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c5f57d6284dfd4/Desktop/shruthi's/CEDLEARN/Projects/"/>
    </mc:Choice>
  </mc:AlternateContent>
  <xr:revisionPtr revIDLastSave="2" documentId="8_{CF1EBF92-5A21-4EA4-8737-536E527D1B01}" xr6:coauthVersionLast="47" xr6:coauthVersionMax="47" xr10:uidLastSave="{48CA023B-483D-481B-93DD-1595F61DDFAC}"/>
  <bookViews>
    <workbookView xWindow="-120" yWindow="-120" windowWidth="20640" windowHeight="11040" activeTab="1" xr2:uid="{97E7C073-61D8-4675-B653-11339765446D}"/>
  </bookViews>
  <sheets>
    <sheet name="Automobile_data" sheetId="2" r:id="rId1"/>
    <sheet name="Questions" sheetId="1" r:id="rId2"/>
  </sheets>
  <definedNames>
    <definedName name="_xlchart.v1.0" hidden="1">Automobile_data!$Y$10:$Y$200</definedName>
    <definedName name="_xlchart.v1.1" hidden="1">Automobile_data!$X$2:$X$206</definedName>
    <definedName name="_xlchart.v1.2" hidden="1">Automobile_data!$Y$10:$Y$200</definedName>
    <definedName name="ExternalData_1" localSheetId="0" hidden="1">Automobile_data!$A$1:$X$206</definedName>
    <definedName name="price_two_door">Automobile_data!$X$2:$X$192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33" i="1" l="1"/>
  <c r="B126" i="1"/>
  <c r="B125" i="1"/>
  <c r="B117" i="1"/>
  <c r="A117" i="1"/>
  <c r="A118" i="1" s="1"/>
  <c r="B109" i="1"/>
  <c r="B108" i="1"/>
  <c r="B110" i="1" s="1"/>
  <c r="A102" i="1"/>
  <c r="A96" i="1"/>
  <c r="A90" i="1"/>
  <c r="B83" i="1"/>
  <c r="A83" i="1"/>
  <c r="A84" i="1" s="1"/>
  <c r="A77" i="1"/>
  <c r="A71" i="1" l="1"/>
  <c r="A65" i="1"/>
  <c r="Y10" i="2" a="1"/>
  <c r="Y10" i="2" s="1"/>
  <c r="A15" i="1"/>
  <c r="A8" i="1"/>
  <c r="B8" i="1"/>
  <c r="A2" i="1"/>
  <c r="B2" i="1"/>
  <c r="A9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FC3E7D-53D7-41BB-AEBC-DE132772EA1D}" keepAlive="1" name="Query - Automobile_data" description="Connection to the 'Automobile_data' query in the workbook." type="5" refreshedVersion="8" background="1" saveData="1">
    <dbPr connection="Provider=Microsoft.Mashup.OleDb.1;Data Source=$Workbook$;Location=Automobile_data;Extended Properties=&quot;&quot;" command="SELECT * FROM [Automobile_data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<sst xmlns="http://schemas.openxmlformats.org/spreadsheetml/2006/main" count="2127" uniqueCount="117">
  <si>
    <t>make</t>
  </si>
  <si>
    <t>fuel-type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</si>
  <si>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</si>
  <si>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</si>
  <si>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</si>
  <si>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</si>
  <si>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</si>
  <si>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</si>
  <si>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</si>
  <si>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</si>
  <si>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</si>
  <si>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</si>
  <si>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</si>
  <si>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</si>
  <si>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</si>
  <si>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</si>
  <si>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</si>
  <si>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</si>
  <si>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</si>
  <si>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</si>
  <si>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</si>
  <si>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</si>
  <si>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</si>
  <si>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</si>
  <si>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alfa-romero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</si>
  <si>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</si>
  <si>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</si>
  <si>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</si>
  <si>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</si>
  <si>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</si>
  <si>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</si>
  <si>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</si>
  <si>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</si>
  <si>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</si>
  <si>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hatchback</t>
  </si>
  <si>
    <t>ohcv</t>
  </si>
  <si>
    <t>six</t>
  </si>
  <si>
    <t>audi</t>
  </si>
  <si>
    <t>sedan</t>
  </si>
  <si>
    <t>fwd</t>
  </si>
  <si>
    <t>ohc</t>
  </si>
  <si>
    <t>4wd</t>
  </si>
  <si>
    <t>five</t>
  </si>
  <si>
    <t>wagon</t>
  </si>
  <si>
    <t>turbo</t>
  </si>
  <si>
    <t>bmw</t>
  </si>
  <si>
    <t>chevrolet</t>
  </si>
  <si>
    <t>rotor</t>
  </si>
  <si>
    <t>three</t>
  </si>
  <si>
    <t>2bbl</t>
  </si>
  <si>
    <t>dodge</t>
  </si>
  <si>
    <t>mfi</t>
  </si>
  <si>
    <t>honda</t>
  </si>
  <si>
    <t>1bbl</t>
  </si>
  <si>
    <t>isuzu</t>
  </si>
  <si>
    <t>spfi</t>
  </si>
  <si>
    <t>jaguar</t>
  </si>
  <si>
    <t>twelve</t>
  </si>
  <si>
    <t>mazda</t>
  </si>
  <si>
    <t>4bbl</t>
  </si>
  <si>
    <t>diesel</t>
  </si>
  <si>
    <t>idi</t>
  </si>
  <si>
    <t>mercedes-benz</t>
  </si>
  <si>
    <t>hardtop</t>
  </si>
  <si>
    <t>eight</t>
  </si>
  <si>
    <t>mercury</t>
  </si>
  <si>
    <t>mitsubishi</t>
  </si>
  <si>
    <t>spdi</t>
  </si>
  <si>
    <t>nissan</t>
  </si>
  <si>
    <t>peugot</t>
  </si>
  <si>
    <t>plymouth</t>
  </si>
  <si>
    <t>porsche</t>
  </si>
  <si>
    <t>rear</t>
  </si>
  <si>
    <t>ohcf</t>
  </si>
  <si>
    <t>dohcv</t>
  </si>
  <si>
    <t>renault</t>
  </si>
  <si>
    <t>saab</t>
  </si>
  <si>
    <t>subaru</t>
  </si>
  <si>
    <t>toyota</t>
  </si>
  <si>
    <t>volkswagen</t>
  </si>
  <si>
    <t>volvo</t>
  </si>
  <si>
    <t>How many observations and variables in the dataset?</t>
  </si>
  <si>
    <t>There are 205 Observations and 24 variables in the dataset</t>
  </si>
  <si>
    <t>Note:</t>
  </si>
  <si>
    <t>What is the difference in average city-mpg between two door and four door cars?</t>
  </si>
  <si>
    <t>How many cars in the dataset with front engine location has six cylinders?</t>
  </si>
  <si>
    <t>The difference in average city-mpg between two-door and four-door cars is 0.152947  which is not a huge difference</t>
  </si>
  <si>
    <t>21 cars in the dataset with front engine location has six cylinders</t>
  </si>
  <si>
    <t>Do you think variable price has outliers?</t>
  </si>
  <si>
    <t>No, Variable 'price' doesn't have any outliers as we can see in the above boxplot</t>
  </si>
  <si>
    <t>Outliers on price for two door cars?</t>
  </si>
  <si>
    <t>There are no Outliers on price for two-door cars</t>
  </si>
  <si>
    <t>Most cars in the dataset have four cylinder?</t>
  </si>
  <si>
    <t>Yes, most of the cars(nearly 159 cars) have four cylinders</t>
  </si>
  <si>
    <t>What is the average wheel base in the dataset?</t>
  </si>
  <si>
    <t>The average wheel-base in the dataset is 98.75659</t>
  </si>
  <si>
    <t>How many manufacturers are there in the dataset?</t>
  </si>
  <si>
    <t>There are 22 Manufacturers in the dataset</t>
  </si>
  <si>
    <t>What percentage of cars in the dataset have two doors</t>
  </si>
  <si>
    <t>43.4 % of cars in the dataset have two doors</t>
  </si>
  <si>
    <t>How many variables are considered as numeric variables in the dataset</t>
  </si>
  <si>
    <t>14 variables are considered as numeric variables in the dataset</t>
  </si>
  <si>
    <t>What is the maximum fuel efficiency on highways</t>
  </si>
  <si>
    <t>The maximum fuel efficiency on highways is 54</t>
  </si>
  <si>
    <t>How many numeric variables has missing values?</t>
  </si>
  <si>
    <t>Numeric variables has no missing values, moreover our dataset doen't have any missing values</t>
  </si>
  <si>
    <t>What is the IQR value for horsepower?</t>
  </si>
  <si>
    <t>Q3</t>
  </si>
  <si>
    <t>Q1</t>
  </si>
  <si>
    <t>IQR</t>
  </si>
  <si>
    <t>IQR value for horsepower is 46.</t>
  </si>
  <si>
    <t>In the dataset what percentage of 4-door cars runs on diesel?</t>
  </si>
  <si>
    <t>7.3% of 4-door cars run on diesel</t>
  </si>
  <si>
    <t>Skewness of ‘curb-weight’ and ‘horsepower’ Variables?</t>
  </si>
  <si>
    <t>The skewness of ‘the curb-weight’ Variable is 0.68 and the ‘horsepower’ Variable is 1.39</t>
  </si>
  <si>
    <t>Type of skewness in ‘length’ Variable.</t>
  </si>
  <si>
    <t>The 'length' variable shows Positive skewness, it indicates a right-skewed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</si>
</sst>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5" borderId="0" xfId="0" applyFont="1" applyFill="1"/>
    <xf numFmtId="0" fontId="2" fillId="2" borderId="0" xfId="0" applyFont="1" applyFill="1" applyAlignment="1">
      <alignment horizontal="center"/>
    </xf>
    <xf numFmtId="0" fontId="3" fillId="3" borderId="0" xfId="0" applyFont="1" applyFill="1"/>
    <xf numFmtId="0" fontId="2" fillId="3" borderId="0" xfId="0" applyFont="1" applyFill="1"/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13">
    <dxf>
      <font>
        <b/>
      </font>
      <fill>
        <patternFill patternType="solid">
          <fgColor indexed="64"/>
          <bgColor theme="4" tint="0.399975585192419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C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66744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Box Plot for 'Price'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 Plot for 'Price'</a:t>
          </a:r>
        </a:p>
      </cx:txPr>
    </cx:title>
    <cx:plotArea>
      <cx:plotAreaRegion>
        <cx:plotSurface>
          <cx:spPr>
            <a:effectLst>
              <a:outerShdw blurRad="50800" dist="50800" dir="5400000" algn="ctr" rotWithShape="0">
                <a:srgbClr val="7030A0"/>
              </a:outerShdw>
            </a:effectLst>
          </cx:spPr>
        </cx:plotSurface>
        <cx:series layoutId="boxWhisker" uniqueId="{82FD892F-2381-4506-A21E-08814FE5BD5D}">
          <cx:spPr>
            <a:solidFill>
              <a:srgbClr val="00B0F0"/>
            </a:solidFill>
          </cx:spPr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Box Plot of Price for two doors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 Plot of Price for two doors</a:t>
          </a:r>
        </a:p>
      </cx:txPr>
    </cx:title>
    <cx:plotArea>
      <cx:plotAreaRegion>
        <cx:series layoutId="boxWhisker" uniqueId="{C89C389C-B9B4-4039-AB29-53C65A92491C}">
          <cx:spPr>
            <a:solidFill>
              <a:srgbClr val="FFC000"/>
            </a:solidFill>
            <a:ln>
              <a:solidFill>
                <a:srgbClr val="002060"/>
              </a:solidFill>
            </a:ln>
            <a:effectLst/>
          </cx:spPr>
          <cx:dataLabels>
            <cx:visibility seriesName="0" categoryName="0" value="1"/>
          </cx:dataLabels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  <cx:spPr>
    <a:noFill/>
  </cx:spPr>
</cx:chartSpace>
</file>

<file path=xl/charts/colors1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20</xdr:row>
      <xdr:rowOff>85725</xdr:rowOff>
    </xdr:from>
    <xdr:to>
      <xdr:col>7</xdr:col>
      <xdr:colOff>304800</xdr:colOff>
      <xdr:row>34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CB401DA-5A72-4720-9D83-D876B359A0E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8957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43</xdr:row>
      <xdr:rowOff>0</xdr:rowOff>
    </xdr:from>
    <xdr:to>
      <xdr:col>7</xdr:col>
      <xdr:colOff>304800</xdr:colOff>
      <xdr:row>57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7EC2168C-D5A6-44A3-BC9B-053A6813A59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81915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16EBFBD-E620-4FB1-9612-9480195224C2}" autoFormatId="16" applyNumberFormats="0" applyBorderFormats="0" applyFontFormats="0" applyPatternFormats="0" applyAlignmentFormats="0" applyWidthHeightFormats="0">
  <queryTableRefresh nextId="25">
    <queryTableFields count="24">
      <queryTableField id="1" name="make" tableColumnId="1"/>
      <queryTableField id="2" name="fuel-type" tableColumnId="2"/>
      <queryTableField id="3" name="aspiration" tableColumnId="3"/>
      <queryTableField id="4" name="num-of-doors" tableColumnId="4"/>
      <queryTableField id="5" name="body-style" tableColumnId="5"/>
      <queryTableField id="6" name="drive-wheels" tableColumnId="6"/>
      <queryTableField id="7" name="engine-location" tableColumnId="7"/>
      <queryTableField id="8" name="wheel-base" tableColumnId="8"/>
      <queryTableField id="9" name="length" tableColumnId="9"/>
      <queryTableField id="10" name="width" tableColumnId="10"/>
      <queryTableField id="11" name="height" tableColumnId="11"/>
      <queryTableField id="12" name="curb-weight" tableColumnId="12"/>
      <queryTableField id="13" name="engine-type" tableColumnId="13"/>
      <queryTableField id="14" name="num-of-cylinders" tableColumnId="14"/>
      <queryTableField id="15" name="engine-size" tableColumnId="15"/>
      <queryTableField id="16" name="fuel-system" tableColumnId="16"/>
      <queryTableField id="17" name="bore" tableColumnId="17"/>
      <queryTableField id="18" name="stroke" tableColumnId="18"/>
      <queryTableField id="19" name="compression-ratio" tableColumnId="19"/>
      <queryTableField id="20" name="horsepower" tableColumnId="20"/>
      <queryTableField id="21" name="peak-rpm" tableColumnId="21"/>
      <queryTableField id="22" name="city-mpg" tableColumnId="22"/>
      <queryTableField id="23" name="highway-mpg" tableColumnId="23"/>
      <queryTableField id="24" name="price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7C1F96-7459-49E1-BA47-E9C917768320}" name="Automobile_data" displayName="Automobile_data" ref="A1:X206" tableType="queryTable" totalsRowShown="0">
  <autoFilter ref="A1:X206" xr:uid="{B77C1F96-7459-49E1-BA47-E9C917768320}"/>
  <tableColumns count="24">
    <tableColumn id="1" xr3:uid="{BE986618-4530-49B2-A1AA-74ADAA40F6E5}" uniqueName="1" name="make" queryTableFieldId="1" dataDxfId="12"/>
    <tableColumn id="2" xr3:uid="{A4E937E0-6254-4B2F-BAAF-EE492C1A1073}" uniqueName="2" name="fuel-type" queryTableFieldId="2" dataDxfId="11"/>
    <tableColumn id="3" xr3:uid="{6B647091-1C5F-4C94-9DB6-970AB9DD4B88}" uniqueName="3" name="aspiration" queryTableFieldId="3" dataDxfId="10"/>
    <tableColumn id="4" xr3:uid="{CC727895-6819-46B2-B7AE-0A986F72952F}" uniqueName="4" name="num-of-doors" queryTableFieldId="4" dataDxfId="9"/>
    <tableColumn id="5" xr3:uid="{E2A4C0A9-DB33-4089-ACE4-5CB1FA88D1F5}" uniqueName="5" name="body-style" queryTableFieldId="5" dataDxfId="8"/>
    <tableColumn id="6" xr3:uid="{F65178EB-D811-4928-9479-DBB1B42C4A39}" uniqueName="6" name="drive-wheels" queryTableFieldId="6" dataDxfId="7"/>
    <tableColumn id="7" xr3:uid="{58BDBC4F-566E-4E2A-9170-AA146FEE5ED9}" uniqueName="7" name="engine-location" queryTableFieldId="7" dataDxfId="6"/>
    <tableColumn id="8" xr3:uid="{6EED2BEE-34AB-4551-B861-CB5D3A795065}" uniqueName="8" name="wheel-base" queryTableFieldId="8"/>
    <tableColumn id="9" xr3:uid="{A08CFD4E-4BC0-417F-9A34-598DB8DE2106}" uniqueName="9" name="length" queryTableFieldId="9"/>
    <tableColumn id="10" xr3:uid="{35D96452-7386-4416-9019-D254C7DC014D}" uniqueName="10" name="width" queryTableFieldId="10"/>
    <tableColumn id="11" xr3:uid="{0522BE66-67C6-477E-B9BA-2B198B4BA58B}" uniqueName="11" name="height" queryTableFieldId="11"/>
    <tableColumn id="12" xr3:uid="{86127BA3-0E79-4870-BEE5-CDCDAAB7F5C9}" uniqueName="12" name="curb-weight" queryTableFieldId="12"/>
    <tableColumn id="13" xr3:uid="{FCFD1A9D-C7DB-4F95-9CF4-60EB37167963}" uniqueName="13" name="engine-type" queryTableFieldId="13" dataDxfId="5"/>
    <tableColumn id="14" xr3:uid="{BE62F440-A779-4DFA-A7B1-60264B244158}" uniqueName="14" name="num-of-cylinders" queryTableFieldId="14" dataDxfId="4"/>
    <tableColumn id="15" xr3:uid="{EDDD8ABB-1EC6-4BCB-83E1-BA1401DD41F5}" uniqueName="15" name="engine-size" queryTableFieldId="15"/>
    <tableColumn id="16" xr3:uid="{78B5CE95-E552-4560-B918-5196BBD59C07}" uniqueName="16" name="fuel-system" queryTableFieldId="16" dataDxfId="3"/>
    <tableColumn id="17" xr3:uid="{9B1ADA24-D0DB-44F0-832C-1FFF6AE9FA9C}" uniqueName="17" name="bore" queryTableFieldId="17"/>
    <tableColumn id="18" xr3:uid="{FE09CB50-ED2A-4124-9250-C93661BCF395}" uniqueName="18" name="stroke" queryTableFieldId="18"/>
    <tableColumn id="19" xr3:uid="{1DE63FED-8663-45BB-B70F-0FF314F970DC}" uniqueName="19" name="compression-ratio" queryTableFieldId="19"/>
    <tableColumn id="20" xr3:uid="{EC2EAAC4-7F74-4D4D-BADF-E345189ED0A2}" uniqueName="20" name="horsepower" queryTableFieldId="20"/>
    <tableColumn id="21" xr3:uid="{30B9FC3D-DE11-4F89-96D1-55E54BC7E6E3}" uniqueName="21" name="peak-rpm" queryTableFieldId="21"/>
    <tableColumn id="22" xr3:uid="{D51CFFDD-4320-4190-BF4A-9313CF6DD63F}" uniqueName="22" name="city-mpg" queryTableFieldId="22"/>
    <tableColumn id="23" xr3:uid="{8B0CCC94-8AD6-42AE-A2FA-A71B74AA638B}" uniqueName="23" name="highway-mpg" queryTableFieldId="23"/>
    <tableColumn id="24" xr3:uid="{ADF379D8-0677-434D-B6E0-B3CA256AB644}" uniqueName="24" name="price" queryTableField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38AC036-6453-43F0-8C6B-3332414A88D3}" name="Table3" displayName="Table3" ref="A108:B110" headerRowCount="0" totalsRowShown="0">
  <tableColumns count="2">
    <tableColumn id="1" xr3:uid="{7C995D39-4192-4F25-A7C9-2E9CBDB6C13D}" name="Column1" headerRowDxfId="1" dataDxfId="2"/>
    <tableColumn id="2" xr3:uid="{73D690DE-1BCB-4518-B883-526B284D193F}" name="Column2"/>
  </tableColumns>
  <tableStyleInfo name="TableStyleLight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E3907A7-A832-4689-A58B-7F58913417B5}" name="Table4" displayName="Table4" ref="A125:B126" headerRowCount="0" totalsRowShown="0">
  <tableColumns count="2">
    <tableColumn id="1" xr3:uid="{99F235D6-216D-4D2C-AE8E-6A9EA8904264}" name="Column1" dataDxfId="0"/>
    <tableColumn id="2" xr3:uid="{05877DF2-1269-4475-96EB-E550BCEB2E55}" name="Column2">
      <calculatedColumnFormula>SKEW(Automobile_data[horsepower])</calculatedColumnFormula>
    </tableColumn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93FBD-9C90-4985-B457-1C525668A805}">
  <dimension ref="A1:Y206"/>
  <sheetViews>
    <sheetView topLeftCell="G190" workbookViewId="0">
      <selection activeCell="A2" sqref="A2:A206"/>
    </sheetView>
  </sheetViews>
  <sheetFormatPr defaultRowHeight="15" x14ac:dyDescent="0.25"/>
  <cols>
    <col min="1" max="1" width="14.85546875" bestFit="1" customWidth="1"/>
    <col min="2" max="2" width="11.5703125" bestFit="1" customWidth="1"/>
    <col min="3" max="3" width="12.140625" bestFit="1" customWidth="1"/>
    <col min="4" max="4" width="15.7109375" bestFit="1" customWidth="1"/>
    <col min="5" max="5" width="12.7109375" bestFit="1" customWidth="1"/>
    <col min="6" max="6" width="15" bestFit="1" customWidth="1"/>
    <col min="7" max="7" width="17.42578125" bestFit="1" customWidth="1"/>
    <col min="8" max="8" width="13.7109375" bestFit="1" customWidth="1"/>
    <col min="9" max="9" width="9" bestFit="1" customWidth="1"/>
    <col min="10" max="10" width="8.42578125" bestFit="1" customWidth="1"/>
    <col min="11" max="11" width="9" bestFit="1" customWidth="1"/>
    <col min="12" max="12" width="14" bestFit="1" customWidth="1"/>
    <col min="13" max="13" width="14.140625" bestFit="1" customWidth="1"/>
    <col min="14" max="14" width="18.7109375" bestFit="1" customWidth="1"/>
    <col min="15" max="15" width="13.5703125" bestFit="1" customWidth="1"/>
    <col min="16" max="16" width="13.85546875" bestFit="1" customWidth="1"/>
    <col min="17" max="17" width="7.42578125" bestFit="1" customWidth="1"/>
    <col min="18" max="18" width="8.85546875" bestFit="1" customWidth="1"/>
    <col min="19" max="19" width="19.7109375" bestFit="1" customWidth="1"/>
    <col min="20" max="20" width="14" bestFit="1" customWidth="1"/>
    <col min="21" max="21" width="11.85546875" bestFit="1" customWidth="1"/>
    <col min="22" max="22" width="11" bestFit="1" customWidth="1"/>
    <col min="23" max="23" width="15.42578125" bestFit="1" customWidth="1"/>
    <col min="24" max="24" width="7.71093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5" x14ac:dyDescent="0.2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>
        <v>88.6</v>
      </c>
      <c r="I2">
        <v>168.8</v>
      </c>
      <c r="J2">
        <v>64.099999999999994</v>
      </c>
      <c r="K2">
        <v>48.8</v>
      </c>
      <c r="L2">
        <v>2548</v>
      </c>
      <c r="M2" s="1" t="s">
        <v>31</v>
      </c>
      <c r="N2" s="1" t="s">
        <v>32</v>
      </c>
      <c r="O2">
        <v>130</v>
      </c>
      <c r="P2" s="1" t="s">
        <v>33</v>
      </c>
      <c r="Q2">
        <v>2.7</v>
      </c>
      <c r="R2">
        <v>2.68</v>
      </c>
      <c r="S2">
        <v>13</v>
      </c>
      <c r="T2">
        <v>111</v>
      </c>
      <c r="U2">
        <v>5000</v>
      </c>
      <c r="V2">
        <v>21</v>
      </c>
      <c r="W2">
        <v>27</v>
      </c>
      <c r="X2">
        <v>34860</v>
      </c>
    </row>
    <row r="3" spans="1:25" x14ac:dyDescent="0.25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>
        <v>88.6</v>
      </c>
      <c r="I3">
        <v>168.8</v>
      </c>
      <c r="J3">
        <v>64.099999999999994</v>
      </c>
      <c r="K3">
        <v>48.8</v>
      </c>
      <c r="L3">
        <v>2548</v>
      </c>
      <c r="M3" s="1" t="s">
        <v>31</v>
      </c>
      <c r="N3" s="1" t="s">
        <v>32</v>
      </c>
      <c r="O3">
        <v>130</v>
      </c>
      <c r="P3" s="1" t="s">
        <v>33</v>
      </c>
      <c r="Q3">
        <v>3.1</v>
      </c>
      <c r="R3">
        <v>2.68</v>
      </c>
      <c r="S3">
        <v>7</v>
      </c>
      <c r="T3">
        <v>111</v>
      </c>
      <c r="U3">
        <v>5000</v>
      </c>
      <c r="V3">
        <v>21</v>
      </c>
      <c r="W3">
        <v>27</v>
      </c>
      <c r="X3">
        <v>14109</v>
      </c>
    </row>
    <row r="4" spans="1:25" x14ac:dyDescent="0.25">
      <c r="A4" s="1" t="s">
        <v>24</v>
      </c>
      <c r="B4" s="1" t="s">
        <v>25</v>
      </c>
      <c r="C4" s="1" t="s">
        <v>26</v>
      </c>
      <c r="D4" s="1" t="s">
        <v>27</v>
      </c>
      <c r="E4" s="1" t="s">
        <v>34</v>
      </c>
      <c r="F4" s="1" t="s">
        <v>29</v>
      </c>
      <c r="G4" s="1" t="s">
        <v>30</v>
      </c>
      <c r="H4">
        <v>94.5</v>
      </c>
      <c r="I4">
        <v>171.2</v>
      </c>
      <c r="J4">
        <v>65.5</v>
      </c>
      <c r="K4">
        <v>52.4</v>
      </c>
      <c r="L4">
        <v>2823</v>
      </c>
      <c r="M4" s="1" t="s">
        <v>35</v>
      </c>
      <c r="N4" s="1" t="s">
        <v>36</v>
      </c>
      <c r="O4">
        <v>152</v>
      </c>
      <c r="P4" s="1" t="s">
        <v>33</v>
      </c>
      <c r="Q4">
        <v>3</v>
      </c>
      <c r="R4">
        <v>3.47</v>
      </c>
      <c r="S4">
        <v>10</v>
      </c>
      <c r="T4">
        <v>154</v>
      </c>
      <c r="U4">
        <v>5000</v>
      </c>
      <c r="V4">
        <v>19</v>
      </c>
      <c r="W4">
        <v>26</v>
      </c>
      <c r="X4">
        <v>36256</v>
      </c>
    </row>
    <row r="5" spans="1:25" x14ac:dyDescent="0.25">
      <c r="A5" s="1" t="s">
        <v>37</v>
      </c>
      <c r="B5" s="1" t="s">
        <v>25</v>
      </c>
      <c r="C5" s="1" t="s">
        <v>26</v>
      </c>
      <c r="D5" s="1" t="s">
        <v>32</v>
      </c>
      <c r="E5" s="1" t="s">
        <v>38</v>
      </c>
      <c r="F5" s="1" t="s">
        <v>39</v>
      </c>
      <c r="G5" s="1" t="s">
        <v>30</v>
      </c>
      <c r="H5">
        <v>99.8</v>
      </c>
      <c r="I5">
        <v>176.6</v>
      </c>
      <c r="J5">
        <v>66.2</v>
      </c>
      <c r="K5">
        <v>54.3</v>
      </c>
      <c r="L5">
        <v>2337</v>
      </c>
      <c r="M5" s="1" t="s">
        <v>40</v>
      </c>
      <c r="N5" s="1" t="s">
        <v>32</v>
      </c>
      <c r="O5">
        <v>109</v>
      </c>
      <c r="P5" s="1" t="s">
        <v>33</v>
      </c>
      <c r="Q5">
        <v>3.7</v>
      </c>
      <c r="R5">
        <v>3.4</v>
      </c>
      <c r="S5">
        <v>12</v>
      </c>
      <c r="T5">
        <v>102</v>
      </c>
      <c r="U5">
        <v>5500</v>
      </c>
      <c r="V5">
        <v>24</v>
      </c>
      <c r="W5">
        <v>30</v>
      </c>
      <c r="X5">
        <v>10811</v>
      </c>
    </row>
    <row r="6" spans="1:25" x14ac:dyDescent="0.25">
      <c r="A6" s="1" t="s">
        <v>37</v>
      </c>
      <c r="B6" s="1" t="s">
        <v>25</v>
      </c>
      <c r="C6" s="1" t="s">
        <v>26</v>
      </c>
      <c r="D6" s="1" t="s">
        <v>32</v>
      </c>
      <c r="E6" s="1" t="s">
        <v>38</v>
      </c>
      <c r="F6" s="1" t="s">
        <v>41</v>
      </c>
      <c r="G6" s="1" t="s">
        <v>30</v>
      </c>
      <c r="H6">
        <v>99.4</v>
      </c>
      <c r="I6">
        <v>176.6</v>
      </c>
      <c r="J6">
        <v>66.400000000000006</v>
      </c>
      <c r="K6">
        <v>54.3</v>
      </c>
      <c r="L6">
        <v>2824</v>
      </c>
      <c r="M6" s="1" t="s">
        <v>40</v>
      </c>
      <c r="N6" s="1" t="s">
        <v>42</v>
      </c>
      <c r="O6">
        <v>136</v>
      </c>
      <c r="P6" s="1" t="s">
        <v>33</v>
      </c>
      <c r="Q6">
        <v>3.9</v>
      </c>
      <c r="R6">
        <v>3.4</v>
      </c>
      <c r="S6">
        <v>21</v>
      </c>
      <c r="T6">
        <v>115</v>
      </c>
      <c r="U6">
        <v>5500</v>
      </c>
      <c r="V6">
        <v>18</v>
      </c>
      <c r="W6">
        <v>22</v>
      </c>
      <c r="X6">
        <v>66026</v>
      </c>
    </row>
    <row r="7" spans="1:25" x14ac:dyDescent="0.25">
      <c r="A7" s="1" t="s">
        <v>37</v>
      </c>
      <c r="B7" s="1" t="s">
        <v>25</v>
      </c>
      <c r="C7" s="1" t="s">
        <v>26</v>
      </c>
      <c r="D7" s="1" t="s">
        <v>27</v>
      </c>
      <c r="E7" s="1" t="s">
        <v>38</v>
      </c>
      <c r="F7" s="1" t="s">
        <v>39</v>
      </c>
      <c r="G7" s="1" t="s">
        <v>30</v>
      </c>
      <c r="H7">
        <v>99.8</v>
      </c>
      <c r="I7">
        <v>177.3</v>
      </c>
      <c r="J7">
        <v>66.3</v>
      </c>
      <c r="K7">
        <v>53.1</v>
      </c>
      <c r="L7">
        <v>2507</v>
      </c>
      <c r="M7" s="1" t="s">
        <v>40</v>
      </c>
      <c r="N7" s="1" t="s">
        <v>42</v>
      </c>
      <c r="O7">
        <v>136</v>
      </c>
      <c r="P7" s="1" t="s">
        <v>33</v>
      </c>
      <c r="Q7">
        <v>3</v>
      </c>
      <c r="R7">
        <v>3.4</v>
      </c>
      <c r="S7">
        <v>16</v>
      </c>
      <c r="T7">
        <v>110</v>
      </c>
      <c r="U7">
        <v>5500</v>
      </c>
      <c r="V7">
        <v>19</v>
      </c>
      <c r="W7">
        <v>25</v>
      </c>
      <c r="X7">
        <v>7203</v>
      </c>
    </row>
    <row r="8" spans="1:25" x14ac:dyDescent="0.25">
      <c r="A8" s="1" t="s">
        <v>37</v>
      </c>
      <c r="B8" s="1" t="s">
        <v>25</v>
      </c>
      <c r="C8" s="1" t="s">
        <v>26</v>
      </c>
      <c r="D8" s="1" t="s">
        <v>32</v>
      </c>
      <c r="E8" s="1" t="s">
        <v>38</v>
      </c>
      <c r="F8" s="1" t="s">
        <v>39</v>
      </c>
      <c r="G8" s="1" t="s">
        <v>30</v>
      </c>
      <c r="H8">
        <v>105.8</v>
      </c>
      <c r="I8">
        <v>192.7</v>
      </c>
      <c r="J8">
        <v>71.400000000000006</v>
      </c>
      <c r="K8">
        <v>55.7</v>
      </c>
      <c r="L8">
        <v>2844</v>
      </c>
      <c r="M8" s="1" t="s">
        <v>40</v>
      </c>
      <c r="N8" s="1" t="s">
        <v>42</v>
      </c>
      <c r="O8">
        <v>136</v>
      </c>
      <c r="P8" s="1" t="s">
        <v>33</v>
      </c>
      <c r="Q8">
        <v>3.7</v>
      </c>
      <c r="R8">
        <v>3.4</v>
      </c>
      <c r="S8">
        <v>22</v>
      </c>
      <c r="T8">
        <v>110</v>
      </c>
      <c r="U8">
        <v>5500</v>
      </c>
      <c r="V8">
        <v>19</v>
      </c>
      <c r="W8">
        <v>25</v>
      </c>
      <c r="X8">
        <v>37783</v>
      </c>
    </row>
    <row r="9" spans="1:25" x14ac:dyDescent="0.25">
      <c r="A9" s="1" t="s">
        <v>37</v>
      </c>
      <c r="B9" s="1" t="s">
        <v>25</v>
      </c>
      <c r="C9" s="1" t="s">
        <v>26</v>
      </c>
      <c r="D9" s="1" t="s">
        <v>32</v>
      </c>
      <c r="E9" s="1" t="s">
        <v>43</v>
      </c>
      <c r="F9" s="1" t="s">
        <v>39</v>
      </c>
      <c r="G9" s="1" t="s">
        <v>30</v>
      </c>
      <c r="H9">
        <v>105.8</v>
      </c>
      <c r="I9">
        <v>192.7</v>
      </c>
      <c r="J9">
        <v>71.400000000000006</v>
      </c>
      <c r="K9">
        <v>55.7</v>
      </c>
      <c r="L9">
        <v>2954</v>
      </c>
      <c r="M9" s="1" t="s">
        <v>40</v>
      </c>
      <c r="N9" s="1" t="s">
        <v>42</v>
      </c>
      <c r="O9">
        <v>136</v>
      </c>
      <c r="P9" s="1" t="s">
        <v>33</v>
      </c>
      <c r="Q9">
        <v>3.3</v>
      </c>
      <c r="R9">
        <v>3.4</v>
      </c>
      <c r="S9">
        <v>23</v>
      </c>
      <c r="T9">
        <v>110</v>
      </c>
      <c r="U9">
        <v>5500</v>
      </c>
      <c r="V9">
        <v>19</v>
      </c>
      <c r="W9">
        <v>25</v>
      </c>
      <c r="X9">
        <v>41091</v>
      </c>
    </row>
    <row r="10" spans="1:25" x14ac:dyDescent="0.25">
      <c r="A10" s="1" t="s">
        <v>37</v>
      </c>
      <c r="B10" s="1" t="s">
        <v>25</v>
      </c>
      <c r="C10" s="1" t="s">
        <v>44</v>
      </c>
      <c r="D10" s="1" t="s">
        <v>32</v>
      </c>
      <c r="E10" s="1" t="s">
        <v>38</v>
      </c>
      <c r="F10" s="1" t="s">
        <v>39</v>
      </c>
      <c r="G10" s="1" t="s">
        <v>30</v>
      </c>
      <c r="H10">
        <v>105.8</v>
      </c>
      <c r="I10">
        <v>192.7</v>
      </c>
      <c r="J10">
        <v>71.400000000000006</v>
      </c>
      <c r="K10">
        <v>55.9</v>
      </c>
      <c r="L10">
        <v>3086</v>
      </c>
      <c r="M10" s="1" t="s">
        <v>40</v>
      </c>
      <c r="N10" s="1" t="s">
        <v>42</v>
      </c>
      <c r="O10">
        <v>131</v>
      </c>
      <c r="P10" s="1" t="s">
        <v>33</v>
      </c>
      <c r="Q10">
        <v>2.8</v>
      </c>
      <c r="R10">
        <v>3.4</v>
      </c>
      <c r="S10">
        <v>23</v>
      </c>
      <c r="T10">
        <v>140</v>
      </c>
      <c r="U10">
        <v>5500</v>
      </c>
      <c r="V10">
        <v>17</v>
      </c>
      <c r="W10">
        <v>20</v>
      </c>
      <c r="X10">
        <v>27410</v>
      </c>
      <c r="Y10" cm="1">
        <f t="array" ref="Y10:Y200">price_two_door</f>
        <v>34860</v>
      </c>
    </row>
    <row r="11" spans="1:25" x14ac:dyDescent="0.25">
      <c r="A11" s="1" t="s">
        <v>37</v>
      </c>
      <c r="B11" s="1" t="s">
        <v>25</v>
      </c>
      <c r="C11" s="1" t="s">
        <v>44</v>
      </c>
      <c r="D11" s="1" t="s">
        <v>27</v>
      </c>
      <c r="E11" s="1" t="s">
        <v>34</v>
      </c>
      <c r="F11" s="1" t="s">
        <v>41</v>
      </c>
      <c r="G11" s="1" t="s">
        <v>30</v>
      </c>
      <c r="H11">
        <v>99.5</v>
      </c>
      <c r="I11">
        <v>178.2</v>
      </c>
      <c r="J11">
        <v>67.900000000000006</v>
      </c>
      <c r="K11">
        <v>52</v>
      </c>
      <c r="L11">
        <v>3053</v>
      </c>
      <c r="M11" s="1" t="s">
        <v>40</v>
      </c>
      <c r="N11" s="1" t="s">
        <v>42</v>
      </c>
      <c r="O11">
        <v>131</v>
      </c>
      <c r="P11" s="1" t="s">
        <v>33</v>
      </c>
      <c r="Q11">
        <v>2.8</v>
      </c>
      <c r="R11">
        <v>3.4</v>
      </c>
      <c r="S11">
        <v>9</v>
      </c>
      <c r="T11">
        <v>160</v>
      </c>
      <c r="U11">
        <v>5500</v>
      </c>
      <c r="V11">
        <v>16</v>
      </c>
      <c r="W11">
        <v>22</v>
      </c>
      <c r="X11">
        <v>64286</v>
      </c>
      <c r="Y11">
        <v>14109</v>
      </c>
    </row>
    <row r="12" spans="1:25" x14ac:dyDescent="0.25">
      <c r="A12" s="1" t="s">
        <v>45</v>
      </c>
      <c r="B12" s="1" t="s">
        <v>25</v>
      </c>
      <c r="C12" s="1" t="s">
        <v>26</v>
      </c>
      <c r="D12" s="1" t="s">
        <v>27</v>
      </c>
      <c r="E12" s="1" t="s">
        <v>38</v>
      </c>
      <c r="F12" s="1" t="s">
        <v>29</v>
      </c>
      <c r="G12" s="1" t="s">
        <v>30</v>
      </c>
      <c r="H12">
        <v>101.2</v>
      </c>
      <c r="I12">
        <v>176.8</v>
      </c>
      <c r="J12">
        <v>64.8</v>
      </c>
      <c r="K12">
        <v>54.3</v>
      </c>
      <c r="L12">
        <v>2395</v>
      </c>
      <c r="M12" s="1" t="s">
        <v>40</v>
      </c>
      <c r="N12" s="1" t="s">
        <v>32</v>
      </c>
      <c r="O12">
        <v>108</v>
      </c>
      <c r="P12" s="1" t="s">
        <v>33</v>
      </c>
      <c r="Q12">
        <v>3.3</v>
      </c>
      <c r="R12">
        <v>2.8</v>
      </c>
      <c r="S12">
        <v>21</v>
      </c>
      <c r="T12">
        <v>101</v>
      </c>
      <c r="U12">
        <v>5800</v>
      </c>
      <c r="V12">
        <v>23</v>
      </c>
      <c r="W12">
        <v>29</v>
      </c>
      <c r="X12">
        <v>44131</v>
      </c>
      <c r="Y12">
        <v>36256</v>
      </c>
    </row>
    <row r="13" spans="1:25" x14ac:dyDescent="0.25">
      <c r="A13" s="1" t="s">
        <v>45</v>
      </c>
      <c r="B13" s="1" t="s">
        <v>25</v>
      </c>
      <c r="C13" s="1" t="s">
        <v>26</v>
      </c>
      <c r="D13" s="1" t="s">
        <v>32</v>
      </c>
      <c r="E13" s="1" t="s">
        <v>38</v>
      </c>
      <c r="F13" s="1" t="s">
        <v>29</v>
      </c>
      <c r="G13" s="1" t="s">
        <v>30</v>
      </c>
      <c r="H13">
        <v>101.2</v>
      </c>
      <c r="I13">
        <v>176.8</v>
      </c>
      <c r="J13">
        <v>64.8</v>
      </c>
      <c r="K13">
        <v>54.3</v>
      </c>
      <c r="L13">
        <v>2395</v>
      </c>
      <c r="M13" s="1" t="s">
        <v>40</v>
      </c>
      <c r="N13" s="1" t="s">
        <v>32</v>
      </c>
      <c r="O13">
        <v>108</v>
      </c>
      <c r="P13" s="1" t="s">
        <v>33</v>
      </c>
      <c r="Q13">
        <v>2.6</v>
      </c>
      <c r="R13">
        <v>2.8</v>
      </c>
      <c r="S13">
        <v>9</v>
      </c>
      <c r="T13">
        <v>101</v>
      </c>
      <c r="U13">
        <v>5800</v>
      </c>
      <c r="V13">
        <v>23</v>
      </c>
      <c r="W13">
        <v>29</v>
      </c>
      <c r="X13">
        <v>52904</v>
      </c>
      <c r="Y13">
        <v>10811</v>
      </c>
    </row>
    <row r="14" spans="1:25" x14ac:dyDescent="0.25">
      <c r="A14" s="1" t="s">
        <v>45</v>
      </c>
      <c r="B14" s="1" t="s">
        <v>25</v>
      </c>
      <c r="C14" s="1" t="s">
        <v>26</v>
      </c>
      <c r="D14" s="1" t="s">
        <v>27</v>
      </c>
      <c r="E14" s="1" t="s">
        <v>38</v>
      </c>
      <c r="F14" s="1" t="s">
        <v>29</v>
      </c>
      <c r="G14" s="1" t="s">
        <v>30</v>
      </c>
      <c r="H14">
        <v>101.2</v>
      </c>
      <c r="I14">
        <v>176.8</v>
      </c>
      <c r="J14">
        <v>64.8</v>
      </c>
      <c r="K14">
        <v>54.3</v>
      </c>
      <c r="L14">
        <v>2710</v>
      </c>
      <c r="M14" s="1" t="s">
        <v>40</v>
      </c>
      <c r="N14" s="1" t="s">
        <v>36</v>
      </c>
      <c r="O14">
        <v>164</v>
      </c>
      <c r="P14" s="1" t="s">
        <v>33</v>
      </c>
      <c r="Q14">
        <v>2.8</v>
      </c>
      <c r="R14">
        <v>3.19</v>
      </c>
      <c r="S14">
        <v>8</v>
      </c>
      <c r="T14">
        <v>121</v>
      </c>
      <c r="U14">
        <v>4250</v>
      </c>
      <c r="V14">
        <v>21</v>
      </c>
      <c r="W14">
        <v>28</v>
      </c>
      <c r="X14">
        <v>42419</v>
      </c>
      <c r="Y14">
        <v>66026</v>
      </c>
    </row>
    <row r="15" spans="1:25" x14ac:dyDescent="0.25">
      <c r="A15" s="1" t="s">
        <v>45</v>
      </c>
      <c r="B15" s="1" t="s">
        <v>25</v>
      </c>
      <c r="C15" s="1" t="s">
        <v>26</v>
      </c>
      <c r="D15" s="1" t="s">
        <v>32</v>
      </c>
      <c r="E15" s="1" t="s">
        <v>38</v>
      </c>
      <c r="F15" s="1" t="s">
        <v>29</v>
      </c>
      <c r="G15" s="1" t="s">
        <v>30</v>
      </c>
      <c r="H15">
        <v>101.2</v>
      </c>
      <c r="I15">
        <v>176.8</v>
      </c>
      <c r="J15">
        <v>64.8</v>
      </c>
      <c r="K15">
        <v>54.3</v>
      </c>
      <c r="L15">
        <v>2765</v>
      </c>
      <c r="M15" s="1" t="s">
        <v>40</v>
      </c>
      <c r="N15" s="1" t="s">
        <v>36</v>
      </c>
      <c r="O15">
        <v>164</v>
      </c>
      <c r="P15" s="1" t="s">
        <v>33</v>
      </c>
      <c r="Q15">
        <v>3.5</v>
      </c>
      <c r="R15">
        <v>3.19</v>
      </c>
      <c r="S15">
        <v>14</v>
      </c>
      <c r="T15">
        <v>121</v>
      </c>
      <c r="U15">
        <v>4250</v>
      </c>
      <c r="V15">
        <v>21</v>
      </c>
      <c r="W15">
        <v>28</v>
      </c>
      <c r="X15">
        <v>53905</v>
      </c>
      <c r="Y15">
        <v>7203</v>
      </c>
    </row>
    <row r="16" spans="1:25" x14ac:dyDescent="0.25">
      <c r="A16" s="1" t="s">
        <v>45</v>
      </c>
      <c r="B16" s="1" t="s">
        <v>25</v>
      </c>
      <c r="C16" s="1" t="s">
        <v>26</v>
      </c>
      <c r="D16" s="1" t="s">
        <v>32</v>
      </c>
      <c r="E16" s="1" t="s">
        <v>38</v>
      </c>
      <c r="F16" s="1" t="s">
        <v>29</v>
      </c>
      <c r="G16" s="1" t="s">
        <v>30</v>
      </c>
      <c r="H16">
        <v>103.5</v>
      </c>
      <c r="I16">
        <v>189</v>
      </c>
      <c r="J16">
        <v>66.900000000000006</v>
      </c>
      <c r="K16">
        <v>55.7</v>
      </c>
      <c r="L16">
        <v>3055</v>
      </c>
      <c r="M16" s="1" t="s">
        <v>40</v>
      </c>
      <c r="N16" s="1" t="s">
        <v>36</v>
      </c>
      <c r="O16">
        <v>164</v>
      </c>
      <c r="P16" s="1" t="s">
        <v>33</v>
      </c>
      <c r="Q16">
        <v>3</v>
      </c>
      <c r="R16">
        <v>3.19</v>
      </c>
      <c r="S16">
        <v>23</v>
      </c>
      <c r="T16">
        <v>121</v>
      </c>
      <c r="U16">
        <v>4250</v>
      </c>
      <c r="V16">
        <v>20</v>
      </c>
      <c r="W16">
        <v>25</v>
      </c>
      <c r="X16">
        <v>22194</v>
      </c>
      <c r="Y16">
        <v>37783</v>
      </c>
    </row>
    <row r="17" spans="1:25" x14ac:dyDescent="0.25">
      <c r="A17" s="1" t="s">
        <v>45</v>
      </c>
      <c r="B17" s="1" t="s">
        <v>25</v>
      </c>
      <c r="C17" s="1" t="s">
        <v>26</v>
      </c>
      <c r="D17" s="1" t="s">
        <v>32</v>
      </c>
      <c r="E17" s="1" t="s">
        <v>38</v>
      </c>
      <c r="F17" s="1" t="s">
        <v>29</v>
      </c>
      <c r="G17" s="1" t="s">
        <v>30</v>
      </c>
      <c r="H17">
        <v>103.5</v>
      </c>
      <c r="I17">
        <v>189</v>
      </c>
      <c r="J17">
        <v>66.900000000000006</v>
      </c>
      <c r="K17">
        <v>55.7</v>
      </c>
      <c r="L17">
        <v>3230</v>
      </c>
      <c r="M17" s="1" t="s">
        <v>40</v>
      </c>
      <c r="N17" s="1" t="s">
        <v>36</v>
      </c>
      <c r="O17">
        <v>209</v>
      </c>
      <c r="P17" s="1" t="s">
        <v>33</v>
      </c>
      <c r="Q17">
        <v>3.7</v>
      </c>
      <c r="R17">
        <v>3.39</v>
      </c>
      <c r="S17">
        <v>15</v>
      </c>
      <c r="T17">
        <v>182</v>
      </c>
      <c r="U17">
        <v>5400</v>
      </c>
      <c r="V17">
        <v>16</v>
      </c>
      <c r="W17">
        <v>22</v>
      </c>
      <c r="X17">
        <v>56370</v>
      </c>
      <c r="Y17">
        <v>41091</v>
      </c>
    </row>
    <row r="18" spans="1:25" x14ac:dyDescent="0.25">
      <c r="A18" s="1" t="s">
        <v>45</v>
      </c>
      <c r="B18" s="1" t="s">
        <v>25</v>
      </c>
      <c r="C18" s="1" t="s">
        <v>26</v>
      </c>
      <c r="D18" s="1" t="s">
        <v>27</v>
      </c>
      <c r="E18" s="1" t="s">
        <v>38</v>
      </c>
      <c r="F18" s="1" t="s">
        <v>29</v>
      </c>
      <c r="G18" s="1" t="s">
        <v>30</v>
      </c>
      <c r="H18">
        <v>103.5</v>
      </c>
      <c r="I18">
        <v>193.8</v>
      </c>
      <c r="J18">
        <v>67.900000000000006</v>
      </c>
      <c r="K18">
        <v>53.7</v>
      </c>
      <c r="L18">
        <v>3380</v>
      </c>
      <c r="M18" s="1" t="s">
        <v>40</v>
      </c>
      <c r="N18" s="1" t="s">
        <v>36</v>
      </c>
      <c r="O18">
        <v>209</v>
      </c>
      <c r="P18" s="1" t="s">
        <v>33</v>
      </c>
      <c r="Q18">
        <v>3.6</v>
      </c>
      <c r="R18">
        <v>3.39</v>
      </c>
      <c r="S18">
        <v>23</v>
      </c>
      <c r="T18">
        <v>182</v>
      </c>
      <c r="U18">
        <v>5400</v>
      </c>
      <c r="V18">
        <v>16</v>
      </c>
      <c r="W18">
        <v>22</v>
      </c>
      <c r="X18">
        <v>43500</v>
      </c>
      <c r="Y18">
        <v>27410</v>
      </c>
    </row>
    <row r="19" spans="1:25" x14ac:dyDescent="0.25">
      <c r="A19" s="1" t="s">
        <v>45</v>
      </c>
      <c r="B19" s="1" t="s">
        <v>25</v>
      </c>
      <c r="C19" s="1" t="s">
        <v>26</v>
      </c>
      <c r="D19" s="1" t="s">
        <v>32</v>
      </c>
      <c r="E19" s="1" t="s">
        <v>38</v>
      </c>
      <c r="F19" s="1" t="s">
        <v>29</v>
      </c>
      <c r="G19" s="1" t="s">
        <v>30</v>
      </c>
      <c r="H19">
        <v>110</v>
      </c>
      <c r="I19">
        <v>197</v>
      </c>
      <c r="J19">
        <v>70.900000000000006</v>
      </c>
      <c r="K19">
        <v>56.3</v>
      </c>
      <c r="L19">
        <v>3505</v>
      </c>
      <c r="M19" s="1" t="s">
        <v>40</v>
      </c>
      <c r="N19" s="1" t="s">
        <v>36</v>
      </c>
      <c r="O19">
        <v>209</v>
      </c>
      <c r="P19" s="1" t="s">
        <v>33</v>
      </c>
      <c r="Q19">
        <v>3.5</v>
      </c>
      <c r="R19">
        <v>3.39</v>
      </c>
      <c r="S19">
        <v>13</v>
      </c>
      <c r="T19">
        <v>182</v>
      </c>
      <c r="U19">
        <v>5400</v>
      </c>
      <c r="V19">
        <v>15</v>
      </c>
      <c r="W19">
        <v>20</v>
      </c>
      <c r="X19">
        <v>33080</v>
      </c>
      <c r="Y19">
        <v>64286</v>
      </c>
    </row>
    <row r="20" spans="1:25" x14ac:dyDescent="0.25">
      <c r="A20" s="1" t="s">
        <v>46</v>
      </c>
      <c r="B20" s="1" t="s">
        <v>25</v>
      </c>
      <c r="C20" s="1" t="s">
        <v>26</v>
      </c>
      <c r="D20" s="1" t="s">
        <v>27</v>
      </c>
      <c r="E20" s="1" t="s">
        <v>34</v>
      </c>
      <c r="F20" s="1" t="s">
        <v>39</v>
      </c>
      <c r="G20" s="1" t="s">
        <v>30</v>
      </c>
      <c r="H20">
        <v>88.4</v>
      </c>
      <c r="I20">
        <v>141.1</v>
      </c>
      <c r="J20">
        <v>60.3</v>
      </c>
      <c r="K20">
        <v>53.2</v>
      </c>
      <c r="L20">
        <v>1488</v>
      </c>
      <c r="M20" s="1" t="s">
        <v>47</v>
      </c>
      <c r="N20" s="1" t="s">
        <v>48</v>
      </c>
      <c r="O20">
        <v>61</v>
      </c>
      <c r="P20" s="1" t="s">
        <v>49</v>
      </c>
      <c r="Q20">
        <v>3.9</v>
      </c>
      <c r="R20">
        <v>3.03</v>
      </c>
      <c r="S20">
        <v>8</v>
      </c>
      <c r="T20">
        <v>48</v>
      </c>
      <c r="U20">
        <v>5100</v>
      </c>
      <c r="V20">
        <v>47</v>
      </c>
      <c r="W20">
        <v>53</v>
      </c>
      <c r="X20">
        <v>42330</v>
      </c>
      <c r="Y20">
        <v>44131</v>
      </c>
    </row>
    <row r="21" spans="1:25" x14ac:dyDescent="0.25">
      <c r="A21" s="1" t="s">
        <v>46</v>
      </c>
      <c r="B21" s="1" t="s">
        <v>25</v>
      </c>
      <c r="C21" s="1" t="s">
        <v>26</v>
      </c>
      <c r="D21" s="1" t="s">
        <v>27</v>
      </c>
      <c r="E21" s="1" t="s">
        <v>34</v>
      </c>
      <c r="F21" s="1" t="s">
        <v>39</v>
      </c>
      <c r="G21" s="1" t="s">
        <v>30</v>
      </c>
      <c r="H21">
        <v>94.5</v>
      </c>
      <c r="I21">
        <v>155.9</v>
      </c>
      <c r="J21">
        <v>63.6</v>
      </c>
      <c r="K21">
        <v>52</v>
      </c>
      <c r="L21">
        <v>1874</v>
      </c>
      <c r="M21" s="1" t="s">
        <v>40</v>
      </c>
      <c r="N21" s="1" t="s">
        <v>32</v>
      </c>
      <c r="O21">
        <v>90</v>
      </c>
      <c r="P21" s="1" t="s">
        <v>49</v>
      </c>
      <c r="Q21">
        <v>2.9</v>
      </c>
      <c r="R21">
        <v>3.11</v>
      </c>
      <c r="S21">
        <v>15</v>
      </c>
      <c r="T21">
        <v>70</v>
      </c>
      <c r="U21">
        <v>5400</v>
      </c>
      <c r="V21">
        <v>38</v>
      </c>
      <c r="W21">
        <v>43</v>
      </c>
      <c r="X21">
        <v>45597</v>
      </c>
      <c r="Y21">
        <v>52904</v>
      </c>
    </row>
    <row r="22" spans="1:25" x14ac:dyDescent="0.25">
      <c r="A22" s="1" t="s">
        <v>46</v>
      </c>
      <c r="B22" s="1" t="s">
        <v>25</v>
      </c>
      <c r="C22" s="1" t="s">
        <v>26</v>
      </c>
      <c r="D22" s="1" t="s">
        <v>32</v>
      </c>
      <c r="E22" s="1" t="s">
        <v>38</v>
      </c>
      <c r="F22" s="1" t="s">
        <v>39</v>
      </c>
      <c r="G22" s="1" t="s">
        <v>30</v>
      </c>
      <c r="H22">
        <v>94.5</v>
      </c>
      <c r="I22">
        <v>158.80000000000001</v>
      </c>
      <c r="J22">
        <v>63.6</v>
      </c>
      <c r="K22">
        <v>52</v>
      </c>
      <c r="L22">
        <v>1909</v>
      </c>
      <c r="M22" s="1" t="s">
        <v>40</v>
      </c>
      <c r="N22" s="1" t="s">
        <v>32</v>
      </c>
      <c r="O22">
        <v>90</v>
      </c>
      <c r="P22" s="1" t="s">
        <v>49</v>
      </c>
      <c r="Q22">
        <v>3.2</v>
      </c>
      <c r="R22">
        <v>3.11</v>
      </c>
      <c r="S22">
        <v>14</v>
      </c>
      <c r="T22">
        <v>70</v>
      </c>
      <c r="U22">
        <v>5400</v>
      </c>
      <c r="V22">
        <v>38</v>
      </c>
      <c r="W22">
        <v>43</v>
      </c>
      <c r="X22">
        <v>46260</v>
      </c>
      <c r="Y22">
        <v>42419</v>
      </c>
    </row>
    <row r="23" spans="1:25" x14ac:dyDescent="0.25">
      <c r="A23" s="1" t="s">
        <v>50</v>
      </c>
      <c r="B23" s="1" t="s">
        <v>25</v>
      </c>
      <c r="C23" s="1" t="s">
        <v>26</v>
      </c>
      <c r="D23" s="1" t="s">
        <v>27</v>
      </c>
      <c r="E23" s="1" t="s">
        <v>34</v>
      </c>
      <c r="F23" s="1" t="s">
        <v>39</v>
      </c>
      <c r="G23" s="1" t="s">
        <v>30</v>
      </c>
      <c r="H23">
        <v>93.7</v>
      </c>
      <c r="I23">
        <v>157.30000000000001</v>
      </c>
      <c r="J23">
        <v>63.8</v>
      </c>
      <c r="K23">
        <v>50.8</v>
      </c>
      <c r="L23">
        <v>1876</v>
      </c>
      <c r="M23" s="1" t="s">
        <v>40</v>
      </c>
      <c r="N23" s="1" t="s">
        <v>32</v>
      </c>
      <c r="O23">
        <v>90</v>
      </c>
      <c r="P23" s="1" t="s">
        <v>49</v>
      </c>
      <c r="Q23">
        <v>3.3</v>
      </c>
      <c r="R23">
        <v>3.23</v>
      </c>
      <c r="S23">
        <v>23</v>
      </c>
      <c r="T23">
        <v>68</v>
      </c>
      <c r="U23">
        <v>5500</v>
      </c>
      <c r="V23">
        <v>37</v>
      </c>
      <c r="W23">
        <v>41</v>
      </c>
      <c r="X23">
        <v>37864</v>
      </c>
      <c r="Y23">
        <v>53905</v>
      </c>
    </row>
    <row r="24" spans="1:25" x14ac:dyDescent="0.25">
      <c r="A24" s="1" t="s">
        <v>50</v>
      </c>
      <c r="B24" s="1" t="s">
        <v>25</v>
      </c>
      <c r="C24" s="1" t="s">
        <v>26</v>
      </c>
      <c r="D24" s="1" t="s">
        <v>27</v>
      </c>
      <c r="E24" s="1" t="s">
        <v>34</v>
      </c>
      <c r="F24" s="1" t="s">
        <v>39</v>
      </c>
      <c r="G24" s="1" t="s">
        <v>30</v>
      </c>
      <c r="H24">
        <v>93.7</v>
      </c>
      <c r="I24">
        <v>157.30000000000001</v>
      </c>
      <c r="J24">
        <v>63.8</v>
      </c>
      <c r="K24">
        <v>50.8</v>
      </c>
      <c r="L24">
        <v>1876</v>
      </c>
      <c r="M24" s="1" t="s">
        <v>40</v>
      </c>
      <c r="N24" s="1" t="s">
        <v>32</v>
      </c>
      <c r="O24">
        <v>90</v>
      </c>
      <c r="P24" s="1" t="s">
        <v>49</v>
      </c>
      <c r="Q24">
        <v>3.9</v>
      </c>
      <c r="R24">
        <v>3.23</v>
      </c>
      <c r="S24">
        <v>17</v>
      </c>
      <c r="T24">
        <v>68</v>
      </c>
      <c r="U24">
        <v>5500</v>
      </c>
      <c r="V24">
        <v>31</v>
      </c>
      <c r="W24">
        <v>38</v>
      </c>
      <c r="X24">
        <v>47497</v>
      </c>
      <c r="Y24">
        <v>22194</v>
      </c>
    </row>
    <row r="25" spans="1:25" x14ac:dyDescent="0.25">
      <c r="A25" s="1" t="s">
        <v>50</v>
      </c>
      <c r="B25" s="1" t="s">
        <v>25</v>
      </c>
      <c r="C25" s="1" t="s">
        <v>44</v>
      </c>
      <c r="D25" s="1" t="s">
        <v>27</v>
      </c>
      <c r="E25" s="1" t="s">
        <v>34</v>
      </c>
      <c r="F25" s="1" t="s">
        <v>39</v>
      </c>
      <c r="G25" s="1" t="s">
        <v>30</v>
      </c>
      <c r="H25">
        <v>93.7</v>
      </c>
      <c r="I25">
        <v>157.30000000000001</v>
      </c>
      <c r="J25">
        <v>63.8</v>
      </c>
      <c r="K25">
        <v>50.8</v>
      </c>
      <c r="L25">
        <v>2128</v>
      </c>
      <c r="M25" s="1" t="s">
        <v>40</v>
      </c>
      <c r="N25" s="1" t="s">
        <v>32</v>
      </c>
      <c r="O25">
        <v>98</v>
      </c>
      <c r="P25" s="1" t="s">
        <v>33</v>
      </c>
      <c r="Q25">
        <v>3</v>
      </c>
      <c r="R25">
        <v>3.39</v>
      </c>
      <c r="S25">
        <v>22</v>
      </c>
      <c r="T25">
        <v>102</v>
      </c>
      <c r="U25">
        <v>5500</v>
      </c>
      <c r="V25">
        <v>24</v>
      </c>
      <c r="W25">
        <v>30</v>
      </c>
      <c r="X25">
        <v>59187</v>
      </c>
      <c r="Y25">
        <v>56370</v>
      </c>
    </row>
    <row r="26" spans="1:25" x14ac:dyDescent="0.25">
      <c r="A26" s="1" t="s">
        <v>50</v>
      </c>
      <c r="B26" s="1" t="s">
        <v>25</v>
      </c>
      <c r="C26" s="1" t="s">
        <v>26</v>
      </c>
      <c r="D26" s="1" t="s">
        <v>32</v>
      </c>
      <c r="E26" s="1" t="s">
        <v>34</v>
      </c>
      <c r="F26" s="1" t="s">
        <v>39</v>
      </c>
      <c r="G26" s="1" t="s">
        <v>30</v>
      </c>
      <c r="H26">
        <v>93.7</v>
      </c>
      <c r="I26">
        <v>157.30000000000001</v>
      </c>
      <c r="J26">
        <v>63.8</v>
      </c>
      <c r="K26">
        <v>50.6</v>
      </c>
      <c r="L26">
        <v>1967</v>
      </c>
      <c r="M26" s="1" t="s">
        <v>40</v>
      </c>
      <c r="N26" s="1" t="s">
        <v>32</v>
      </c>
      <c r="O26">
        <v>90</v>
      </c>
      <c r="P26" s="1" t="s">
        <v>49</v>
      </c>
      <c r="Q26">
        <v>2.8</v>
      </c>
      <c r="R26">
        <v>3.23</v>
      </c>
      <c r="S26">
        <v>11</v>
      </c>
      <c r="T26">
        <v>68</v>
      </c>
      <c r="U26">
        <v>5500</v>
      </c>
      <c r="V26">
        <v>31</v>
      </c>
      <c r="W26">
        <v>38</v>
      </c>
      <c r="X26">
        <v>8500</v>
      </c>
      <c r="Y26">
        <v>43500</v>
      </c>
    </row>
    <row r="27" spans="1:25" x14ac:dyDescent="0.25">
      <c r="A27" s="1" t="s">
        <v>50</v>
      </c>
      <c r="B27" s="1" t="s">
        <v>25</v>
      </c>
      <c r="C27" s="1" t="s">
        <v>26</v>
      </c>
      <c r="D27" s="1" t="s">
        <v>32</v>
      </c>
      <c r="E27" s="1" t="s">
        <v>38</v>
      </c>
      <c r="F27" s="1" t="s">
        <v>39</v>
      </c>
      <c r="G27" s="1" t="s">
        <v>30</v>
      </c>
      <c r="H27">
        <v>93.7</v>
      </c>
      <c r="I27">
        <v>157.30000000000001</v>
      </c>
      <c r="J27">
        <v>63.8</v>
      </c>
      <c r="K27">
        <v>50.6</v>
      </c>
      <c r="L27">
        <v>1989</v>
      </c>
      <c r="M27" s="1" t="s">
        <v>40</v>
      </c>
      <c r="N27" s="1" t="s">
        <v>32</v>
      </c>
      <c r="O27">
        <v>90</v>
      </c>
      <c r="P27" s="1" t="s">
        <v>49</v>
      </c>
      <c r="Q27">
        <v>3.1</v>
      </c>
      <c r="R27">
        <v>3.23</v>
      </c>
      <c r="S27">
        <v>20</v>
      </c>
      <c r="T27">
        <v>68</v>
      </c>
      <c r="U27">
        <v>5500</v>
      </c>
      <c r="V27">
        <v>31</v>
      </c>
      <c r="W27">
        <v>38</v>
      </c>
      <c r="X27">
        <v>19275</v>
      </c>
      <c r="Y27">
        <v>33080</v>
      </c>
    </row>
    <row r="28" spans="1:25" x14ac:dyDescent="0.25">
      <c r="A28" s="1" t="s">
        <v>50</v>
      </c>
      <c r="B28" s="1" t="s">
        <v>25</v>
      </c>
      <c r="C28" s="1" t="s">
        <v>26</v>
      </c>
      <c r="D28" s="1" t="s">
        <v>32</v>
      </c>
      <c r="E28" s="1" t="s">
        <v>38</v>
      </c>
      <c r="F28" s="1" t="s">
        <v>39</v>
      </c>
      <c r="G28" s="1" t="s">
        <v>30</v>
      </c>
      <c r="H28">
        <v>93.7</v>
      </c>
      <c r="I28">
        <v>157.30000000000001</v>
      </c>
      <c r="J28">
        <v>63.8</v>
      </c>
      <c r="K28">
        <v>50.6</v>
      </c>
      <c r="L28">
        <v>1989</v>
      </c>
      <c r="M28" s="1" t="s">
        <v>40</v>
      </c>
      <c r="N28" s="1" t="s">
        <v>32</v>
      </c>
      <c r="O28">
        <v>90</v>
      </c>
      <c r="P28" s="1" t="s">
        <v>49</v>
      </c>
      <c r="Q28">
        <v>2.9</v>
      </c>
      <c r="R28">
        <v>3.23</v>
      </c>
      <c r="S28">
        <v>16</v>
      </c>
      <c r="T28">
        <v>68</v>
      </c>
      <c r="U28">
        <v>5500</v>
      </c>
      <c r="V28">
        <v>31</v>
      </c>
      <c r="W28">
        <v>38</v>
      </c>
      <c r="X28">
        <v>5849</v>
      </c>
      <c r="Y28">
        <v>42330</v>
      </c>
    </row>
    <row r="29" spans="1:25" x14ac:dyDescent="0.25">
      <c r="A29" s="1" t="s">
        <v>50</v>
      </c>
      <c r="B29" s="1" t="s">
        <v>25</v>
      </c>
      <c r="C29" s="1" t="s">
        <v>44</v>
      </c>
      <c r="D29" s="1" t="s">
        <v>32</v>
      </c>
      <c r="E29" s="1" t="s">
        <v>38</v>
      </c>
      <c r="F29" s="1" t="s">
        <v>39</v>
      </c>
      <c r="G29" s="1" t="s">
        <v>30</v>
      </c>
      <c r="H29">
        <v>93.7</v>
      </c>
      <c r="I29">
        <v>157.30000000000001</v>
      </c>
      <c r="J29">
        <v>63.8</v>
      </c>
      <c r="K29">
        <v>50.6</v>
      </c>
      <c r="L29">
        <v>2191</v>
      </c>
      <c r="M29" s="1" t="s">
        <v>40</v>
      </c>
      <c r="N29" s="1" t="s">
        <v>32</v>
      </c>
      <c r="O29">
        <v>98</v>
      </c>
      <c r="P29" s="1" t="s">
        <v>33</v>
      </c>
      <c r="Q29">
        <v>3.8</v>
      </c>
      <c r="R29">
        <v>3.39</v>
      </c>
      <c r="S29">
        <v>8</v>
      </c>
      <c r="T29">
        <v>102</v>
      </c>
      <c r="U29">
        <v>5500</v>
      </c>
      <c r="V29">
        <v>24</v>
      </c>
      <c r="W29">
        <v>30</v>
      </c>
      <c r="X29">
        <v>12268</v>
      </c>
      <c r="Y29">
        <v>45597</v>
      </c>
    </row>
    <row r="30" spans="1:25" x14ac:dyDescent="0.25">
      <c r="A30" s="1" t="s">
        <v>50</v>
      </c>
      <c r="B30" s="1" t="s">
        <v>25</v>
      </c>
      <c r="C30" s="1" t="s">
        <v>26</v>
      </c>
      <c r="D30" s="1" t="s">
        <v>32</v>
      </c>
      <c r="E30" s="1" t="s">
        <v>43</v>
      </c>
      <c r="F30" s="1" t="s">
        <v>39</v>
      </c>
      <c r="G30" s="1" t="s">
        <v>30</v>
      </c>
      <c r="H30">
        <v>103.3</v>
      </c>
      <c r="I30">
        <v>174.6</v>
      </c>
      <c r="J30">
        <v>64.599999999999994</v>
      </c>
      <c r="K30">
        <v>59.8</v>
      </c>
      <c r="L30">
        <v>2535</v>
      </c>
      <c r="M30" s="1" t="s">
        <v>40</v>
      </c>
      <c r="N30" s="1" t="s">
        <v>32</v>
      </c>
      <c r="O30">
        <v>122</v>
      </c>
      <c r="P30" s="1" t="s">
        <v>49</v>
      </c>
      <c r="Q30">
        <v>3.1</v>
      </c>
      <c r="R30">
        <v>3.46</v>
      </c>
      <c r="S30">
        <v>17</v>
      </c>
      <c r="T30">
        <v>88</v>
      </c>
      <c r="U30">
        <v>5000</v>
      </c>
      <c r="V30">
        <v>24</v>
      </c>
      <c r="W30">
        <v>30</v>
      </c>
      <c r="X30">
        <v>40985</v>
      </c>
      <c r="Y30">
        <v>46260</v>
      </c>
    </row>
    <row r="31" spans="1:25" x14ac:dyDescent="0.25">
      <c r="A31" s="1" t="s">
        <v>50</v>
      </c>
      <c r="B31" s="1" t="s">
        <v>25</v>
      </c>
      <c r="C31" s="1" t="s">
        <v>44</v>
      </c>
      <c r="D31" s="1" t="s">
        <v>27</v>
      </c>
      <c r="E31" s="1" t="s">
        <v>34</v>
      </c>
      <c r="F31" s="1" t="s">
        <v>39</v>
      </c>
      <c r="G31" s="1" t="s">
        <v>30</v>
      </c>
      <c r="H31">
        <v>95.9</v>
      </c>
      <c r="I31">
        <v>173.2</v>
      </c>
      <c r="J31">
        <v>66.3</v>
      </c>
      <c r="K31">
        <v>50.2</v>
      </c>
      <c r="L31">
        <v>2811</v>
      </c>
      <c r="M31" s="1" t="s">
        <v>40</v>
      </c>
      <c r="N31" s="1" t="s">
        <v>32</v>
      </c>
      <c r="O31">
        <v>156</v>
      </c>
      <c r="P31" s="1" t="s">
        <v>51</v>
      </c>
      <c r="Q31">
        <v>3.6</v>
      </c>
      <c r="R31">
        <v>3.9</v>
      </c>
      <c r="S31">
        <v>16</v>
      </c>
      <c r="T31">
        <v>145</v>
      </c>
      <c r="U31">
        <v>5000</v>
      </c>
      <c r="V31">
        <v>19</v>
      </c>
      <c r="W31">
        <v>24</v>
      </c>
      <c r="X31">
        <v>51514</v>
      </c>
      <c r="Y31">
        <v>37864</v>
      </c>
    </row>
    <row r="32" spans="1:25" x14ac:dyDescent="0.25">
      <c r="A32" s="1" t="s">
        <v>52</v>
      </c>
      <c r="B32" s="1" t="s">
        <v>25</v>
      </c>
      <c r="C32" s="1" t="s">
        <v>26</v>
      </c>
      <c r="D32" s="1" t="s">
        <v>27</v>
      </c>
      <c r="E32" s="1" t="s">
        <v>34</v>
      </c>
      <c r="F32" s="1" t="s">
        <v>39</v>
      </c>
      <c r="G32" s="1" t="s">
        <v>30</v>
      </c>
      <c r="H32">
        <v>86.6</v>
      </c>
      <c r="I32">
        <v>144.6</v>
      </c>
      <c r="J32">
        <v>63.9</v>
      </c>
      <c r="K32">
        <v>50.8</v>
      </c>
      <c r="L32">
        <v>1713</v>
      </c>
      <c r="M32" s="1" t="s">
        <v>40</v>
      </c>
      <c r="N32" s="1" t="s">
        <v>32</v>
      </c>
      <c r="O32">
        <v>92</v>
      </c>
      <c r="P32" s="1" t="s">
        <v>53</v>
      </c>
      <c r="Q32">
        <v>3.2</v>
      </c>
      <c r="R32">
        <v>3.41</v>
      </c>
      <c r="S32">
        <v>11</v>
      </c>
      <c r="T32">
        <v>58</v>
      </c>
      <c r="U32">
        <v>4800</v>
      </c>
      <c r="V32">
        <v>49</v>
      </c>
      <c r="W32">
        <v>54</v>
      </c>
      <c r="X32">
        <v>61512</v>
      </c>
      <c r="Y32">
        <v>47497</v>
      </c>
    </row>
    <row r="33" spans="1:25" x14ac:dyDescent="0.25">
      <c r="A33" s="1" t="s">
        <v>52</v>
      </c>
      <c r="B33" s="1" t="s">
        <v>25</v>
      </c>
      <c r="C33" s="1" t="s">
        <v>26</v>
      </c>
      <c r="D33" s="1" t="s">
        <v>27</v>
      </c>
      <c r="E33" s="1" t="s">
        <v>34</v>
      </c>
      <c r="F33" s="1" t="s">
        <v>39</v>
      </c>
      <c r="G33" s="1" t="s">
        <v>30</v>
      </c>
      <c r="H33">
        <v>86.6</v>
      </c>
      <c r="I33">
        <v>144.6</v>
      </c>
      <c r="J33">
        <v>63.9</v>
      </c>
      <c r="K33">
        <v>50.8</v>
      </c>
      <c r="L33">
        <v>1819</v>
      </c>
      <c r="M33" s="1" t="s">
        <v>40</v>
      </c>
      <c r="N33" s="1" t="s">
        <v>32</v>
      </c>
      <c r="O33">
        <v>92</v>
      </c>
      <c r="P33" s="1" t="s">
        <v>53</v>
      </c>
      <c r="Q33">
        <v>2.6</v>
      </c>
      <c r="R33">
        <v>3.41</v>
      </c>
      <c r="S33">
        <v>18</v>
      </c>
      <c r="T33">
        <v>76</v>
      </c>
      <c r="U33">
        <v>6000</v>
      </c>
      <c r="V33">
        <v>31</v>
      </c>
      <c r="W33">
        <v>38</v>
      </c>
      <c r="X33">
        <v>14464</v>
      </c>
      <c r="Y33">
        <v>59187</v>
      </c>
    </row>
    <row r="34" spans="1:25" x14ac:dyDescent="0.25">
      <c r="A34" s="1" t="s">
        <v>52</v>
      </c>
      <c r="B34" s="1" t="s">
        <v>25</v>
      </c>
      <c r="C34" s="1" t="s">
        <v>26</v>
      </c>
      <c r="D34" s="1" t="s">
        <v>27</v>
      </c>
      <c r="E34" s="1" t="s">
        <v>34</v>
      </c>
      <c r="F34" s="1" t="s">
        <v>39</v>
      </c>
      <c r="G34" s="1" t="s">
        <v>30</v>
      </c>
      <c r="H34">
        <v>93.7</v>
      </c>
      <c r="I34">
        <v>150</v>
      </c>
      <c r="J34">
        <v>64</v>
      </c>
      <c r="K34">
        <v>52.6</v>
      </c>
      <c r="L34">
        <v>1837</v>
      </c>
      <c r="M34" s="1" t="s">
        <v>40</v>
      </c>
      <c r="N34" s="1" t="s">
        <v>32</v>
      </c>
      <c r="O34">
        <v>79</v>
      </c>
      <c r="P34" s="1" t="s">
        <v>53</v>
      </c>
      <c r="Q34">
        <v>2.8</v>
      </c>
      <c r="R34">
        <v>3.07</v>
      </c>
      <c r="S34">
        <v>10</v>
      </c>
      <c r="T34">
        <v>60</v>
      </c>
      <c r="U34">
        <v>5500</v>
      </c>
      <c r="V34">
        <v>38</v>
      </c>
      <c r="W34">
        <v>42</v>
      </c>
      <c r="X34">
        <v>56026</v>
      </c>
      <c r="Y34">
        <v>8500</v>
      </c>
    </row>
    <row r="35" spans="1:25" x14ac:dyDescent="0.25">
      <c r="A35" s="1" t="s">
        <v>52</v>
      </c>
      <c r="B35" s="1" t="s">
        <v>25</v>
      </c>
      <c r="C35" s="1" t="s">
        <v>26</v>
      </c>
      <c r="D35" s="1" t="s">
        <v>27</v>
      </c>
      <c r="E35" s="1" t="s">
        <v>34</v>
      </c>
      <c r="F35" s="1" t="s">
        <v>39</v>
      </c>
      <c r="G35" s="1" t="s">
        <v>30</v>
      </c>
      <c r="H35">
        <v>93.7</v>
      </c>
      <c r="I35">
        <v>150</v>
      </c>
      <c r="J35">
        <v>64</v>
      </c>
      <c r="K35">
        <v>52.6</v>
      </c>
      <c r="L35">
        <v>1940</v>
      </c>
      <c r="M35" s="1" t="s">
        <v>40</v>
      </c>
      <c r="N35" s="1" t="s">
        <v>32</v>
      </c>
      <c r="O35">
        <v>92</v>
      </c>
      <c r="P35" s="1" t="s">
        <v>53</v>
      </c>
      <c r="Q35">
        <v>3.4</v>
      </c>
      <c r="R35">
        <v>3.41</v>
      </c>
      <c r="S35">
        <v>14</v>
      </c>
      <c r="T35">
        <v>76</v>
      </c>
      <c r="U35">
        <v>6000</v>
      </c>
      <c r="V35">
        <v>30</v>
      </c>
      <c r="W35">
        <v>34</v>
      </c>
      <c r="X35">
        <v>44201</v>
      </c>
      <c r="Y35">
        <v>19275</v>
      </c>
    </row>
    <row r="36" spans="1:25" x14ac:dyDescent="0.25">
      <c r="A36" s="1" t="s">
        <v>52</v>
      </c>
      <c r="B36" s="1" t="s">
        <v>25</v>
      </c>
      <c r="C36" s="1" t="s">
        <v>26</v>
      </c>
      <c r="D36" s="1" t="s">
        <v>27</v>
      </c>
      <c r="E36" s="1" t="s">
        <v>34</v>
      </c>
      <c r="F36" s="1" t="s">
        <v>39</v>
      </c>
      <c r="G36" s="1" t="s">
        <v>30</v>
      </c>
      <c r="H36">
        <v>93.7</v>
      </c>
      <c r="I36">
        <v>150</v>
      </c>
      <c r="J36">
        <v>64</v>
      </c>
      <c r="K36">
        <v>52.6</v>
      </c>
      <c r="L36">
        <v>1956</v>
      </c>
      <c r="M36" s="1" t="s">
        <v>40</v>
      </c>
      <c r="N36" s="1" t="s">
        <v>32</v>
      </c>
      <c r="O36">
        <v>92</v>
      </c>
      <c r="P36" s="1" t="s">
        <v>53</v>
      </c>
      <c r="Q36">
        <v>3.6</v>
      </c>
      <c r="R36">
        <v>3.41</v>
      </c>
      <c r="S36">
        <v>17</v>
      </c>
      <c r="T36">
        <v>76</v>
      </c>
      <c r="U36">
        <v>6000</v>
      </c>
      <c r="V36">
        <v>30</v>
      </c>
      <c r="W36">
        <v>34</v>
      </c>
      <c r="X36">
        <v>29668</v>
      </c>
      <c r="Y36">
        <v>5849</v>
      </c>
    </row>
    <row r="37" spans="1:25" x14ac:dyDescent="0.25">
      <c r="A37" s="1" t="s">
        <v>52</v>
      </c>
      <c r="B37" s="1" t="s">
        <v>25</v>
      </c>
      <c r="C37" s="1" t="s">
        <v>26</v>
      </c>
      <c r="D37" s="1" t="s">
        <v>32</v>
      </c>
      <c r="E37" s="1" t="s">
        <v>38</v>
      </c>
      <c r="F37" s="1" t="s">
        <v>39</v>
      </c>
      <c r="G37" s="1" t="s">
        <v>30</v>
      </c>
      <c r="H37">
        <v>96.5</v>
      </c>
      <c r="I37">
        <v>163.4</v>
      </c>
      <c r="J37">
        <v>64</v>
      </c>
      <c r="K37">
        <v>54.5</v>
      </c>
      <c r="L37">
        <v>2010</v>
      </c>
      <c r="M37" s="1" t="s">
        <v>40</v>
      </c>
      <c r="N37" s="1" t="s">
        <v>32</v>
      </c>
      <c r="O37">
        <v>92</v>
      </c>
      <c r="P37" s="1" t="s">
        <v>53</v>
      </c>
      <c r="Q37">
        <v>2.6</v>
      </c>
      <c r="R37">
        <v>3.41</v>
      </c>
      <c r="S37">
        <v>11</v>
      </c>
      <c r="T37">
        <v>76</v>
      </c>
      <c r="U37">
        <v>6000</v>
      </c>
      <c r="V37">
        <v>30</v>
      </c>
      <c r="W37">
        <v>34</v>
      </c>
      <c r="X37">
        <v>7146</v>
      </c>
      <c r="Y37">
        <v>12268</v>
      </c>
    </row>
    <row r="38" spans="1:25" x14ac:dyDescent="0.25">
      <c r="A38" s="1" t="s">
        <v>52</v>
      </c>
      <c r="B38" s="1" t="s">
        <v>25</v>
      </c>
      <c r="C38" s="1" t="s">
        <v>26</v>
      </c>
      <c r="D38" s="1" t="s">
        <v>32</v>
      </c>
      <c r="E38" s="1" t="s">
        <v>43</v>
      </c>
      <c r="F38" s="1" t="s">
        <v>39</v>
      </c>
      <c r="G38" s="1" t="s">
        <v>30</v>
      </c>
      <c r="H38">
        <v>96.5</v>
      </c>
      <c r="I38">
        <v>157.1</v>
      </c>
      <c r="J38">
        <v>63.9</v>
      </c>
      <c r="K38">
        <v>58.3</v>
      </c>
      <c r="L38">
        <v>2024</v>
      </c>
      <c r="M38" s="1" t="s">
        <v>40</v>
      </c>
      <c r="N38" s="1" t="s">
        <v>32</v>
      </c>
      <c r="O38">
        <v>92</v>
      </c>
      <c r="P38" s="1" t="s">
        <v>53</v>
      </c>
      <c r="Q38">
        <v>3.4</v>
      </c>
      <c r="R38">
        <v>3.41</v>
      </c>
      <c r="S38">
        <v>11</v>
      </c>
      <c r="T38">
        <v>76</v>
      </c>
      <c r="U38">
        <v>6000</v>
      </c>
      <c r="V38">
        <v>30</v>
      </c>
      <c r="W38">
        <v>34</v>
      </c>
      <c r="X38">
        <v>28142</v>
      </c>
      <c r="Y38">
        <v>40985</v>
      </c>
    </row>
    <row r="39" spans="1:25" x14ac:dyDescent="0.25">
      <c r="A39" s="1" t="s">
        <v>52</v>
      </c>
      <c r="B39" s="1" t="s">
        <v>25</v>
      </c>
      <c r="C39" s="1" t="s">
        <v>26</v>
      </c>
      <c r="D39" s="1" t="s">
        <v>27</v>
      </c>
      <c r="E39" s="1" t="s">
        <v>34</v>
      </c>
      <c r="F39" s="1" t="s">
        <v>39</v>
      </c>
      <c r="G39" s="1" t="s">
        <v>30</v>
      </c>
      <c r="H39">
        <v>96.5</v>
      </c>
      <c r="I39">
        <v>167.5</v>
      </c>
      <c r="J39">
        <v>65.2</v>
      </c>
      <c r="K39">
        <v>53.3</v>
      </c>
      <c r="L39">
        <v>2236</v>
      </c>
      <c r="M39" s="1" t="s">
        <v>40</v>
      </c>
      <c r="N39" s="1" t="s">
        <v>32</v>
      </c>
      <c r="O39">
        <v>110</v>
      </c>
      <c r="P39" s="1" t="s">
        <v>53</v>
      </c>
      <c r="Q39">
        <v>2.7</v>
      </c>
      <c r="R39">
        <v>3.58</v>
      </c>
      <c r="S39">
        <v>16</v>
      </c>
      <c r="T39">
        <v>86</v>
      </c>
      <c r="U39">
        <v>5800</v>
      </c>
      <c r="V39">
        <v>27</v>
      </c>
      <c r="W39">
        <v>33</v>
      </c>
      <c r="X39">
        <v>61329</v>
      </c>
      <c r="Y39">
        <v>51514</v>
      </c>
    </row>
    <row r="40" spans="1:25" x14ac:dyDescent="0.25">
      <c r="A40" s="1" t="s">
        <v>52</v>
      </c>
      <c r="B40" s="1" t="s">
        <v>25</v>
      </c>
      <c r="C40" s="1" t="s">
        <v>26</v>
      </c>
      <c r="D40" s="1" t="s">
        <v>27</v>
      </c>
      <c r="E40" s="1" t="s">
        <v>34</v>
      </c>
      <c r="F40" s="1" t="s">
        <v>39</v>
      </c>
      <c r="G40" s="1" t="s">
        <v>30</v>
      </c>
      <c r="H40">
        <v>96.5</v>
      </c>
      <c r="I40">
        <v>167.5</v>
      </c>
      <c r="J40">
        <v>65.2</v>
      </c>
      <c r="K40">
        <v>53.3</v>
      </c>
      <c r="L40">
        <v>2289</v>
      </c>
      <c r="M40" s="1" t="s">
        <v>40</v>
      </c>
      <c r="N40" s="1" t="s">
        <v>32</v>
      </c>
      <c r="O40">
        <v>110</v>
      </c>
      <c r="P40" s="1" t="s">
        <v>53</v>
      </c>
      <c r="Q40">
        <v>3.9</v>
      </c>
      <c r="R40">
        <v>3.58</v>
      </c>
      <c r="S40">
        <v>15</v>
      </c>
      <c r="T40">
        <v>86</v>
      </c>
      <c r="U40">
        <v>5800</v>
      </c>
      <c r="V40">
        <v>27</v>
      </c>
      <c r="W40">
        <v>33</v>
      </c>
      <c r="X40">
        <v>31128</v>
      </c>
      <c r="Y40">
        <v>61512</v>
      </c>
    </row>
    <row r="41" spans="1:25" x14ac:dyDescent="0.25">
      <c r="A41" s="1" t="s">
        <v>52</v>
      </c>
      <c r="B41" s="1" t="s">
        <v>25</v>
      </c>
      <c r="C41" s="1" t="s">
        <v>26</v>
      </c>
      <c r="D41" s="1" t="s">
        <v>32</v>
      </c>
      <c r="E41" s="1" t="s">
        <v>38</v>
      </c>
      <c r="F41" s="1" t="s">
        <v>39</v>
      </c>
      <c r="G41" s="1" t="s">
        <v>30</v>
      </c>
      <c r="H41">
        <v>96.5</v>
      </c>
      <c r="I41">
        <v>175.4</v>
      </c>
      <c r="J41">
        <v>65.2</v>
      </c>
      <c r="K41">
        <v>54.1</v>
      </c>
      <c r="L41">
        <v>2304</v>
      </c>
      <c r="M41" s="1" t="s">
        <v>40</v>
      </c>
      <c r="N41" s="1" t="s">
        <v>32</v>
      </c>
      <c r="O41">
        <v>110</v>
      </c>
      <c r="P41" s="1" t="s">
        <v>53</v>
      </c>
      <c r="Q41">
        <v>2.7</v>
      </c>
      <c r="R41">
        <v>3.58</v>
      </c>
      <c r="S41">
        <v>14</v>
      </c>
      <c r="T41">
        <v>86</v>
      </c>
      <c r="U41">
        <v>5800</v>
      </c>
      <c r="V41">
        <v>27</v>
      </c>
      <c r="W41">
        <v>33</v>
      </c>
      <c r="X41">
        <v>28507</v>
      </c>
      <c r="Y41">
        <v>14464</v>
      </c>
    </row>
    <row r="42" spans="1:25" x14ac:dyDescent="0.25">
      <c r="A42" s="1" t="s">
        <v>52</v>
      </c>
      <c r="B42" s="1" t="s">
        <v>25</v>
      </c>
      <c r="C42" s="1" t="s">
        <v>26</v>
      </c>
      <c r="D42" s="1" t="s">
        <v>32</v>
      </c>
      <c r="E42" s="1" t="s">
        <v>38</v>
      </c>
      <c r="F42" s="1" t="s">
        <v>39</v>
      </c>
      <c r="G42" s="1" t="s">
        <v>30</v>
      </c>
      <c r="H42">
        <v>96.5</v>
      </c>
      <c r="I42">
        <v>175.4</v>
      </c>
      <c r="J42">
        <v>62.5</v>
      </c>
      <c r="K42">
        <v>54.1</v>
      </c>
      <c r="L42">
        <v>2372</v>
      </c>
      <c r="M42" s="1" t="s">
        <v>40</v>
      </c>
      <c r="N42" s="1" t="s">
        <v>32</v>
      </c>
      <c r="O42">
        <v>110</v>
      </c>
      <c r="P42" s="1" t="s">
        <v>53</v>
      </c>
      <c r="Q42">
        <v>3.3</v>
      </c>
      <c r="R42">
        <v>3.58</v>
      </c>
      <c r="S42">
        <v>15</v>
      </c>
      <c r="T42">
        <v>86</v>
      </c>
      <c r="U42">
        <v>5800</v>
      </c>
      <c r="V42">
        <v>27</v>
      </c>
      <c r="W42">
        <v>33</v>
      </c>
      <c r="X42">
        <v>39053</v>
      </c>
      <c r="Y42">
        <v>56026</v>
      </c>
    </row>
    <row r="43" spans="1:25" x14ac:dyDescent="0.25">
      <c r="A43" s="1" t="s">
        <v>52</v>
      </c>
      <c r="B43" s="1" t="s">
        <v>25</v>
      </c>
      <c r="C43" s="1" t="s">
        <v>26</v>
      </c>
      <c r="D43" s="1" t="s">
        <v>32</v>
      </c>
      <c r="E43" s="1" t="s">
        <v>38</v>
      </c>
      <c r="F43" s="1" t="s">
        <v>39</v>
      </c>
      <c r="G43" s="1" t="s">
        <v>30</v>
      </c>
      <c r="H43">
        <v>96.5</v>
      </c>
      <c r="I43">
        <v>175.4</v>
      </c>
      <c r="J43">
        <v>65.2</v>
      </c>
      <c r="K43">
        <v>54.1</v>
      </c>
      <c r="L43">
        <v>2465</v>
      </c>
      <c r="M43" s="1" t="s">
        <v>40</v>
      </c>
      <c r="N43" s="1" t="s">
        <v>32</v>
      </c>
      <c r="O43">
        <v>110</v>
      </c>
      <c r="P43" s="1" t="s">
        <v>33</v>
      </c>
      <c r="Q43">
        <v>3.3</v>
      </c>
      <c r="R43">
        <v>3.58</v>
      </c>
      <c r="S43">
        <v>13</v>
      </c>
      <c r="T43">
        <v>101</v>
      </c>
      <c r="U43">
        <v>5800</v>
      </c>
      <c r="V43">
        <v>24</v>
      </c>
      <c r="W43">
        <v>28</v>
      </c>
      <c r="X43">
        <v>16200</v>
      </c>
      <c r="Y43">
        <v>44201</v>
      </c>
    </row>
    <row r="44" spans="1:25" x14ac:dyDescent="0.25">
      <c r="A44" s="1" t="s">
        <v>52</v>
      </c>
      <c r="B44" s="1" t="s">
        <v>25</v>
      </c>
      <c r="C44" s="1" t="s">
        <v>26</v>
      </c>
      <c r="D44" s="1" t="s">
        <v>27</v>
      </c>
      <c r="E44" s="1" t="s">
        <v>38</v>
      </c>
      <c r="F44" s="1" t="s">
        <v>39</v>
      </c>
      <c r="G44" s="1" t="s">
        <v>30</v>
      </c>
      <c r="H44">
        <v>96.5</v>
      </c>
      <c r="I44">
        <v>169.1</v>
      </c>
      <c r="J44">
        <v>66</v>
      </c>
      <c r="K44">
        <v>51</v>
      </c>
      <c r="L44">
        <v>2293</v>
      </c>
      <c r="M44" s="1" t="s">
        <v>40</v>
      </c>
      <c r="N44" s="1" t="s">
        <v>32</v>
      </c>
      <c r="O44">
        <v>110</v>
      </c>
      <c r="P44" s="1" t="s">
        <v>49</v>
      </c>
      <c r="Q44">
        <v>3.7</v>
      </c>
      <c r="R44">
        <v>3.58</v>
      </c>
      <c r="S44">
        <v>19</v>
      </c>
      <c r="T44">
        <v>100</v>
      </c>
      <c r="U44">
        <v>5500</v>
      </c>
      <c r="V44">
        <v>25</v>
      </c>
      <c r="W44">
        <v>31</v>
      </c>
      <c r="X44">
        <v>7215</v>
      </c>
      <c r="Y44">
        <v>29668</v>
      </c>
    </row>
    <row r="45" spans="1:25" x14ac:dyDescent="0.25">
      <c r="A45" s="1" t="s">
        <v>54</v>
      </c>
      <c r="B45" s="1" t="s">
        <v>25</v>
      </c>
      <c r="C45" s="1" t="s">
        <v>26</v>
      </c>
      <c r="D45" s="1" t="s">
        <v>32</v>
      </c>
      <c r="E45" s="1" t="s">
        <v>38</v>
      </c>
      <c r="F45" s="1" t="s">
        <v>29</v>
      </c>
      <c r="G45" s="1" t="s">
        <v>30</v>
      </c>
      <c r="H45">
        <v>94.3</v>
      </c>
      <c r="I45">
        <v>170.7</v>
      </c>
      <c r="J45">
        <v>61.8</v>
      </c>
      <c r="K45">
        <v>53.5</v>
      </c>
      <c r="L45">
        <v>2337</v>
      </c>
      <c r="M45" s="1" t="s">
        <v>40</v>
      </c>
      <c r="N45" s="1" t="s">
        <v>32</v>
      </c>
      <c r="O45">
        <v>111</v>
      </c>
      <c r="P45" s="1" t="s">
        <v>49</v>
      </c>
      <c r="Q45">
        <v>3.5</v>
      </c>
      <c r="R45">
        <v>3.23</v>
      </c>
      <c r="S45">
        <v>10</v>
      </c>
      <c r="T45">
        <v>78</v>
      </c>
      <c r="U45">
        <v>4800</v>
      </c>
      <c r="V45">
        <v>24</v>
      </c>
      <c r="W45">
        <v>29</v>
      </c>
      <c r="X45">
        <v>43622</v>
      </c>
      <c r="Y45">
        <v>7146</v>
      </c>
    </row>
    <row r="46" spans="1:25" x14ac:dyDescent="0.25">
      <c r="A46" s="1" t="s">
        <v>54</v>
      </c>
      <c r="B46" s="1" t="s">
        <v>25</v>
      </c>
      <c r="C46" s="1" t="s">
        <v>26</v>
      </c>
      <c r="D46" s="1" t="s">
        <v>27</v>
      </c>
      <c r="E46" s="1" t="s">
        <v>38</v>
      </c>
      <c r="F46" s="1" t="s">
        <v>39</v>
      </c>
      <c r="G46" s="1" t="s">
        <v>30</v>
      </c>
      <c r="H46">
        <v>94.5</v>
      </c>
      <c r="I46">
        <v>155.9</v>
      </c>
      <c r="J46">
        <v>63.6</v>
      </c>
      <c r="K46">
        <v>52</v>
      </c>
      <c r="L46">
        <v>1874</v>
      </c>
      <c r="M46" s="1" t="s">
        <v>40</v>
      </c>
      <c r="N46" s="1" t="s">
        <v>32</v>
      </c>
      <c r="O46">
        <v>90</v>
      </c>
      <c r="P46" s="1" t="s">
        <v>49</v>
      </c>
      <c r="Q46">
        <v>2.7</v>
      </c>
      <c r="R46">
        <v>3.11</v>
      </c>
      <c r="S46">
        <v>16</v>
      </c>
      <c r="T46">
        <v>70</v>
      </c>
      <c r="U46">
        <v>5400</v>
      </c>
      <c r="V46">
        <v>38</v>
      </c>
      <c r="W46">
        <v>43</v>
      </c>
      <c r="X46">
        <v>14003</v>
      </c>
      <c r="Y46">
        <v>28142</v>
      </c>
    </row>
    <row r="47" spans="1:25" x14ac:dyDescent="0.25">
      <c r="A47" s="1" t="s">
        <v>54</v>
      </c>
      <c r="B47" s="1" t="s">
        <v>25</v>
      </c>
      <c r="C47" s="1" t="s">
        <v>26</v>
      </c>
      <c r="D47" s="1" t="s">
        <v>32</v>
      </c>
      <c r="E47" s="1" t="s">
        <v>38</v>
      </c>
      <c r="F47" s="1" t="s">
        <v>39</v>
      </c>
      <c r="G47" s="1" t="s">
        <v>30</v>
      </c>
      <c r="H47">
        <v>94.5</v>
      </c>
      <c r="I47">
        <v>155.9</v>
      </c>
      <c r="J47">
        <v>63.6</v>
      </c>
      <c r="K47">
        <v>52</v>
      </c>
      <c r="L47">
        <v>1909</v>
      </c>
      <c r="M47" s="1" t="s">
        <v>40</v>
      </c>
      <c r="N47" s="1" t="s">
        <v>32</v>
      </c>
      <c r="O47">
        <v>90</v>
      </c>
      <c r="P47" s="1" t="s">
        <v>49</v>
      </c>
      <c r="Q47">
        <v>2.6</v>
      </c>
      <c r="R47">
        <v>3.11</v>
      </c>
      <c r="S47">
        <v>20</v>
      </c>
      <c r="T47">
        <v>70</v>
      </c>
      <c r="U47">
        <v>5400</v>
      </c>
      <c r="V47">
        <v>38</v>
      </c>
      <c r="W47">
        <v>43</v>
      </c>
      <c r="X47">
        <v>40553</v>
      </c>
      <c r="Y47">
        <v>61329</v>
      </c>
    </row>
    <row r="48" spans="1:25" x14ac:dyDescent="0.25">
      <c r="A48" s="1" t="s">
        <v>54</v>
      </c>
      <c r="B48" s="1" t="s">
        <v>25</v>
      </c>
      <c r="C48" s="1" t="s">
        <v>26</v>
      </c>
      <c r="D48" s="1" t="s">
        <v>27</v>
      </c>
      <c r="E48" s="1" t="s">
        <v>34</v>
      </c>
      <c r="F48" s="1" t="s">
        <v>29</v>
      </c>
      <c r="G48" s="1" t="s">
        <v>30</v>
      </c>
      <c r="H48">
        <v>96</v>
      </c>
      <c r="I48">
        <v>172.6</v>
      </c>
      <c r="J48">
        <v>65.2</v>
      </c>
      <c r="K48">
        <v>51.4</v>
      </c>
      <c r="L48">
        <v>2734</v>
      </c>
      <c r="M48" s="1" t="s">
        <v>40</v>
      </c>
      <c r="N48" s="1" t="s">
        <v>32</v>
      </c>
      <c r="O48">
        <v>119</v>
      </c>
      <c r="P48" s="1" t="s">
        <v>55</v>
      </c>
      <c r="Q48">
        <v>3.6</v>
      </c>
      <c r="R48">
        <v>3.23</v>
      </c>
      <c r="S48">
        <v>13</v>
      </c>
      <c r="T48">
        <v>90</v>
      </c>
      <c r="U48">
        <v>5000</v>
      </c>
      <c r="V48">
        <v>24</v>
      </c>
      <c r="W48">
        <v>29</v>
      </c>
      <c r="X48">
        <v>36610</v>
      </c>
      <c r="Y48">
        <v>31128</v>
      </c>
    </row>
    <row r="49" spans="1:25" x14ac:dyDescent="0.25">
      <c r="A49" s="1" t="s">
        <v>56</v>
      </c>
      <c r="B49" s="1" t="s">
        <v>25</v>
      </c>
      <c r="C49" s="1" t="s">
        <v>26</v>
      </c>
      <c r="D49" s="1" t="s">
        <v>32</v>
      </c>
      <c r="E49" s="1" t="s">
        <v>38</v>
      </c>
      <c r="F49" s="1" t="s">
        <v>29</v>
      </c>
      <c r="G49" s="1" t="s">
        <v>30</v>
      </c>
      <c r="H49">
        <v>113</v>
      </c>
      <c r="I49">
        <v>199.6</v>
      </c>
      <c r="J49">
        <v>69.599999999999994</v>
      </c>
      <c r="K49">
        <v>52.8</v>
      </c>
      <c r="L49">
        <v>4066</v>
      </c>
      <c r="M49" s="1" t="s">
        <v>31</v>
      </c>
      <c r="N49" s="1" t="s">
        <v>36</v>
      </c>
      <c r="O49">
        <v>258</v>
      </c>
      <c r="P49" s="1" t="s">
        <v>33</v>
      </c>
      <c r="Q49">
        <v>2.8</v>
      </c>
      <c r="R49">
        <v>4.17</v>
      </c>
      <c r="S49">
        <v>9</v>
      </c>
      <c r="T49">
        <v>176</v>
      </c>
      <c r="U49">
        <v>4750</v>
      </c>
      <c r="V49">
        <v>15</v>
      </c>
      <c r="W49">
        <v>19</v>
      </c>
      <c r="X49">
        <v>47692</v>
      </c>
      <c r="Y49">
        <v>28507</v>
      </c>
    </row>
    <row r="50" spans="1:25" x14ac:dyDescent="0.25">
      <c r="A50" s="1" t="s">
        <v>56</v>
      </c>
      <c r="B50" s="1" t="s">
        <v>25</v>
      </c>
      <c r="C50" s="1" t="s">
        <v>26</v>
      </c>
      <c r="D50" s="1" t="s">
        <v>32</v>
      </c>
      <c r="E50" s="1" t="s">
        <v>38</v>
      </c>
      <c r="F50" s="1" t="s">
        <v>29</v>
      </c>
      <c r="G50" s="1" t="s">
        <v>30</v>
      </c>
      <c r="H50">
        <v>113</v>
      </c>
      <c r="I50">
        <v>199.6</v>
      </c>
      <c r="J50">
        <v>69.599999999999994</v>
      </c>
      <c r="K50">
        <v>52.8</v>
      </c>
      <c r="L50">
        <v>4066</v>
      </c>
      <c r="M50" s="1" t="s">
        <v>31</v>
      </c>
      <c r="N50" s="1" t="s">
        <v>36</v>
      </c>
      <c r="O50">
        <v>258</v>
      </c>
      <c r="P50" s="1" t="s">
        <v>33</v>
      </c>
      <c r="Q50">
        <v>3.7</v>
      </c>
      <c r="R50">
        <v>4.17</v>
      </c>
      <c r="S50">
        <v>23</v>
      </c>
      <c r="T50">
        <v>176</v>
      </c>
      <c r="U50">
        <v>4750</v>
      </c>
      <c r="V50">
        <v>15</v>
      </c>
      <c r="W50">
        <v>19</v>
      </c>
      <c r="X50">
        <v>34189</v>
      </c>
      <c r="Y50">
        <v>39053</v>
      </c>
    </row>
    <row r="51" spans="1:25" x14ac:dyDescent="0.25">
      <c r="A51" s="1" t="s">
        <v>56</v>
      </c>
      <c r="B51" s="1" t="s">
        <v>25</v>
      </c>
      <c r="C51" s="1" t="s">
        <v>26</v>
      </c>
      <c r="D51" s="1" t="s">
        <v>27</v>
      </c>
      <c r="E51" s="1" t="s">
        <v>38</v>
      </c>
      <c r="F51" s="1" t="s">
        <v>29</v>
      </c>
      <c r="G51" s="1" t="s">
        <v>30</v>
      </c>
      <c r="H51">
        <v>102</v>
      </c>
      <c r="I51">
        <v>191.7</v>
      </c>
      <c r="J51">
        <v>70.599999999999994</v>
      </c>
      <c r="K51">
        <v>47.8</v>
      </c>
      <c r="L51">
        <v>3950</v>
      </c>
      <c r="M51" s="1" t="s">
        <v>35</v>
      </c>
      <c r="N51" s="1" t="s">
        <v>57</v>
      </c>
      <c r="O51">
        <v>326</v>
      </c>
      <c r="P51" s="1" t="s">
        <v>33</v>
      </c>
      <c r="Q51">
        <v>2.6</v>
      </c>
      <c r="R51">
        <v>2.76</v>
      </c>
      <c r="S51">
        <v>16</v>
      </c>
      <c r="T51">
        <v>262</v>
      </c>
      <c r="U51">
        <v>5000</v>
      </c>
      <c r="V51">
        <v>13</v>
      </c>
      <c r="W51">
        <v>17</v>
      </c>
      <c r="X51">
        <v>40007</v>
      </c>
      <c r="Y51">
        <v>16200</v>
      </c>
    </row>
    <row r="52" spans="1:25" x14ac:dyDescent="0.25">
      <c r="A52" s="1" t="s">
        <v>58</v>
      </c>
      <c r="B52" s="1" t="s">
        <v>25</v>
      </c>
      <c r="C52" s="1" t="s">
        <v>26</v>
      </c>
      <c r="D52" s="1" t="s">
        <v>27</v>
      </c>
      <c r="E52" s="1" t="s">
        <v>34</v>
      </c>
      <c r="F52" s="1" t="s">
        <v>39</v>
      </c>
      <c r="G52" s="1" t="s">
        <v>30</v>
      </c>
      <c r="H52">
        <v>93.1</v>
      </c>
      <c r="I52">
        <v>159.1</v>
      </c>
      <c r="J52">
        <v>64.2</v>
      </c>
      <c r="K52">
        <v>54.1</v>
      </c>
      <c r="L52">
        <v>1890</v>
      </c>
      <c r="M52" s="1" t="s">
        <v>40</v>
      </c>
      <c r="N52" s="1" t="s">
        <v>32</v>
      </c>
      <c r="O52">
        <v>91</v>
      </c>
      <c r="P52" s="1" t="s">
        <v>49</v>
      </c>
      <c r="Q52">
        <v>2.6</v>
      </c>
      <c r="R52">
        <v>3.15</v>
      </c>
      <c r="S52">
        <v>19</v>
      </c>
      <c r="T52">
        <v>68</v>
      </c>
      <c r="U52">
        <v>5000</v>
      </c>
      <c r="V52">
        <v>30</v>
      </c>
      <c r="W52">
        <v>31</v>
      </c>
      <c r="X52">
        <v>42998</v>
      </c>
      <c r="Y52">
        <v>7215</v>
      </c>
    </row>
    <row r="53" spans="1:25" x14ac:dyDescent="0.25">
      <c r="A53" s="1" t="s">
        <v>58</v>
      </c>
      <c r="B53" s="1" t="s">
        <v>25</v>
      </c>
      <c r="C53" s="1" t="s">
        <v>26</v>
      </c>
      <c r="D53" s="1" t="s">
        <v>27</v>
      </c>
      <c r="E53" s="1" t="s">
        <v>34</v>
      </c>
      <c r="F53" s="1" t="s">
        <v>39</v>
      </c>
      <c r="G53" s="1" t="s">
        <v>30</v>
      </c>
      <c r="H53">
        <v>93.1</v>
      </c>
      <c r="I53">
        <v>159.1</v>
      </c>
      <c r="J53">
        <v>64.2</v>
      </c>
      <c r="K53">
        <v>54.1</v>
      </c>
      <c r="L53">
        <v>1900</v>
      </c>
      <c r="M53" s="1" t="s">
        <v>40</v>
      </c>
      <c r="N53" s="1" t="s">
        <v>32</v>
      </c>
      <c r="O53">
        <v>91</v>
      </c>
      <c r="P53" s="1" t="s">
        <v>49</v>
      </c>
      <c r="Q53">
        <v>3.4</v>
      </c>
      <c r="R53">
        <v>3.15</v>
      </c>
      <c r="S53">
        <v>11</v>
      </c>
      <c r="T53">
        <v>68</v>
      </c>
      <c r="U53">
        <v>5000</v>
      </c>
      <c r="V53">
        <v>31</v>
      </c>
      <c r="W53">
        <v>38</v>
      </c>
      <c r="X53">
        <v>35546</v>
      </c>
      <c r="Y53">
        <v>43622</v>
      </c>
    </row>
    <row r="54" spans="1:25" x14ac:dyDescent="0.25">
      <c r="A54" s="1" t="s">
        <v>58</v>
      </c>
      <c r="B54" s="1" t="s">
        <v>25</v>
      </c>
      <c r="C54" s="1" t="s">
        <v>26</v>
      </c>
      <c r="D54" s="1" t="s">
        <v>27</v>
      </c>
      <c r="E54" s="1" t="s">
        <v>34</v>
      </c>
      <c r="F54" s="1" t="s">
        <v>39</v>
      </c>
      <c r="G54" s="1" t="s">
        <v>30</v>
      </c>
      <c r="H54">
        <v>93.1</v>
      </c>
      <c r="I54">
        <v>159.1</v>
      </c>
      <c r="J54">
        <v>64.2</v>
      </c>
      <c r="K54">
        <v>54.1</v>
      </c>
      <c r="L54">
        <v>1905</v>
      </c>
      <c r="M54" s="1" t="s">
        <v>40</v>
      </c>
      <c r="N54" s="1" t="s">
        <v>32</v>
      </c>
      <c r="O54">
        <v>91</v>
      </c>
      <c r="P54" s="1" t="s">
        <v>49</v>
      </c>
      <c r="Q54">
        <v>3.9</v>
      </c>
      <c r="R54">
        <v>3.15</v>
      </c>
      <c r="S54">
        <v>18</v>
      </c>
      <c r="T54">
        <v>68</v>
      </c>
      <c r="U54">
        <v>5000</v>
      </c>
      <c r="V54">
        <v>31</v>
      </c>
      <c r="W54">
        <v>38</v>
      </c>
      <c r="X54">
        <v>58651</v>
      </c>
      <c r="Y54">
        <v>14003</v>
      </c>
    </row>
    <row r="55" spans="1:25" x14ac:dyDescent="0.25">
      <c r="A55" s="1" t="s">
        <v>58</v>
      </c>
      <c r="B55" s="1" t="s">
        <v>25</v>
      </c>
      <c r="C55" s="1" t="s">
        <v>26</v>
      </c>
      <c r="D55" s="1" t="s">
        <v>32</v>
      </c>
      <c r="E55" s="1" t="s">
        <v>38</v>
      </c>
      <c r="F55" s="1" t="s">
        <v>39</v>
      </c>
      <c r="G55" s="1" t="s">
        <v>30</v>
      </c>
      <c r="H55">
        <v>93.1</v>
      </c>
      <c r="I55">
        <v>166.8</v>
      </c>
      <c r="J55">
        <v>64.2</v>
      </c>
      <c r="K55">
        <v>54.1</v>
      </c>
      <c r="L55">
        <v>1945</v>
      </c>
      <c r="M55" s="1" t="s">
        <v>40</v>
      </c>
      <c r="N55" s="1" t="s">
        <v>32</v>
      </c>
      <c r="O55">
        <v>91</v>
      </c>
      <c r="P55" s="1" t="s">
        <v>49</v>
      </c>
      <c r="Q55">
        <v>3</v>
      </c>
      <c r="R55">
        <v>3.15</v>
      </c>
      <c r="S55">
        <v>13</v>
      </c>
      <c r="T55">
        <v>68</v>
      </c>
      <c r="U55">
        <v>5000</v>
      </c>
      <c r="V55">
        <v>31</v>
      </c>
      <c r="W55">
        <v>38</v>
      </c>
      <c r="X55">
        <v>50897</v>
      </c>
      <c r="Y55">
        <v>40553</v>
      </c>
    </row>
    <row r="56" spans="1:25" x14ac:dyDescent="0.25">
      <c r="A56" s="1" t="s">
        <v>58</v>
      </c>
      <c r="B56" s="1" t="s">
        <v>25</v>
      </c>
      <c r="C56" s="1" t="s">
        <v>26</v>
      </c>
      <c r="D56" s="1" t="s">
        <v>32</v>
      </c>
      <c r="E56" s="1" t="s">
        <v>38</v>
      </c>
      <c r="F56" s="1" t="s">
        <v>39</v>
      </c>
      <c r="G56" s="1" t="s">
        <v>30</v>
      </c>
      <c r="H56">
        <v>93.1</v>
      </c>
      <c r="I56">
        <v>166.8</v>
      </c>
      <c r="J56">
        <v>64.2</v>
      </c>
      <c r="K56">
        <v>54.1</v>
      </c>
      <c r="L56">
        <v>1950</v>
      </c>
      <c r="M56" s="1" t="s">
        <v>40</v>
      </c>
      <c r="N56" s="1" t="s">
        <v>32</v>
      </c>
      <c r="O56">
        <v>91</v>
      </c>
      <c r="P56" s="1" t="s">
        <v>49</v>
      </c>
      <c r="Q56">
        <v>3.2</v>
      </c>
      <c r="R56">
        <v>3.15</v>
      </c>
      <c r="S56">
        <v>15</v>
      </c>
      <c r="T56">
        <v>68</v>
      </c>
      <c r="U56">
        <v>5000</v>
      </c>
      <c r="V56">
        <v>31</v>
      </c>
      <c r="W56">
        <v>38</v>
      </c>
      <c r="X56">
        <v>27292</v>
      </c>
      <c r="Y56">
        <v>36610</v>
      </c>
    </row>
    <row r="57" spans="1:25" x14ac:dyDescent="0.25">
      <c r="A57" s="1" t="s">
        <v>58</v>
      </c>
      <c r="B57" s="1" t="s">
        <v>25</v>
      </c>
      <c r="C57" s="1" t="s">
        <v>26</v>
      </c>
      <c r="D57" s="1" t="s">
        <v>27</v>
      </c>
      <c r="E57" s="1" t="s">
        <v>34</v>
      </c>
      <c r="F57" s="1" t="s">
        <v>29</v>
      </c>
      <c r="G57" s="1" t="s">
        <v>30</v>
      </c>
      <c r="H57">
        <v>95.3</v>
      </c>
      <c r="I57">
        <v>169</v>
      </c>
      <c r="J57">
        <v>65.7</v>
      </c>
      <c r="K57">
        <v>49.6</v>
      </c>
      <c r="L57">
        <v>2380</v>
      </c>
      <c r="M57" s="1" t="s">
        <v>47</v>
      </c>
      <c r="N57" s="1" t="s">
        <v>27</v>
      </c>
      <c r="O57">
        <v>70</v>
      </c>
      <c r="P57" s="1" t="s">
        <v>59</v>
      </c>
      <c r="Q57">
        <v>3.8</v>
      </c>
      <c r="R57">
        <v>2.36</v>
      </c>
      <c r="S57">
        <v>10</v>
      </c>
      <c r="T57">
        <v>101</v>
      </c>
      <c r="U57">
        <v>6000</v>
      </c>
      <c r="V57">
        <v>17</v>
      </c>
      <c r="W57">
        <v>23</v>
      </c>
      <c r="X57">
        <v>56056</v>
      </c>
      <c r="Y57">
        <v>47692</v>
      </c>
    </row>
    <row r="58" spans="1:25" x14ac:dyDescent="0.25">
      <c r="A58" s="1" t="s">
        <v>58</v>
      </c>
      <c r="B58" s="1" t="s">
        <v>25</v>
      </c>
      <c r="C58" s="1" t="s">
        <v>26</v>
      </c>
      <c r="D58" s="1" t="s">
        <v>27</v>
      </c>
      <c r="E58" s="1" t="s">
        <v>34</v>
      </c>
      <c r="F58" s="1" t="s">
        <v>29</v>
      </c>
      <c r="G58" s="1" t="s">
        <v>30</v>
      </c>
      <c r="H58">
        <v>95.3</v>
      </c>
      <c r="I58">
        <v>169</v>
      </c>
      <c r="J58">
        <v>65.7</v>
      </c>
      <c r="K58">
        <v>49.6</v>
      </c>
      <c r="L58">
        <v>2380</v>
      </c>
      <c r="M58" s="1" t="s">
        <v>47</v>
      </c>
      <c r="N58" s="1" t="s">
        <v>27</v>
      </c>
      <c r="O58">
        <v>70</v>
      </c>
      <c r="P58" s="1" t="s">
        <v>59</v>
      </c>
      <c r="Q58">
        <v>3.4</v>
      </c>
      <c r="R58">
        <v>2.36</v>
      </c>
      <c r="S58">
        <v>15</v>
      </c>
      <c r="T58">
        <v>101</v>
      </c>
      <c r="U58">
        <v>6000</v>
      </c>
      <c r="V58">
        <v>17</v>
      </c>
      <c r="W58">
        <v>23</v>
      </c>
      <c r="X58">
        <v>62553</v>
      </c>
      <c r="Y58">
        <v>34189</v>
      </c>
    </row>
    <row r="59" spans="1:25" x14ac:dyDescent="0.25">
      <c r="A59" s="1" t="s">
        <v>58</v>
      </c>
      <c r="B59" s="1" t="s">
        <v>25</v>
      </c>
      <c r="C59" s="1" t="s">
        <v>26</v>
      </c>
      <c r="D59" s="1" t="s">
        <v>27</v>
      </c>
      <c r="E59" s="1" t="s">
        <v>34</v>
      </c>
      <c r="F59" s="1" t="s">
        <v>29</v>
      </c>
      <c r="G59" s="1" t="s">
        <v>30</v>
      </c>
      <c r="H59">
        <v>95.3</v>
      </c>
      <c r="I59">
        <v>169</v>
      </c>
      <c r="J59">
        <v>65.7</v>
      </c>
      <c r="K59">
        <v>49.6</v>
      </c>
      <c r="L59">
        <v>2385</v>
      </c>
      <c r="M59" s="1" t="s">
        <v>47</v>
      </c>
      <c r="N59" s="1" t="s">
        <v>27</v>
      </c>
      <c r="O59">
        <v>70</v>
      </c>
      <c r="P59" s="1" t="s">
        <v>59</v>
      </c>
      <c r="Q59">
        <v>3.8</v>
      </c>
      <c r="R59">
        <v>2.36</v>
      </c>
      <c r="S59">
        <v>21</v>
      </c>
      <c r="T59">
        <v>101</v>
      </c>
      <c r="U59">
        <v>6000</v>
      </c>
      <c r="V59">
        <v>17</v>
      </c>
      <c r="W59">
        <v>23</v>
      </c>
      <c r="X59">
        <v>48354</v>
      </c>
      <c r="Y59">
        <v>40007</v>
      </c>
    </row>
    <row r="60" spans="1:25" x14ac:dyDescent="0.25">
      <c r="A60" s="1" t="s">
        <v>58</v>
      </c>
      <c r="B60" s="1" t="s">
        <v>25</v>
      </c>
      <c r="C60" s="1" t="s">
        <v>26</v>
      </c>
      <c r="D60" s="1" t="s">
        <v>27</v>
      </c>
      <c r="E60" s="1" t="s">
        <v>34</v>
      </c>
      <c r="F60" s="1" t="s">
        <v>29</v>
      </c>
      <c r="G60" s="1" t="s">
        <v>30</v>
      </c>
      <c r="H60">
        <v>95.3</v>
      </c>
      <c r="I60">
        <v>169</v>
      </c>
      <c r="J60">
        <v>65.7</v>
      </c>
      <c r="K60">
        <v>49.6</v>
      </c>
      <c r="L60">
        <v>2500</v>
      </c>
      <c r="M60" s="1" t="s">
        <v>47</v>
      </c>
      <c r="N60" s="1" t="s">
        <v>27</v>
      </c>
      <c r="O60">
        <v>80</v>
      </c>
      <c r="P60" s="1" t="s">
        <v>33</v>
      </c>
      <c r="Q60">
        <v>2.9</v>
      </c>
      <c r="R60">
        <v>2.36</v>
      </c>
      <c r="S60">
        <v>18</v>
      </c>
      <c r="T60">
        <v>135</v>
      </c>
      <c r="U60">
        <v>6000</v>
      </c>
      <c r="V60">
        <v>16</v>
      </c>
      <c r="W60">
        <v>23</v>
      </c>
      <c r="X60">
        <v>13800</v>
      </c>
      <c r="Y60">
        <v>42998</v>
      </c>
    </row>
    <row r="61" spans="1:25" x14ac:dyDescent="0.25">
      <c r="A61" s="1" t="s">
        <v>58</v>
      </c>
      <c r="B61" s="1" t="s">
        <v>25</v>
      </c>
      <c r="C61" s="1" t="s">
        <v>26</v>
      </c>
      <c r="D61" s="1" t="s">
        <v>27</v>
      </c>
      <c r="E61" s="1" t="s">
        <v>34</v>
      </c>
      <c r="F61" s="1" t="s">
        <v>39</v>
      </c>
      <c r="G61" s="1" t="s">
        <v>30</v>
      </c>
      <c r="H61">
        <v>98.8</v>
      </c>
      <c r="I61">
        <v>177.8</v>
      </c>
      <c r="J61">
        <v>66.5</v>
      </c>
      <c r="K61">
        <v>53.7</v>
      </c>
      <c r="L61">
        <v>2385</v>
      </c>
      <c r="M61" s="1" t="s">
        <v>40</v>
      </c>
      <c r="N61" s="1" t="s">
        <v>32</v>
      </c>
      <c r="O61">
        <v>122</v>
      </c>
      <c r="P61" s="1" t="s">
        <v>49</v>
      </c>
      <c r="Q61">
        <v>2.8</v>
      </c>
      <c r="R61">
        <v>3.39</v>
      </c>
      <c r="S61">
        <v>16</v>
      </c>
      <c r="T61">
        <v>84</v>
      </c>
      <c r="U61">
        <v>4800</v>
      </c>
      <c r="V61">
        <v>26</v>
      </c>
      <c r="W61">
        <v>32</v>
      </c>
      <c r="X61">
        <v>62173</v>
      </c>
      <c r="Y61">
        <v>35546</v>
      </c>
    </row>
    <row r="62" spans="1:25" x14ac:dyDescent="0.25">
      <c r="A62" s="1" t="s">
        <v>58</v>
      </c>
      <c r="B62" s="1" t="s">
        <v>25</v>
      </c>
      <c r="C62" s="1" t="s">
        <v>26</v>
      </c>
      <c r="D62" s="1" t="s">
        <v>32</v>
      </c>
      <c r="E62" s="1" t="s">
        <v>38</v>
      </c>
      <c r="F62" s="1" t="s">
        <v>39</v>
      </c>
      <c r="G62" s="1" t="s">
        <v>30</v>
      </c>
      <c r="H62">
        <v>98.8</v>
      </c>
      <c r="I62">
        <v>177.8</v>
      </c>
      <c r="J62">
        <v>66.5</v>
      </c>
      <c r="K62">
        <v>55.5</v>
      </c>
      <c r="L62">
        <v>2410</v>
      </c>
      <c r="M62" s="1" t="s">
        <v>40</v>
      </c>
      <c r="N62" s="1" t="s">
        <v>32</v>
      </c>
      <c r="O62">
        <v>122</v>
      </c>
      <c r="P62" s="1" t="s">
        <v>49</v>
      </c>
      <c r="Q62">
        <v>2.7</v>
      </c>
      <c r="R62">
        <v>3.39</v>
      </c>
      <c r="S62">
        <v>12</v>
      </c>
      <c r="T62">
        <v>84</v>
      </c>
      <c r="U62">
        <v>4800</v>
      </c>
      <c r="V62">
        <v>26</v>
      </c>
      <c r="W62">
        <v>32</v>
      </c>
      <c r="X62">
        <v>9546</v>
      </c>
      <c r="Y62">
        <v>58651</v>
      </c>
    </row>
    <row r="63" spans="1:25" x14ac:dyDescent="0.25">
      <c r="A63" s="1" t="s">
        <v>58</v>
      </c>
      <c r="B63" s="1" t="s">
        <v>25</v>
      </c>
      <c r="C63" s="1" t="s">
        <v>26</v>
      </c>
      <c r="D63" s="1" t="s">
        <v>27</v>
      </c>
      <c r="E63" s="1" t="s">
        <v>34</v>
      </c>
      <c r="F63" s="1" t="s">
        <v>39</v>
      </c>
      <c r="G63" s="1" t="s">
        <v>30</v>
      </c>
      <c r="H63">
        <v>98.8</v>
      </c>
      <c r="I63">
        <v>177.8</v>
      </c>
      <c r="J63">
        <v>66.5</v>
      </c>
      <c r="K63">
        <v>53.7</v>
      </c>
      <c r="L63">
        <v>2385</v>
      </c>
      <c r="M63" s="1" t="s">
        <v>40</v>
      </c>
      <c r="N63" s="1" t="s">
        <v>32</v>
      </c>
      <c r="O63">
        <v>122</v>
      </c>
      <c r="P63" s="1" t="s">
        <v>49</v>
      </c>
      <c r="Q63">
        <v>3.9</v>
      </c>
      <c r="R63">
        <v>3.39</v>
      </c>
      <c r="S63">
        <v>9</v>
      </c>
      <c r="T63">
        <v>84</v>
      </c>
      <c r="U63">
        <v>4800</v>
      </c>
      <c r="V63">
        <v>26</v>
      </c>
      <c r="W63">
        <v>32</v>
      </c>
      <c r="X63">
        <v>18133</v>
      </c>
      <c r="Y63">
        <v>50897</v>
      </c>
    </row>
    <row r="64" spans="1:25" x14ac:dyDescent="0.25">
      <c r="A64" s="1" t="s">
        <v>58</v>
      </c>
      <c r="B64" s="1" t="s">
        <v>25</v>
      </c>
      <c r="C64" s="1" t="s">
        <v>26</v>
      </c>
      <c r="D64" s="1" t="s">
        <v>32</v>
      </c>
      <c r="E64" s="1" t="s">
        <v>38</v>
      </c>
      <c r="F64" s="1" t="s">
        <v>39</v>
      </c>
      <c r="G64" s="1" t="s">
        <v>30</v>
      </c>
      <c r="H64">
        <v>98.8</v>
      </c>
      <c r="I64">
        <v>177.8</v>
      </c>
      <c r="J64">
        <v>66.5</v>
      </c>
      <c r="K64">
        <v>55.5</v>
      </c>
      <c r="L64">
        <v>2410</v>
      </c>
      <c r="M64" s="1" t="s">
        <v>40</v>
      </c>
      <c r="N64" s="1" t="s">
        <v>32</v>
      </c>
      <c r="O64">
        <v>122</v>
      </c>
      <c r="P64" s="1" t="s">
        <v>49</v>
      </c>
      <c r="Q64">
        <v>3.2</v>
      </c>
      <c r="R64">
        <v>3.39</v>
      </c>
      <c r="S64">
        <v>14</v>
      </c>
      <c r="T64">
        <v>84</v>
      </c>
      <c r="U64">
        <v>4800</v>
      </c>
      <c r="V64">
        <v>26</v>
      </c>
      <c r="W64">
        <v>32</v>
      </c>
      <c r="X64">
        <v>26517</v>
      </c>
      <c r="Y64">
        <v>27292</v>
      </c>
    </row>
    <row r="65" spans="1:25" x14ac:dyDescent="0.25">
      <c r="A65" s="1" t="s">
        <v>58</v>
      </c>
      <c r="B65" s="1" t="s">
        <v>60</v>
      </c>
      <c r="C65" s="1" t="s">
        <v>26</v>
      </c>
      <c r="D65" s="1" t="s">
        <v>32</v>
      </c>
      <c r="E65" s="1" t="s">
        <v>38</v>
      </c>
      <c r="F65" s="1" t="s">
        <v>39</v>
      </c>
      <c r="G65" s="1" t="s">
        <v>30</v>
      </c>
      <c r="H65">
        <v>98.8</v>
      </c>
      <c r="I65">
        <v>177.8</v>
      </c>
      <c r="J65">
        <v>66.5</v>
      </c>
      <c r="K65">
        <v>55.5</v>
      </c>
      <c r="L65">
        <v>2443</v>
      </c>
      <c r="M65" s="1" t="s">
        <v>40</v>
      </c>
      <c r="N65" s="1" t="s">
        <v>32</v>
      </c>
      <c r="O65">
        <v>122</v>
      </c>
      <c r="P65" s="1" t="s">
        <v>61</v>
      </c>
      <c r="Q65">
        <v>3.3</v>
      </c>
      <c r="R65">
        <v>3.39</v>
      </c>
      <c r="S65">
        <v>13</v>
      </c>
      <c r="T65">
        <v>64</v>
      </c>
      <c r="U65">
        <v>4650</v>
      </c>
      <c r="V65">
        <v>36</v>
      </c>
      <c r="W65">
        <v>42</v>
      </c>
      <c r="X65">
        <v>61425</v>
      </c>
      <c r="Y65">
        <v>56056</v>
      </c>
    </row>
    <row r="66" spans="1:25" x14ac:dyDescent="0.25">
      <c r="A66" s="1" t="s">
        <v>58</v>
      </c>
      <c r="B66" s="1" t="s">
        <v>25</v>
      </c>
      <c r="C66" s="1" t="s">
        <v>26</v>
      </c>
      <c r="D66" s="1" t="s">
        <v>32</v>
      </c>
      <c r="E66" s="1" t="s">
        <v>34</v>
      </c>
      <c r="F66" s="1" t="s">
        <v>39</v>
      </c>
      <c r="G66" s="1" t="s">
        <v>30</v>
      </c>
      <c r="H66">
        <v>98.8</v>
      </c>
      <c r="I66">
        <v>177.8</v>
      </c>
      <c r="J66">
        <v>66.5</v>
      </c>
      <c r="K66">
        <v>55.5</v>
      </c>
      <c r="L66">
        <v>2425</v>
      </c>
      <c r="M66" s="1" t="s">
        <v>40</v>
      </c>
      <c r="N66" s="1" t="s">
        <v>32</v>
      </c>
      <c r="O66">
        <v>122</v>
      </c>
      <c r="P66" s="1" t="s">
        <v>49</v>
      </c>
      <c r="Q66">
        <v>3.9</v>
      </c>
      <c r="R66">
        <v>3.39</v>
      </c>
      <c r="S66">
        <v>11</v>
      </c>
      <c r="T66">
        <v>84</v>
      </c>
      <c r="U66">
        <v>4800</v>
      </c>
      <c r="V66">
        <v>26</v>
      </c>
      <c r="W66">
        <v>32</v>
      </c>
      <c r="X66">
        <v>32050</v>
      </c>
      <c r="Y66">
        <v>62553</v>
      </c>
    </row>
    <row r="67" spans="1:25" x14ac:dyDescent="0.25">
      <c r="A67" s="1" t="s">
        <v>58</v>
      </c>
      <c r="B67" s="1" t="s">
        <v>25</v>
      </c>
      <c r="C67" s="1" t="s">
        <v>26</v>
      </c>
      <c r="D67" s="1" t="s">
        <v>32</v>
      </c>
      <c r="E67" s="1" t="s">
        <v>38</v>
      </c>
      <c r="F67" s="1" t="s">
        <v>29</v>
      </c>
      <c r="G67" s="1" t="s">
        <v>30</v>
      </c>
      <c r="H67">
        <v>104.9</v>
      </c>
      <c r="I67">
        <v>175</v>
      </c>
      <c r="J67">
        <v>66.099999999999994</v>
      </c>
      <c r="K67">
        <v>54.4</v>
      </c>
      <c r="L67">
        <v>2670</v>
      </c>
      <c r="M67" s="1" t="s">
        <v>40</v>
      </c>
      <c r="N67" s="1" t="s">
        <v>32</v>
      </c>
      <c r="O67">
        <v>140</v>
      </c>
      <c r="P67" s="1" t="s">
        <v>33</v>
      </c>
      <c r="Q67">
        <v>2.9</v>
      </c>
      <c r="R67">
        <v>3.16</v>
      </c>
      <c r="S67">
        <v>18</v>
      </c>
      <c r="T67">
        <v>120</v>
      </c>
      <c r="U67">
        <v>5000</v>
      </c>
      <c r="V67">
        <v>19</v>
      </c>
      <c r="W67">
        <v>27</v>
      </c>
      <c r="X67">
        <v>13130</v>
      </c>
      <c r="Y67">
        <v>48354</v>
      </c>
    </row>
    <row r="68" spans="1:25" x14ac:dyDescent="0.25">
      <c r="A68" s="1" t="s">
        <v>58</v>
      </c>
      <c r="B68" s="1" t="s">
        <v>60</v>
      </c>
      <c r="C68" s="1" t="s">
        <v>26</v>
      </c>
      <c r="D68" s="1" t="s">
        <v>32</v>
      </c>
      <c r="E68" s="1" t="s">
        <v>38</v>
      </c>
      <c r="F68" s="1" t="s">
        <v>29</v>
      </c>
      <c r="G68" s="1" t="s">
        <v>30</v>
      </c>
      <c r="H68">
        <v>104.9</v>
      </c>
      <c r="I68">
        <v>175</v>
      </c>
      <c r="J68">
        <v>66.099999999999994</v>
      </c>
      <c r="K68">
        <v>54.4</v>
      </c>
      <c r="L68">
        <v>2700</v>
      </c>
      <c r="M68" s="1" t="s">
        <v>40</v>
      </c>
      <c r="N68" s="1" t="s">
        <v>32</v>
      </c>
      <c r="O68">
        <v>134</v>
      </c>
      <c r="P68" s="1" t="s">
        <v>61</v>
      </c>
      <c r="Q68">
        <v>3</v>
      </c>
      <c r="R68">
        <v>3.64</v>
      </c>
      <c r="S68">
        <v>10</v>
      </c>
      <c r="T68">
        <v>72</v>
      </c>
      <c r="U68">
        <v>4200</v>
      </c>
      <c r="V68">
        <v>31</v>
      </c>
      <c r="W68">
        <v>39</v>
      </c>
      <c r="X68">
        <v>56597</v>
      </c>
      <c r="Y68">
        <v>13800</v>
      </c>
    </row>
    <row r="69" spans="1:25" x14ac:dyDescent="0.25">
      <c r="A69" s="1" t="s">
        <v>62</v>
      </c>
      <c r="B69" s="1" t="s">
        <v>60</v>
      </c>
      <c r="C69" s="1" t="s">
        <v>44</v>
      </c>
      <c r="D69" s="1" t="s">
        <v>32</v>
      </c>
      <c r="E69" s="1" t="s">
        <v>38</v>
      </c>
      <c r="F69" s="1" t="s">
        <v>29</v>
      </c>
      <c r="G69" s="1" t="s">
        <v>30</v>
      </c>
      <c r="H69">
        <v>110</v>
      </c>
      <c r="I69">
        <v>190.9</v>
      </c>
      <c r="J69">
        <v>70.3</v>
      </c>
      <c r="K69">
        <v>56.5</v>
      </c>
      <c r="L69">
        <v>3515</v>
      </c>
      <c r="M69" s="1" t="s">
        <v>40</v>
      </c>
      <c r="N69" s="1" t="s">
        <v>42</v>
      </c>
      <c r="O69">
        <v>183</v>
      </c>
      <c r="P69" s="1" t="s">
        <v>61</v>
      </c>
      <c r="Q69">
        <v>3.8</v>
      </c>
      <c r="R69">
        <v>3.64</v>
      </c>
      <c r="S69">
        <v>11</v>
      </c>
      <c r="T69">
        <v>123</v>
      </c>
      <c r="U69">
        <v>4350</v>
      </c>
      <c r="V69">
        <v>22</v>
      </c>
      <c r="W69">
        <v>25</v>
      </c>
      <c r="X69">
        <v>15504</v>
      </c>
      <c r="Y69">
        <v>62173</v>
      </c>
    </row>
    <row r="70" spans="1:25" x14ac:dyDescent="0.25">
      <c r="A70" s="1" t="s">
        <v>62</v>
      </c>
      <c r="B70" s="1" t="s">
        <v>60</v>
      </c>
      <c r="C70" s="1" t="s">
        <v>44</v>
      </c>
      <c r="D70" s="1" t="s">
        <v>32</v>
      </c>
      <c r="E70" s="1" t="s">
        <v>43</v>
      </c>
      <c r="F70" s="1" t="s">
        <v>29</v>
      </c>
      <c r="G70" s="1" t="s">
        <v>30</v>
      </c>
      <c r="H70">
        <v>110</v>
      </c>
      <c r="I70">
        <v>190.9</v>
      </c>
      <c r="J70">
        <v>70.3</v>
      </c>
      <c r="K70">
        <v>58.7</v>
      </c>
      <c r="L70">
        <v>3750</v>
      </c>
      <c r="M70" s="1" t="s">
        <v>40</v>
      </c>
      <c r="N70" s="1" t="s">
        <v>42</v>
      </c>
      <c r="O70">
        <v>183</v>
      </c>
      <c r="P70" s="1" t="s">
        <v>61</v>
      </c>
      <c r="Q70">
        <v>2.9</v>
      </c>
      <c r="R70">
        <v>3.64</v>
      </c>
      <c r="S70">
        <v>24</v>
      </c>
      <c r="T70">
        <v>123</v>
      </c>
      <c r="U70">
        <v>4350</v>
      </c>
      <c r="V70">
        <v>22</v>
      </c>
      <c r="W70">
        <v>25</v>
      </c>
      <c r="X70">
        <v>14756</v>
      </c>
      <c r="Y70">
        <v>9546</v>
      </c>
    </row>
    <row r="71" spans="1:25" x14ac:dyDescent="0.25">
      <c r="A71" s="1" t="s">
        <v>62</v>
      </c>
      <c r="B71" s="1" t="s">
        <v>60</v>
      </c>
      <c r="C71" s="1" t="s">
        <v>44</v>
      </c>
      <c r="D71" s="1" t="s">
        <v>27</v>
      </c>
      <c r="E71" s="1" t="s">
        <v>63</v>
      </c>
      <c r="F71" s="1" t="s">
        <v>29</v>
      </c>
      <c r="G71" s="1" t="s">
        <v>30</v>
      </c>
      <c r="H71">
        <v>106.7</v>
      </c>
      <c r="I71">
        <v>187.5</v>
      </c>
      <c r="J71">
        <v>70.3</v>
      </c>
      <c r="K71">
        <v>54.9</v>
      </c>
      <c r="L71">
        <v>3495</v>
      </c>
      <c r="M71" s="1" t="s">
        <v>40</v>
      </c>
      <c r="N71" s="1" t="s">
        <v>42</v>
      </c>
      <c r="O71">
        <v>183</v>
      </c>
      <c r="P71" s="1" t="s">
        <v>61</v>
      </c>
      <c r="Q71">
        <v>3.9</v>
      </c>
      <c r="R71">
        <v>3.64</v>
      </c>
      <c r="S71">
        <v>20</v>
      </c>
      <c r="T71">
        <v>123</v>
      </c>
      <c r="U71">
        <v>4350</v>
      </c>
      <c r="V71">
        <v>22</v>
      </c>
      <c r="W71">
        <v>25</v>
      </c>
      <c r="X71">
        <v>17394</v>
      </c>
      <c r="Y71">
        <v>18133</v>
      </c>
    </row>
    <row r="72" spans="1:25" x14ac:dyDescent="0.25">
      <c r="A72" s="1" t="s">
        <v>62</v>
      </c>
      <c r="B72" s="1" t="s">
        <v>60</v>
      </c>
      <c r="C72" s="1" t="s">
        <v>44</v>
      </c>
      <c r="D72" s="1" t="s">
        <v>32</v>
      </c>
      <c r="E72" s="1" t="s">
        <v>38</v>
      </c>
      <c r="F72" s="1" t="s">
        <v>29</v>
      </c>
      <c r="G72" s="1" t="s">
        <v>30</v>
      </c>
      <c r="H72">
        <v>115.6</v>
      </c>
      <c r="I72">
        <v>202.6</v>
      </c>
      <c r="J72">
        <v>71.7</v>
      </c>
      <c r="K72">
        <v>56.3</v>
      </c>
      <c r="L72">
        <v>3770</v>
      </c>
      <c r="M72" s="1" t="s">
        <v>40</v>
      </c>
      <c r="N72" s="1" t="s">
        <v>42</v>
      </c>
      <c r="O72">
        <v>183</v>
      </c>
      <c r="P72" s="1" t="s">
        <v>61</v>
      </c>
      <c r="Q72">
        <v>3.9</v>
      </c>
      <c r="R72">
        <v>3.64</v>
      </c>
      <c r="S72">
        <v>13</v>
      </c>
      <c r="T72">
        <v>123</v>
      </c>
      <c r="U72">
        <v>4350</v>
      </c>
      <c r="V72">
        <v>22</v>
      </c>
      <c r="W72">
        <v>25</v>
      </c>
      <c r="X72">
        <v>5447</v>
      </c>
      <c r="Y72">
        <v>26517</v>
      </c>
    </row>
    <row r="73" spans="1:25" x14ac:dyDescent="0.25">
      <c r="A73" s="1" t="s">
        <v>62</v>
      </c>
      <c r="B73" s="1" t="s">
        <v>25</v>
      </c>
      <c r="C73" s="1" t="s">
        <v>26</v>
      </c>
      <c r="D73" s="1" t="s">
        <v>32</v>
      </c>
      <c r="E73" s="1" t="s">
        <v>38</v>
      </c>
      <c r="F73" s="1" t="s">
        <v>29</v>
      </c>
      <c r="G73" s="1" t="s">
        <v>30</v>
      </c>
      <c r="H73">
        <v>115.6</v>
      </c>
      <c r="I73">
        <v>202.6</v>
      </c>
      <c r="J73">
        <v>71.7</v>
      </c>
      <c r="K73">
        <v>56.5</v>
      </c>
      <c r="L73">
        <v>3740</v>
      </c>
      <c r="M73" s="1" t="s">
        <v>35</v>
      </c>
      <c r="N73" s="1" t="s">
        <v>64</v>
      </c>
      <c r="O73">
        <v>234</v>
      </c>
      <c r="P73" s="1" t="s">
        <v>33</v>
      </c>
      <c r="Q73">
        <v>2.8</v>
      </c>
      <c r="R73">
        <v>3.1</v>
      </c>
      <c r="S73">
        <v>13</v>
      </c>
      <c r="T73">
        <v>155</v>
      </c>
      <c r="U73">
        <v>4750</v>
      </c>
      <c r="V73">
        <v>16</v>
      </c>
      <c r="W73">
        <v>18</v>
      </c>
      <c r="X73">
        <v>28887</v>
      </c>
      <c r="Y73">
        <v>61425</v>
      </c>
    </row>
    <row r="74" spans="1:25" x14ac:dyDescent="0.25">
      <c r="A74" s="1" t="s">
        <v>62</v>
      </c>
      <c r="B74" s="1" t="s">
        <v>25</v>
      </c>
      <c r="C74" s="1" t="s">
        <v>26</v>
      </c>
      <c r="D74" s="1" t="s">
        <v>27</v>
      </c>
      <c r="E74" s="1" t="s">
        <v>28</v>
      </c>
      <c r="F74" s="1" t="s">
        <v>29</v>
      </c>
      <c r="G74" s="1" t="s">
        <v>30</v>
      </c>
      <c r="H74">
        <v>96.6</v>
      </c>
      <c r="I74">
        <v>180.3</v>
      </c>
      <c r="J74">
        <v>70.5</v>
      </c>
      <c r="K74">
        <v>50.8</v>
      </c>
      <c r="L74">
        <v>3685</v>
      </c>
      <c r="M74" s="1" t="s">
        <v>35</v>
      </c>
      <c r="N74" s="1" t="s">
        <v>64</v>
      </c>
      <c r="O74">
        <v>234</v>
      </c>
      <c r="P74" s="1" t="s">
        <v>33</v>
      </c>
      <c r="Q74">
        <v>2.6</v>
      </c>
      <c r="R74">
        <v>3.1</v>
      </c>
      <c r="S74">
        <v>13</v>
      </c>
      <c r="T74">
        <v>155</v>
      </c>
      <c r="U74">
        <v>4750</v>
      </c>
      <c r="V74">
        <v>16</v>
      </c>
      <c r="W74">
        <v>18</v>
      </c>
      <c r="X74">
        <v>34308</v>
      </c>
      <c r="Y74">
        <v>32050</v>
      </c>
    </row>
    <row r="75" spans="1:25" x14ac:dyDescent="0.25">
      <c r="A75" s="1" t="s">
        <v>62</v>
      </c>
      <c r="B75" s="1" t="s">
        <v>25</v>
      </c>
      <c r="C75" s="1" t="s">
        <v>26</v>
      </c>
      <c r="D75" s="1" t="s">
        <v>32</v>
      </c>
      <c r="E75" s="1" t="s">
        <v>38</v>
      </c>
      <c r="F75" s="1" t="s">
        <v>29</v>
      </c>
      <c r="G75" s="1" t="s">
        <v>30</v>
      </c>
      <c r="H75">
        <v>120.9</v>
      </c>
      <c r="I75">
        <v>208.1</v>
      </c>
      <c r="J75">
        <v>71.7</v>
      </c>
      <c r="K75">
        <v>56.7</v>
      </c>
      <c r="L75">
        <v>3900</v>
      </c>
      <c r="M75" s="1" t="s">
        <v>35</v>
      </c>
      <c r="N75" s="1" t="s">
        <v>64</v>
      </c>
      <c r="O75">
        <v>308</v>
      </c>
      <c r="P75" s="1" t="s">
        <v>33</v>
      </c>
      <c r="Q75">
        <v>3.2</v>
      </c>
      <c r="R75">
        <v>3.35</v>
      </c>
      <c r="S75">
        <v>18</v>
      </c>
      <c r="T75">
        <v>184</v>
      </c>
      <c r="U75">
        <v>4500</v>
      </c>
      <c r="V75">
        <v>14</v>
      </c>
      <c r="W75">
        <v>16</v>
      </c>
      <c r="X75">
        <v>48229</v>
      </c>
      <c r="Y75">
        <v>13130</v>
      </c>
    </row>
    <row r="76" spans="1:25" x14ac:dyDescent="0.25">
      <c r="A76" s="1" t="s">
        <v>62</v>
      </c>
      <c r="B76" s="1" t="s">
        <v>25</v>
      </c>
      <c r="C76" s="1" t="s">
        <v>26</v>
      </c>
      <c r="D76" s="1" t="s">
        <v>27</v>
      </c>
      <c r="E76" s="1" t="s">
        <v>63</v>
      </c>
      <c r="F76" s="1" t="s">
        <v>29</v>
      </c>
      <c r="G76" s="1" t="s">
        <v>30</v>
      </c>
      <c r="H76">
        <v>112</v>
      </c>
      <c r="I76">
        <v>199.2</v>
      </c>
      <c r="J76">
        <v>72</v>
      </c>
      <c r="K76">
        <v>55.4</v>
      </c>
      <c r="L76">
        <v>3715</v>
      </c>
      <c r="M76" s="1" t="s">
        <v>35</v>
      </c>
      <c r="N76" s="1" t="s">
        <v>64</v>
      </c>
      <c r="O76">
        <v>304</v>
      </c>
      <c r="P76" s="1" t="s">
        <v>33</v>
      </c>
      <c r="Q76">
        <v>2.8</v>
      </c>
      <c r="R76">
        <v>3.35</v>
      </c>
      <c r="S76">
        <v>12</v>
      </c>
      <c r="T76">
        <v>184</v>
      </c>
      <c r="U76">
        <v>4500</v>
      </c>
      <c r="V76">
        <v>14</v>
      </c>
      <c r="W76">
        <v>16</v>
      </c>
      <c r="X76">
        <v>63373</v>
      </c>
      <c r="Y76">
        <v>56597</v>
      </c>
    </row>
    <row r="77" spans="1:25" x14ac:dyDescent="0.25">
      <c r="A77" s="1" t="s">
        <v>65</v>
      </c>
      <c r="B77" s="1" t="s">
        <v>25</v>
      </c>
      <c r="C77" s="1" t="s">
        <v>44</v>
      </c>
      <c r="D77" s="1" t="s">
        <v>27</v>
      </c>
      <c r="E77" s="1" t="s">
        <v>34</v>
      </c>
      <c r="F77" s="1" t="s">
        <v>29</v>
      </c>
      <c r="G77" s="1" t="s">
        <v>30</v>
      </c>
      <c r="H77">
        <v>102.7</v>
      </c>
      <c r="I77">
        <v>178.4</v>
      </c>
      <c r="J77">
        <v>68</v>
      </c>
      <c r="K77">
        <v>54.8</v>
      </c>
      <c r="L77">
        <v>2910</v>
      </c>
      <c r="M77" s="1" t="s">
        <v>40</v>
      </c>
      <c r="N77" s="1" t="s">
        <v>32</v>
      </c>
      <c r="O77">
        <v>140</v>
      </c>
      <c r="P77" s="1" t="s">
        <v>33</v>
      </c>
      <c r="Q77">
        <v>3.3</v>
      </c>
      <c r="R77">
        <v>3.12</v>
      </c>
      <c r="S77">
        <v>20</v>
      </c>
      <c r="T77">
        <v>175</v>
      </c>
      <c r="U77">
        <v>5000</v>
      </c>
      <c r="V77">
        <v>19</v>
      </c>
      <c r="W77">
        <v>24</v>
      </c>
      <c r="X77">
        <v>62868</v>
      </c>
      <c r="Y77">
        <v>15504</v>
      </c>
    </row>
    <row r="78" spans="1:25" x14ac:dyDescent="0.25">
      <c r="A78" s="1" t="s">
        <v>66</v>
      </c>
      <c r="B78" s="1" t="s">
        <v>25</v>
      </c>
      <c r="C78" s="1" t="s">
        <v>26</v>
      </c>
      <c r="D78" s="1" t="s">
        <v>27</v>
      </c>
      <c r="E78" s="1" t="s">
        <v>34</v>
      </c>
      <c r="F78" s="1" t="s">
        <v>39</v>
      </c>
      <c r="G78" s="1" t="s">
        <v>30</v>
      </c>
      <c r="H78">
        <v>93.7</v>
      </c>
      <c r="I78">
        <v>157.30000000000001</v>
      </c>
      <c r="J78">
        <v>64.400000000000006</v>
      </c>
      <c r="K78">
        <v>50.8</v>
      </c>
      <c r="L78">
        <v>1918</v>
      </c>
      <c r="M78" s="1" t="s">
        <v>40</v>
      </c>
      <c r="N78" s="1" t="s">
        <v>32</v>
      </c>
      <c r="O78">
        <v>92</v>
      </c>
      <c r="P78" s="1" t="s">
        <v>49</v>
      </c>
      <c r="Q78">
        <v>3.8</v>
      </c>
      <c r="R78">
        <v>3.23</v>
      </c>
      <c r="S78">
        <v>15</v>
      </c>
      <c r="T78">
        <v>68</v>
      </c>
      <c r="U78">
        <v>5500</v>
      </c>
      <c r="V78">
        <v>37</v>
      </c>
      <c r="W78">
        <v>41</v>
      </c>
      <c r="X78">
        <v>38886</v>
      </c>
      <c r="Y78">
        <v>14756</v>
      </c>
    </row>
    <row r="79" spans="1:25" x14ac:dyDescent="0.25">
      <c r="A79" s="1" t="s">
        <v>66</v>
      </c>
      <c r="B79" s="1" t="s">
        <v>25</v>
      </c>
      <c r="C79" s="1" t="s">
        <v>26</v>
      </c>
      <c r="D79" s="1" t="s">
        <v>27</v>
      </c>
      <c r="E79" s="1" t="s">
        <v>34</v>
      </c>
      <c r="F79" s="1" t="s">
        <v>39</v>
      </c>
      <c r="G79" s="1" t="s">
        <v>30</v>
      </c>
      <c r="H79">
        <v>93.7</v>
      </c>
      <c r="I79">
        <v>157.30000000000001</v>
      </c>
      <c r="J79">
        <v>64.400000000000006</v>
      </c>
      <c r="K79">
        <v>50.8</v>
      </c>
      <c r="L79">
        <v>1944</v>
      </c>
      <c r="M79" s="1" t="s">
        <v>40</v>
      </c>
      <c r="N79" s="1" t="s">
        <v>32</v>
      </c>
      <c r="O79">
        <v>92</v>
      </c>
      <c r="P79" s="1" t="s">
        <v>49</v>
      </c>
      <c r="Q79">
        <v>2.7</v>
      </c>
      <c r="R79">
        <v>3.23</v>
      </c>
      <c r="S79">
        <v>16</v>
      </c>
      <c r="T79">
        <v>68</v>
      </c>
      <c r="U79">
        <v>5500</v>
      </c>
      <c r="V79">
        <v>31</v>
      </c>
      <c r="W79">
        <v>38</v>
      </c>
      <c r="X79">
        <v>20800</v>
      </c>
      <c r="Y79">
        <v>17394</v>
      </c>
    </row>
    <row r="80" spans="1:25" x14ac:dyDescent="0.25">
      <c r="A80" s="1" t="s">
        <v>66</v>
      </c>
      <c r="B80" s="1" t="s">
        <v>25</v>
      </c>
      <c r="C80" s="1" t="s">
        <v>26</v>
      </c>
      <c r="D80" s="1" t="s">
        <v>27</v>
      </c>
      <c r="E80" s="1" t="s">
        <v>34</v>
      </c>
      <c r="F80" s="1" t="s">
        <v>39</v>
      </c>
      <c r="G80" s="1" t="s">
        <v>30</v>
      </c>
      <c r="H80">
        <v>93.7</v>
      </c>
      <c r="I80">
        <v>157.30000000000001</v>
      </c>
      <c r="J80">
        <v>64.400000000000006</v>
      </c>
      <c r="K80">
        <v>50.8</v>
      </c>
      <c r="L80">
        <v>2004</v>
      </c>
      <c r="M80" s="1" t="s">
        <v>40</v>
      </c>
      <c r="N80" s="1" t="s">
        <v>32</v>
      </c>
      <c r="O80">
        <v>92</v>
      </c>
      <c r="P80" s="1" t="s">
        <v>49</v>
      </c>
      <c r="Q80">
        <v>3</v>
      </c>
      <c r="R80">
        <v>3.23</v>
      </c>
      <c r="S80">
        <v>12</v>
      </c>
      <c r="T80">
        <v>68</v>
      </c>
      <c r="U80">
        <v>5500</v>
      </c>
      <c r="V80">
        <v>31</v>
      </c>
      <c r="W80">
        <v>38</v>
      </c>
      <c r="X80">
        <v>25500</v>
      </c>
      <c r="Y80">
        <v>5447</v>
      </c>
    </row>
    <row r="81" spans="1:25" x14ac:dyDescent="0.25">
      <c r="A81" s="1" t="s">
        <v>66</v>
      </c>
      <c r="B81" s="1" t="s">
        <v>25</v>
      </c>
      <c r="C81" s="1" t="s">
        <v>44</v>
      </c>
      <c r="D81" s="1" t="s">
        <v>27</v>
      </c>
      <c r="E81" s="1" t="s">
        <v>34</v>
      </c>
      <c r="F81" s="1" t="s">
        <v>39</v>
      </c>
      <c r="G81" s="1" t="s">
        <v>30</v>
      </c>
      <c r="H81">
        <v>93</v>
      </c>
      <c r="I81">
        <v>157.30000000000001</v>
      </c>
      <c r="J81">
        <v>63.8</v>
      </c>
      <c r="K81">
        <v>50.8</v>
      </c>
      <c r="L81">
        <v>2145</v>
      </c>
      <c r="M81" s="1" t="s">
        <v>40</v>
      </c>
      <c r="N81" s="1" t="s">
        <v>32</v>
      </c>
      <c r="O81">
        <v>98</v>
      </c>
      <c r="P81" s="1" t="s">
        <v>67</v>
      </c>
      <c r="Q81">
        <v>3.9</v>
      </c>
      <c r="R81">
        <v>3.39</v>
      </c>
      <c r="S81">
        <v>14</v>
      </c>
      <c r="T81">
        <v>102</v>
      </c>
      <c r="U81">
        <v>5500</v>
      </c>
      <c r="V81">
        <v>24</v>
      </c>
      <c r="W81">
        <v>30</v>
      </c>
      <c r="X81">
        <v>30034</v>
      </c>
      <c r="Y81">
        <v>28887</v>
      </c>
    </row>
    <row r="82" spans="1:25" x14ac:dyDescent="0.25">
      <c r="A82" s="1" t="s">
        <v>66</v>
      </c>
      <c r="B82" s="1" t="s">
        <v>25</v>
      </c>
      <c r="C82" s="1" t="s">
        <v>44</v>
      </c>
      <c r="D82" s="1" t="s">
        <v>27</v>
      </c>
      <c r="E82" s="1" t="s">
        <v>34</v>
      </c>
      <c r="F82" s="1" t="s">
        <v>39</v>
      </c>
      <c r="G82" s="1" t="s">
        <v>30</v>
      </c>
      <c r="H82">
        <v>96.3</v>
      </c>
      <c r="I82">
        <v>173</v>
      </c>
      <c r="J82">
        <v>65.400000000000006</v>
      </c>
      <c r="K82">
        <v>49.4</v>
      </c>
      <c r="L82">
        <v>2370</v>
      </c>
      <c r="M82" s="1" t="s">
        <v>40</v>
      </c>
      <c r="N82" s="1" t="s">
        <v>32</v>
      </c>
      <c r="O82">
        <v>110</v>
      </c>
      <c r="P82" s="1" t="s">
        <v>67</v>
      </c>
      <c r="Q82">
        <v>2.8</v>
      </c>
      <c r="R82">
        <v>3.46</v>
      </c>
      <c r="S82">
        <v>23</v>
      </c>
      <c r="T82">
        <v>116</v>
      </c>
      <c r="U82">
        <v>5500</v>
      </c>
      <c r="V82">
        <v>23</v>
      </c>
      <c r="W82">
        <v>30</v>
      </c>
      <c r="X82">
        <v>42592</v>
      </c>
      <c r="Y82">
        <v>34308</v>
      </c>
    </row>
    <row r="83" spans="1:25" x14ac:dyDescent="0.25">
      <c r="A83" s="1" t="s">
        <v>66</v>
      </c>
      <c r="B83" s="1" t="s">
        <v>25</v>
      </c>
      <c r="C83" s="1" t="s">
        <v>26</v>
      </c>
      <c r="D83" s="1" t="s">
        <v>27</v>
      </c>
      <c r="E83" s="1" t="s">
        <v>34</v>
      </c>
      <c r="F83" s="1" t="s">
        <v>39</v>
      </c>
      <c r="G83" s="1" t="s">
        <v>30</v>
      </c>
      <c r="H83">
        <v>96.3</v>
      </c>
      <c r="I83">
        <v>173</v>
      </c>
      <c r="J83">
        <v>65.400000000000006</v>
      </c>
      <c r="K83">
        <v>49.4</v>
      </c>
      <c r="L83">
        <v>2328</v>
      </c>
      <c r="M83" s="1" t="s">
        <v>40</v>
      </c>
      <c r="N83" s="1" t="s">
        <v>32</v>
      </c>
      <c r="O83">
        <v>122</v>
      </c>
      <c r="P83" s="1" t="s">
        <v>49</v>
      </c>
      <c r="Q83">
        <v>2.7</v>
      </c>
      <c r="R83">
        <v>3.46</v>
      </c>
      <c r="S83">
        <v>12</v>
      </c>
      <c r="T83">
        <v>88</v>
      </c>
      <c r="U83">
        <v>5000</v>
      </c>
      <c r="V83">
        <v>25</v>
      </c>
      <c r="W83">
        <v>32</v>
      </c>
      <c r="X83">
        <v>15019</v>
      </c>
      <c r="Y83">
        <v>48229</v>
      </c>
    </row>
    <row r="84" spans="1:25" x14ac:dyDescent="0.25">
      <c r="A84" s="1" t="s">
        <v>66</v>
      </c>
      <c r="B84" s="1" t="s">
        <v>25</v>
      </c>
      <c r="C84" s="1" t="s">
        <v>44</v>
      </c>
      <c r="D84" s="1" t="s">
        <v>27</v>
      </c>
      <c r="E84" s="1" t="s">
        <v>34</v>
      </c>
      <c r="F84" s="1" t="s">
        <v>39</v>
      </c>
      <c r="G84" s="1" t="s">
        <v>30</v>
      </c>
      <c r="H84">
        <v>95.9</v>
      </c>
      <c r="I84">
        <v>173.2</v>
      </c>
      <c r="J84">
        <v>66.3</v>
      </c>
      <c r="K84">
        <v>50.2</v>
      </c>
      <c r="L84">
        <v>2833</v>
      </c>
      <c r="M84" s="1" t="s">
        <v>40</v>
      </c>
      <c r="N84" s="1" t="s">
        <v>32</v>
      </c>
      <c r="O84">
        <v>156</v>
      </c>
      <c r="P84" s="1" t="s">
        <v>67</v>
      </c>
      <c r="Q84">
        <v>3.3</v>
      </c>
      <c r="R84">
        <v>3.86</v>
      </c>
      <c r="S84">
        <v>11</v>
      </c>
      <c r="T84">
        <v>145</v>
      </c>
      <c r="U84">
        <v>5000</v>
      </c>
      <c r="V84">
        <v>19</v>
      </c>
      <c r="W84">
        <v>24</v>
      </c>
      <c r="X84">
        <v>9730</v>
      </c>
      <c r="Y84">
        <v>63373</v>
      </c>
    </row>
    <row r="85" spans="1:25" x14ac:dyDescent="0.25">
      <c r="A85" s="1" t="s">
        <v>66</v>
      </c>
      <c r="B85" s="1" t="s">
        <v>25</v>
      </c>
      <c r="C85" s="1" t="s">
        <v>44</v>
      </c>
      <c r="D85" s="1" t="s">
        <v>27</v>
      </c>
      <c r="E85" s="1" t="s">
        <v>34</v>
      </c>
      <c r="F85" s="1" t="s">
        <v>39</v>
      </c>
      <c r="G85" s="1" t="s">
        <v>30</v>
      </c>
      <c r="H85">
        <v>95.9</v>
      </c>
      <c r="I85">
        <v>173.2</v>
      </c>
      <c r="J85">
        <v>66.3</v>
      </c>
      <c r="K85">
        <v>50.2</v>
      </c>
      <c r="L85">
        <v>2921</v>
      </c>
      <c r="M85" s="1" t="s">
        <v>40</v>
      </c>
      <c r="N85" s="1" t="s">
        <v>32</v>
      </c>
      <c r="O85">
        <v>156</v>
      </c>
      <c r="P85" s="1" t="s">
        <v>67</v>
      </c>
      <c r="Q85">
        <v>3.6</v>
      </c>
      <c r="R85">
        <v>3.86</v>
      </c>
      <c r="S85">
        <v>7</v>
      </c>
      <c r="T85">
        <v>145</v>
      </c>
      <c r="U85">
        <v>5000</v>
      </c>
      <c r="V85">
        <v>19</v>
      </c>
      <c r="W85">
        <v>24</v>
      </c>
      <c r="X85">
        <v>36130</v>
      </c>
      <c r="Y85">
        <v>62868</v>
      </c>
    </row>
    <row r="86" spans="1:25" x14ac:dyDescent="0.25">
      <c r="A86" s="1" t="s">
        <v>66</v>
      </c>
      <c r="B86" s="1" t="s">
        <v>25</v>
      </c>
      <c r="C86" s="1" t="s">
        <v>44</v>
      </c>
      <c r="D86" s="1" t="s">
        <v>27</v>
      </c>
      <c r="E86" s="1" t="s">
        <v>34</v>
      </c>
      <c r="F86" s="1" t="s">
        <v>39</v>
      </c>
      <c r="G86" s="1" t="s">
        <v>30</v>
      </c>
      <c r="H86">
        <v>95.9</v>
      </c>
      <c r="I86">
        <v>173.2</v>
      </c>
      <c r="J86">
        <v>66.3</v>
      </c>
      <c r="K86">
        <v>50.2</v>
      </c>
      <c r="L86">
        <v>2926</v>
      </c>
      <c r="M86" s="1" t="s">
        <v>40</v>
      </c>
      <c r="N86" s="1" t="s">
        <v>32</v>
      </c>
      <c r="O86">
        <v>156</v>
      </c>
      <c r="P86" s="1" t="s">
        <v>67</v>
      </c>
      <c r="Q86">
        <v>2.6</v>
      </c>
      <c r="R86">
        <v>3.86</v>
      </c>
      <c r="S86">
        <v>18</v>
      </c>
      <c r="T86">
        <v>145</v>
      </c>
      <c r="U86">
        <v>5000</v>
      </c>
      <c r="V86">
        <v>19</v>
      </c>
      <c r="W86">
        <v>24</v>
      </c>
      <c r="X86">
        <v>65863</v>
      </c>
      <c r="Y86">
        <v>38886</v>
      </c>
    </row>
    <row r="87" spans="1:25" x14ac:dyDescent="0.25">
      <c r="A87" s="1" t="s">
        <v>66</v>
      </c>
      <c r="B87" s="1" t="s">
        <v>25</v>
      </c>
      <c r="C87" s="1" t="s">
        <v>26</v>
      </c>
      <c r="D87" s="1" t="s">
        <v>32</v>
      </c>
      <c r="E87" s="1" t="s">
        <v>38</v>
      </c>
      <c r="F87" s="1" t="s">
        <v>39</v>
      </c>
      <c r="G87" s="1" t="s">
        <v>30</v>
      </c>
      <c r="H87">
        <v>96.3</v>
      </c>
      <c r="I87">
        <v>172.4</v>
      </c>
      <c r="J87">
        <v>65.400000000000006</v>
      </c>
      <c r="K87">
        <v>51.6</v>
      </c>
      <c r="L87">
        <v>2365</v>
      </c>
      <c r="M87" s="1" t="s">
        <v>40</v>
      </c>
      <c r="N87" s="1" t="s">
        <v>32</v>
      </c>
      <c r="O87">
        <v>122</v>
      </c>
      <c r="P87" s="1" t="s">
        <v>49</v>
      </c>
      <c r="Q87">
        <v>3.3</v>
      </c>
      <c r="R87">
        <v>3.46</v>
      </c>
      <c r="S87">
        <v>9</v>
      </c>
      <c r="T87">
        <v>88</v>
      </c>
      <c r="U87">
        <v>5000</v>
      </c>
      <c r="V87">
        <v>25</v>
      </c>
      <c r="W87">
        <v>32</v>
      </c>
      <c r="X87">
        <v>53703</v>
      </c>
      <c r="Y87">
        <v>20800</v>
      </c>
    </row>
    <row r="88" spans="1:25" x14ac:dyDescent="0.25">
      <c r="A88" s="1" t="s">
        <v>66</v>
      </c>
      <c r="B88" s="1" t="s">
        <v>25</v>
      </c>
      <c r="C88" s="1" t="s">
        <v>26</v>
      </c>
      <c r="D88" s="1" t="s">
        <v>32</v>
      </c>
      <c r="E88" s="1" t="s">
        <v>38</v>
      </c>
      <c r="F88" s="1" t="s">
        <v>39</v>
      </c>
      <c r="G88" s="1" t="s">
        <v>30</v>
      </c>
      <c r="H88">
        <v>96.3</v>
      </c>
      <c r="I88">
        <v>172.4</v>
      </c>
      <c r="J88">
        <v>65.400000000000006</v>
      </c>
      <c r="K88">
        <v>51.6</v>
      </c>
      <c r="L88">
        <v>2405</v>
      </c>
      <c r="M88" s="1" t="s">
        <v>40</v>
      </c>
      <c r="N88" s="1" t="s">
        <v>32</v>
      </c>
      <c r="O88">
        <v>122</v>
      </c>
      <c r="P88" s="1" t="s">
        <v>49</v>
      </c>
      <c r="Q88">
        <v>3.4</v>
      </c>
      <c r="R88">
        <v>3.46</v>
      </c>
      <c r="S88">
        <v>11</v>
      </c>
      <c r="T88">
        <v>88</v>
      </c>
      <c r="U88">
        <v>5000</v>
      </c>
      <c r="V88">
        <v>25</v>
      </c>
      <c r="W88">
        <v>32</v>
      </c>
      <c r="X88">
        <v>58600</v>
      </c>
      <c r="Y88">
        <v>25500</v>
      </c>
    </row>
    <row r="89" spans="1:25" x14ac:dyDescent="0.25">
      <c r="A89" s="1" t="s">
        <v>66</v>
      </c>
      <c r="B89" s="1" t="s">
        <v>25</v>
      </c>
      <c r="C89" s="1" t="s">
        <v>44</v>
      </c>
      <c r="D89" s="1" t="s">
        <v>32</v>
      </c>
      <c r="E89" s="1" t="s">
        <v>38</v>
      </c>
      <c r="F89" s="1" t="s">
        <v>39</v>
      </c>
      <c r="G89" s="1" t="s">
        <v>30</v>
      </c>
      <c r="H89">
        <v>96.3</v>
      </c>
      <c r="I89">
        <v>172.4</v>
      </c>
      <c r="J89">
        <v>65.400000000000006</v>
      </c>
      <c r="K89">
        <v>51.6</v>
      </c>
      <c r="L89">
        <v>2403</v>
      </c>
      <c r="M89" s="1" t="s">
        <v>40</v>
      </c>
      <c r="N89" s="1" t="s">
        <v>32</v>
      </c>
      <c r="O89">
        <v>110</v>
      </c>
      <c r="P89" s="1" t="s">
        <v>67</v>
      </c>
      <c r="Q89">
        <v>3.4</v>
      </c>
      <c r="R89">
        <v>3.46</v>
      </c>
      <c r="S89">
        <v>19</v>
      </c>
      <c r="T89">
        <v>116</v>
      </c>
      <c r="U89">
        <v>5500</v>
      </c>
      <c r="V89">
        <v>23</v>
      </c>
      <c r="W89">
        <v>30</v>
      </c>
      <c r="X89">
        <v>57456</v>
      </c>
      <c r="Y89">
        <v>30034</v>
      </c>
    </row>
    <row r="90" spans="1:25" x14ac:dyDescent="0.25">
      <c r="A90" s="1" t="s">
        <v>66</v>
      </c>
      <c r="B90" s="1" t="s">
        <v>25</v>
      </c>
      <c r="C90" s="1" t="s">
        <v>26</v>
      </c>
      <c r="D90" s="1" t="s">
        <v>32</v>
      </c>
      <c r="E90" s="1" t="s">
        <v>38</v>
      </c>
      <c r="F90" s="1" t="s">
        <v>39</v>
      </c>
      <c r="G90" s="1" t="s">
        <v>30</v>
      </c>
      <c r="H90">
        <v>96.3</v>
      </c>
      <c r="I90">
        <v>172.4</v>
      </c>
      <c r="J90">
        <v>65.400000000000006</v>
      </c>
      <c r="K90">
        <v>51.6</v>
      </c>
      <c r="L90">
        <v>2403</v>
      </c>
      <c r="M90" s="1" t="s">
        <v>40</v>
      </c>
      <c r="N90" s="1" t="s">
        <v>32</v>
      </c>
      <c r="O90">
        <v>110</v>
      </c>
      <c r="P90" s="1" t="s">
        <v>67</v>
      </c>
      <c r="Q90">
        <v>3</v>
      </c>
      <c r="R90">
        <v>3.46</v>
      </c>
      <c r="S90">
        <v>23</v>
      </c>
      <c r="T90">
        <v>116</v>
      </c>
      <c r="U90">
        <v>5500</v>
      </c>
      <c r="V90">
        <v>23</v>
      </c>
      <c r="W90">
        <v>30</v>
      </c>
      <c r="X90">
        <v>40794</v>
      </c>
      <c r="Y90">
        <v>42592</v>
      </c>
    </row>
    <row r="91" spans="1:25" x14ac:dyDescent="0.25">
      <c r="A91" s="1" t="s">
        <v>68</v>
      </c>
      <c r="B91" s="1" t="s">
        <v>25</v>
      </c>
      <c r="C91" s="1" t="s">
        <v>26</v>
      </c>
      <c r="D91" s="1" t="s">
        <v>27</v>
      </c>
      <c r="E91" s="1" t="s">
        <v>38</v>
      </c>
      <c r="F91" s="1" t="s">
        <v>39</v>
      </c>
      <c r="G91" s="1" t="s">
        <v>30</v>
      </c>
      <c r="H91">
        <v>94.5</v>
      </c>
      <c r="I91">
        <v>165.3</v>
      </c>
      <c r="J91">
        <v>63.8</v>
      </c>
      <c r="K91">
        <v>54.5</v>
      </c>
      <c r="L91">
        <v>1889</v>
      </c>
      <c r="M91" s="1" t="s">
        <v>40</v>
      </c>
      <c r="N91" s="1" t="s">
        <v>32</v>
      </c>
      <c r="O91">
        <v>97</v>
      </c>
      <c r="P91" s="1" t="s">
        <v>49</v>
      </c>
      <c r="Q91">
        <v>3.7</v>
      </c>
      <c r="R91">
        <v>3.29</v>
      </c>
      <c r="S91">
        <v>23</v>
      </c>
      <c r="T91">
        <v>69</v>
      </c>
      <c r="U91">
        <v>5200</v>
      </c>
      <c r="V91">
        <v>31</v>
      </c>
      <c r="W91">
        <v>37</v>
      </c>
      <c r="X91">
        <v>15078</v>
      </c>
      <c r="Y91">
        <v>15019</v>
      </c>
    </row>
    <row r="92" spans="1:25" x14ac:dyDescent="0.25">
      <c r="A92" s="1" t="s">
        <v>68</v>
      </c>
      <c r="B92" s="1" t="s">
        <v>60</v>
      </c>
      <c r="C92" s="1" t="s">
        <v>26</v>
      </c>
      <c r="D92" s="1" t="s">
        <v>27</v>
      </c>
      <c r="E92" s="1" t="s">
        <v>38</v>
      </c>
      <c r="F92" s="1" t="s">
        <v>39</v>
      </c>
      <c r="G92" s="1" t="s">
        <v>30</v>
      </c>
      <c r="H92">
        <v>94.5</v>
      </c>
      <c r="I92">
        <v>165.3</v>
      </c>
      <c r="J92">
        <v>63.8</v>
      </c>
      <c r="K92">
        <v>54.5</v>
      </c>
      <c r="L92">
        <v>2017</v>
      </c>
      <c r="M92" s="1" t="s">
        <v>40</v>
      </c>
      <c r="N92" s="1" t="s">
        <v>32</v>
      </c>
      <c r="O92">
        <v>103</v>
      </c>
      <c r="P92" s="1" t="s">
        <v>61</v>
      </c>
      <c r="Q92">
        <v>2.6</v>
      </c>
      <c r="R92">
        <v>3.47</v>
      </c>
      <c r="S92">
        <v>22</v>
      </c>
      <c r="T92">
        <v>55</v>
      </c>
      <c r="U92">
        <v>4800</v>
      </c>
      <c r="V92">
        <v>45</v>
      </c>
      <c r="W92">
        <v>50</v>
      </c>
      <c r="X92">
        <v>6976</v>
      </c>
      <c r="Y92">
        <v>9730</v>
      </c>
    </row>
    <row r="93" spans="1:25" x14ac:dyDescent="0.25">
      <c r="A93" s="1" t="s">
        <v>68</v>
      </c>
      <c r="B93" s="1" t="s">
        <v>25</v>
      </c>
      <c r="C93" s="1" t="s">
        <v>26</v>
      </c>
      <c r="D93" s="1" t="s">
        <v>27</v>
      </c>
      <c r="E93" s="1" t="s">
        <v>38</v>
      </c>
      <c r="F93" s="1" t="s">
        <v>39</v>
      </c>
      <c r="G93" s="1" t="s">
        <v>30</v>
      </c>
      <c r="H93">
        <v>94.5</v>
      </c>
      <c r="I93">
        <v>165.3</v>
      </c>
      <c r="J93">
        <v>63.8</v>
      </c>
      <c r="K93">
        <v>54.5</v>
      </c>
      <c r="L93">
        <v>1918</v>
      </c>
      <c r="M93" s="1" t="s">
        <v>40</v>
      </c>
      <c r="N93" s="1" t="s">
        <v>32</v>
      </c>
      <c r="O93">
        <v>97</v>
      </c>
      <c r="P93" s="1" t="s">
        <v>49</v>
      </c>
      <c r="Q93">
        <v>3.7</v>
      </c>
      <c r="R93">
        <v>3.29</v>
      </c>
      <c r="S93">
        <v>23</v>
      </c>
      <c r="T93">
        <v>69</v>
      </c>
      <c r="U93">
        <v>5200</v>
      </c>
      <c r="V93">
        <v>31</v>
      </c>
      <c r="W93">
        <v>37</v>
      </c>
      <c r="X93">
        <v>28482</v>
      </c>
      <c r="Y93">
        <v>36130</v>
      </c>
    </row>
    <row r="94" spans="1:25" x14ac:dyDescent="0.25">
      <c r="A94" s="1" t="s">
        <v>68</v>
      </c>
      <c r="B94" s="1" t="s">
        <v>25</v>
      </c>
      <c r="C94" s="1" t="s">
        <v>26</v>
      </c>
      <c r="D94" s="1" t="s">
        <v>32</v>
      </c>
      <c r="E94" s="1" t="s">
        <v>38</v>
      </c>
      <c r="F94" s="1" t="s">
        <v>39</v>
      </c>
      <c r="G94" s="1" t="s">
        <v>30</v>
      </c>
      <c r="H94">
        <v>94.5</v>
      </c>
      <c r="I94">
        <v>165.3</v>
      </c>
      <c r="J94">
        <v>63.8</v>
      </c>
      <c r="K94">
        <v>54.5</v>
      </c>
      <c r="L94">
        <v>1938</v>
      </c>
      <c r="M94" s="1" t="s">
        <v>40</v>
      </c>
      <c r="N94" s="1" t="s">
        <v>32</v>
      </c>
      <c r="O94">
        <v>97</v>
      </c>
      <c r="P94" s="1" t="s">
        <v>49</v>
      </c>
      <c r="Q94">
        <v>3.1</v>
      </c>
      <c r="R94">
        <v>3.29</v>
      </c>
      <c r="S94">
        <v>21</v>
      </c>
      <c r="T94">
        <v>69</v>
      </c>
      <c r="U94">
        <v>5200</v>
      </c>
      <c r="V94">
        <v>31</v>
      </c>
      <c r="W94">
        <v>37</v>
      </c>
      <c r="X94">
        <v>40994</v>
      </c>
      <c r="Y94">
        <v>65863</v>
      </c>
    </row>
    <row r="95" spans="1:25" x14ac:dyDescent="0.25">
      <c r="A95" s="1" t="s">
        <v>68</v>
      </c>
      <c r="B95" s="1" t="s">
        <v>25</v>
      </c>
      <c r="C95" s="1" t="s">
        <v>26</v>
      </c>
      <c r="D95" s="1" t="s">
        <v>32</v>
      </c>
      <c r="E95" s="1" t="s">
        <v>43</v>
      </c>
      <c r="F95" s="1" t="s">
        <v>39</v>
      </c>
      <c r="G95" s="1" t="s">
        <v>30</v>
      </c>
      <c r="H95">
        <v>94.5</v>
      </c>
      <c r="I95">
        <v>170.2</v>
      </c>
      <c r="J95">
        <v>63.8</v>
      </c>
      <c r="K95">
        <v>53.5</v>
      </c>
      <c r="L95">
        <v>2024</v>
      </c>
      <c r="M95" s="1" t="s">
        <v>40</v>
      </c>
      <c r="N95" s="1" t="s">
        <v>32</v>
      </c>
      <c r="O95">
        <v>97</v>
      </c>
      <c r="P95" s="1" t="s">
        <v>49</v>
      </c>
      <c r="Q95">
        <v>3.5</v>
      </c>
      <c r="R95">
        <v>3.29</v>
      </c>
      <c r="S95">
        <v>8</v>
      </c>
      <c r="T95">
        <v>69</v>
      </c>
      <c r="U95">
        <v>5200</v>
      </c>
      <c r="V95">
        <v>31</v>
      </c>
      <c r="W95">
        <v>37</v>
      </c>
      <c r="X95">
        <v>5039</v>
      </c>
      <c r="Y95">
        <v>53703</v>
      </c>
    </row>
    <row r="96" spans="1:25" x14ac:dyDescent="0.25">
      <c r="A96" s="1" t="s">
        <v>68</v>
      </c>
      <c r="B96" s="1" t="s">
        <v>25</v>
      </c>
      <c r="C96" s="1" t="s">
        <v>26</v>
      </c>
      <c r="D96" s="1" t="s">
        <v>27</v>
      </c>
      <c r="E96" s="1" t="s">
        <v>38</v>
      </c>
      <c r="F96" s="1" t="s">
        <v>39</v>
      </c>
      <c r="G96" s="1" t="s">
        <v>30</v>
      </c>
      <c r="H96">
        <v>94.5</v>
      </c>
      <c r="I96">
        <v>165.3</v>
      </c>
      <c r="J96">
        <v>63.8</v>
      </c>
      <c r="K96">
        <v>54.5</v>
      </c>
      <c r="L96">
        <v>1951</v>
      </c>
      <c r="M96" s="1" t="s">
        <v>40</v>
      </c>
      <c r="N96" s="1" t="s">
        <v>32</v>
      </c>
      <c r="O96">
        <v>97</v>
      </c>
      <c r="P96" s="1" t="s">
        <v>49</v>
      </c>
      <c r="Q96">
        <v>2.9</v>
      </c>
      <c r="R96">
        <v>3.29</v>
      </c>
      <c r="S96">
        <v>24</v>
      </c>
      <c r="T96">
        <v>69</v>
      </c>
      <c r="U96">
        <v>5200</v>
      </c>
      <c r="V96">
        <v>31</v>
      </c>
      <c r="W96">
        <v>37</v>
      </c>
      <c r="X96">
        <v>60417</v>
      </c>
      <c r="Y96">
        <v>58600</v>
      </c>
    </row>
    <row r="97" spans="1:25" x14ac:dyDescent="0.25">
      <c r="A97" s="1" t="s">
        <v>68</v>
      </c>
      <c r="B97" s="1" t="s">
        <v>25</v>
      </c>
      <c r="C97" s="1" t="s">
        <v>26</v>
      </c>
      <c r="D97" s="1" t="s">
        <v>27</v>
      </c>
      <c r="E97" s="1" t="s">
        <v>34</v>
      </c>
      <c r="F97" s="1" t="s">
        <v>39</v>
      </c>
      <c r="G97" s="1" t="s">
        <v>30</v>
      </c>
      <c r="H97">
        <v>94.5</v>
      </c>
      <c r="I97">
        <v>165.6</v>
      </c>
      <c r="J97">
        <v>63.8</v>
      </c>
      <c r="K97">
        <v>53.3</v>
      </c>
      <c r="L97">
        <v>2028</v>
      </c>
      <c r="M97" s="1" t="s">
        <v>40</v>
      </c>
      <c r="N97" s="1" t="s">
        <v>32</v>
      </c>
      <c r="O97">
        <v>97</v>
      </c>
      <c r="P97" s="1" t="s">
        <v>49</v>
      </c>
      <c r="Q97">
        <v>3.6</v>
      </c>
      <c r="R97">
        <v>3.29</v>
      </c>
      <c r="S97">
        <v>9</v>
      </c>
      <c r="T97">
        <v>69</v>
      </c>
      <c r="U97">
        <v>5200</v>
      </c>
      <c r="V97">
        <v>31</v>
      </c>
      <c r="W97">
        <v>37</v>
      </c>
      <c r="X97">
        <v>33511</v>
      </c>
      <c r="Y97">
        <v>57456</v>
      </c>
    </row>
    <row r="98" spans="1:25" x14ac:dyDescent="0.25">
      <c r="A98" s="1" t="s">
        <v>68</v>
      </c>
      <c r="B98" s="1" t="s">
        <v>25</v>
      </c>
      <c r="C98" s="1" t="s">
        <v>26</v>
      </c>
      <c r="D98" s="1" t="s">
        <v>32</v>
      </c>
      <c r="E98" s="1" t="s">
        <v>38</v>
      </c>
      <c r="F98" s="1" t="s">
        <v>39</v>
      </c>
      <c r="G98" s="1" t="s">
        <v>30</v>
      </c>
      <c r="H98">
        <v>94.5</v>
      </c>
      <c r="I98">
        <v>165.3</v>
      </c>
      <c r="J98">
        <v>63.8</v>
      </c>
      <c r="K98">
        <v>54.5</v>
      </c>
      <c r="L98">
        <v>1971</v>
      </c>
      <c r="M98" s="1" t="s">
        <v>40</v>
      </c>
      <c r="N98" s="1" t="s">
        <v>32</v>
      </c>
      <c r="O98">
        <v>97</v>
      </c>
      <c r="P98" s="1" t="s">
        <v>49</v>
      </c>
      <c r="Q98">
        <v>2.7</v>
      </c>
      <c r="R98">
        <v>3.29</v>
      </c>
      <c r="S98">
        <v>23</v>
      </c>
      <c r="T98">
        <v>69</v>
      </c>
      <c r="U98">
        <v>5200</v>
      </c>
      <c r="V98">
        <v>31</v>
      </c>
      <c r="W98">
        <v>37</v>
      </c>
      <c r="X98">
        <v>30759</v>
      </c>
      <c r="Y98">
        <v>40794</v>
      </c>
    </row>
    <row r="99" spans="1:25" x14ac:dyDescent="0.25">
      <c r="A99" s="1" t="s">
        <v>68</v>
      </c>
      <c r="B99" s="1" t="s">
        <v>25</v>
      </c>
      <c r="C99" s="1" t="s">
        <v>26</v>
      </c>
      <c r="D99" s="1" t="s">
        <v>32</v>
      </c>
      <c r="E99" s="1" t="s">
        <v>43</v>
      </c>
      <c r="F99" s="1" t="s">
        <v>39</v>
      </c>
      <c r="G99" s="1" t="s">
        <v>30</v>
      </c>
      <c r="H99">
        <v>94.5</v>
      </c>
      <c r="I99">
        <v>170.2</v>
      </c>
      <c r="J99">
        <v>63.8</v>
      </c>
      <c r="K99">
        <v>53.5</v>
      </c>
      <c r="L99">
        <v>2037</v>
      </c>
      <c r="M99" s="1" t="s">
        <v>40</v>
      </c>
      <c r="N99" s="1" t="s">
        <v>32</v>
      </c>
      <c r="O99">
        <v>97</v>
      </c>
      <c r="P99" s="1" t="s">
        <v>49</v>
      </c>
      <c r="Q99">
        <v>3.4</v>
      </c>
      <c r="R99">
        <v>3.29</v>
      </c>
      <c r="S99">
        <v>22</v>
      </c>
      <c r="T99">
        <v>69</v>
      </c>
      <c r="U99">
        <v>5200</v>
      </c>
      <c r="V99">
        <v>31</v>
      </c>
      <c r="W99">
        <v>37</v>
      </c>
      <c r="X99">
        <v>22831</v>
      </c>
      <c r="Y99">
        <v>15078</v>
      </c>
    </row>
    <row r="100" spans="1:25" x14ac:dyDescent="0.25">
      <c r="A100" s="1" t="s">
        <v>68</v>
      </c>
      <c r="B100" s="1" t="s">
        <v>25</v>
      </c>
      <c r="C100" s="1" t="s">
        <v>26</v>
      </c>
      <c r="D100" s="1" t="s">
        <v>27</v>
      </c>
      <c r="E100" s="1" t="s">
        <v>63</v>
      </c>
      <c r="F100" s="1" t="s">
        <v>39</v>
      </c>
      <c r="G100" s="1" t="s">
        <v>30</v>
      </c>
      <c r="H100">
        <v>95.1</v>
      </c>
      <c r="I100">
        <v>162.4</v>
      </c>
      <c r="J100">
        <v>63.8</v>
      </c>
      <c r="K100">
        <v>53.3</v>
      </c>
      <c r="L100">
        <v>2008</v>
      </c>
      <c r="M100" s="1" t="s">
        <v>40</v>
      </c>
      <c r="N100" s="1" t="s">
        <v>32</v>
      </c>
      <c r="O100">
        <v>97</v>
      </c>
      <c r="P100" s="1" t="s">
        <v>49</v>
      </c>
      <c r="Q100">
        <v>2.7</v>
      </c>
      <c r="R100">
        <v>3.29</v>
      </c>
      <c r="S100">
        <v>20</v>
      </c>
      <c r="T100">
        <v>69</v>
      </c>
      <c r="U100">
        <v>5200</v>
      </c>
      <c r="V100">
        <v>31</v>
      </c>
      <c r="W100">
        <v>37</v>
      </c>
      <c r="X100">
        <v>16806</v>
      </c>
      <c r="Y100">
        <v>6976</v>
      </c>
    </row>
    <row r="101" spans="1:25" x14ac:dyDescent="0.25">
      <c r="A101" s="1" t="s">
        <v>68</v>
      </c>
      <c r="B101" s="1" t="s">
        <v>25</v>
      </c>
      <c r="C101" s="1" t="s">
        <v>26</v>
      </c>
      <c r="D101" s="1" t="s">
        <v>32</v>
      </c>
      <c r="E101" s="1" t="s">
        <v>34</v>
      </c>
      <c r="F101" s="1" t="s">
        <v>39</v>
      </c>
      <c r="G101" s="1" t="s">
        <v>30</v>
      </c>
      <c r="H101">
        <v>97.2</v>
      </c>
      <c r="I101">
        <v>173.4</v>
      </c>
      <c r="J101">
        <v>65.2</v>
      </c>
      <c r="K101">
        <v>54.7</v>
      </c>
      <c r="L101">
        <v>2324</v>
      </c>
      <c r="M101" s="1" t="s">
        <v>40</v>
      </c>
      <c r="N101" s="1" t="s">
        <v>32</v>
      </c>
      <c r="O101">
        <v>120</v>
      </c>
      <c r="P101" s="1" t="s">
        <v>49</v>
      </c>
      <c r="Q101">
        <v>3.2</v>
      </c>
      <c r="R101">
        <v>3.47</v>
      </c>
      <c r="S101">
        <v>13</v>
      </c>
      <c r="T101">
        <v>97</v>
      </c>
      <c r="U101">
        <v>5200</v>
      </c>
      <c r="V101">
        <v>27</v>
      </c>
      <c r="W101">
        <v>34</v>
      </c>
      <c r="X101">
        <v>64445</v>
      </c>
      <c r="Y101">
        <v>28482</v>
      </c>
    </row>
    <row r="102" spans="1:25" x14ac:dyDescent="0.25">
      <c r="A102" s="1" t="s">
        <v>68</v>
      </c>
      <c r="B102" s="1" t="s">
        <v>25</v>
      </c>
      <c r="C102" s="1" t="s">
        <v>26</v>
      </c>
      <c r="D102" s="1" t="s">
        <v>32</v>
      </c>
      <c r="E102" s="1" t="s">
        <v>38</v>
      </c>
      <c r="F102" s="1" t="s">
        <v>39</v>
      </c>
      <c r="G102" s="1" t="s">
        <v>30</v>
      </c>
      <c r="H102">
        <v>97.2</v>
      </c>
      <c r="I102">
        <v>173.4</v>
      </c>
      <c r="J102">
        <v>65.2</v>
      </c>
      <c r="K102">
        <v>54.7</v>
      </c>
      <c r="L102">
        <v>2302</v>
      </c>
      <c r="M102" s="1" t="s">
        <v>40</v>
      </c>
      <c r="N102" s="1" t="s">
        <v>32</v>
      </c>
      <c r="O102">
        <v>120</v>
      </c>
      <c r="P102" s="1" t="s">
        <v>49</v>
      </c>
      <c r="Q102">
        <v>2.7</v>
      </c>
      <c r="R102">
        <v>3.47</v>
      </c>
      <c r="S102">
        <v>7</v>
      </c>
      <c r="T102">
        <v>97</v>
      </c>
      <c r="U102">
        <v>5200</v>
      </c>
      <c r="V102">
        <v>27</v>
      </c>
      <c r="W102">
        <v>34</v>
      </c>
      <c r="X102">
        <v>48822</v>
      </c>
      <c r="Y102">
        <v>40994</v>
      </c>
    </row>
    <row r="103" spans="1:25" x14ac:dyDescent="0.25">
      <c r="A103" s="1" t="s">
        <v>68</v>
      </c>
      <c r="B103" s="1" t="s">
        <v>25</v>
      </c>
      <c r="C103" s="1" t="s">
        <v>26</v>
      </c>
      <c r="D103" s="1" t="s">
        <v>32</v>
      </c>
      <c r="E103" s="1" t="s">
        <v>38</v>
      </c>
      <c r="F103" s="1" t="s">
        <v>39</v>
      </c>
      <c r="G103" s="1" t="s">
        <v>30</v>
      </c>
      <c r="H103">
        <v>100.4</v>
      </c>
      <c r="I103">
        <v>181.7</v>
      </c>
      <c r="J103">
        <v>66.5</v>
      </c>
      <c r="K103">
        <v>55.1</v>
      </c>
      <c r="L103">
        <v>3095</v>
      </c>
      <c r="M103" s="1" t="s">
        <v>35</v>
      </c>
      <c r="N103" s="1" t="s">
        <v>36</v>
      </c>
      <c r="O103">
        <v>181</v>
      </c>
      <c r="P103" s="1" t="s">
        <v>33</v>
      </c>
      <c r="Q103">
        <v>2.7</v>
      </c>
      <c r="R103">
        <v>3.27</v>
      </c>
      <c r="S103">
        <v>21</v>
      </c>
      <c r="T103">
        <v>152</v>
      </c>
      <c r="U103">
        <v>5200</v>
      </c>
      <c r="V103">
        <v>17</v>
      </c>
      <c r="W103">
        <v>22</v>
      </c>
      <c r="X103">
        <v>49502</v>
      </c>
      <c r="Y103">
        <v>5039</v>
      </c>
    </row>
    <row r="104" spans="1:25" x14ac:dyDescent="0.25">
      <c r="A104" s="1" t="s">
        <v>68</v>
      </c>
      <c r="B104" s="1" t="s">
        <v>25</v>
      </c>
      <c r="C104" s="1" t="s">
        <v>26</v>
      </c>
      <c r="D104" s="1" t="s">
        <v>32</v>
      </c>
      <c r="E104" s="1" t="s">
        <v>43</v>
      </c>
      <c r="F104" s="1" t="s">
        <v>39</v>
      </c>
      <c r="G104" s="1" t="s">
        <v>30</v>
      </c>
      <c r="H104">
        <v>100.4</v>
      </c>
      <c r="I104">
        <v>184.6</v>
      </c>
      <c r="J104">
        <v>66.5</v>
      </c>
      <c r="K104">
        <v>56.1</v>
      </c>
      <c r="L104">
        <v>3296</v>
      </c>
      <c r="M104" s="1" t="s">
        <v>35</v>
      </c>
      <c r="N104" s="1" t="s">
        <v>36</v>
      </c>
      <c r="O104">
        <v>181</v>
      </c>
      <c r="P104" s="1" t="s">
        <v>33</v>
      </c>
      <c r="Q104">
        <v>3.1</v>
      </c>
      <c r="R104">
        <v>3.27</v>
      </c>
      <c r="S104">
        <v>15</v>
      </c>
      <c r="T104">
        <v>152</v>
      </c>
      <c r="U104">
        <v>5200</v>
      </c>
      <c r="V104">
        <v>17</v>
      </c>
      <c r="W104">
        <v>22</v>
      </c>
      <c r="X104">
        <v>59221</v>
      </c>
      <c r="Y104">
        <v>60417</v>
      </c>
    </row>
    <row r="105" spans="1:25" x14ac:dyDescent="0.25">
      <c r="A105" s="1" t="s">
        <v>68</v>
      </c>
      <c r="B105" s="1" t="s">
        <v>25</v>
      </c>
      <c r="C105" s="1" t="s">
        <v>26</v>
      </c>
      <c r="D105" s="1" t="s">
        <v>32</v>
      </c>
      <c r="E105" s="1" t="s">
        <v>38</v>
      </c>
      <c r="F105" s="1" t="s">
        <v>39</v>
      </c>
      <c r="G105" s="1" t="s">
        <v>30</v>
      </c>
      <c r="H105">
        <v>100.4</v>
      </c>
      <c r="I105">
        <v>184.6</v>
      </c>
      <c r="J105">
        <v>66.5</v>
      </c>
      <c r="K105">
        <v>55.1</v>
      </c>
      <c r="L105">
        <v>3060</v>
      </c>
      <c r="M105" s="1" t="s">
        <v>35</v>
      </c>
      <c r="N105" s="1" t="s">
        <v>36</v>
      </c>
      <c r="O105">
        <v>181</v>
      </c>
      <c r="P105" s="1" t="s">
        <v>33</v>
      </c>
      <c r="Q105">
        <v>3.4</v>
      </c>
      <c r="R105">
        <v>3.27</v>
      </c>
      <c r="S105">
        <v>24</v>
      </c>
      <c r="T105">
        <v>152</v>
      </c>
      <c r="U105">
        <v>5200</v>
      </c>
      <c r="V105">
        <v>19</v>
      </c>
      <c r="W105">
        <v>25</v>
      </c>
      <c r="X105">
        <v>58437</v>
      </c>
      <c r="Y105">
        <v>33511</v>
      </c>
    </row>
    <row r="106" spans="1:25" x14ac:dyDescent="0.25">
      <c r="A106" s="1" t="s">
        <v>68</v>
      </c>
      <c r="B106" s="1" t="s">
        <v>25</v>
      </c>
      <c r="C106" s="1" t="s">
        <v>26</v>
      </c>
      <c r="D106" s="1" t="s">
        <v>27</v>
      </c>
      <c r="E106" s="1" t="s">
        <v>34</v>
      </c>
      <c r="F106" s="1" t="s">
        <v>29</v>
      </c>
      <c r="G106" s="1" t="s">
        <v>30</v>
      </c>
      <c r="H106">
        <v>91.3</v>
      </c>
      <c r="I106">
        <v>170.7</v>
      </c>
      <c r="J106">
        <v>67.900000000000006</v>
      </c>
      <c r="K106">
        <v>49.7</v>
      </c>
      <c r="L106">
        <v>3071</v>
      </c>
      <c r="M106" s="1" t="s">
        <v>35</v>
      </c>
      <c r="N106" s="1" t="s">
        <v>36</v>
      </c>
      <c r="O106">
        <v>181</v>
      </c>
      <c r="P106" s="1" t="s">
        <v>33</v>
      </c>
      <c r="Q106">
        <v>3.7</v>
      </c>
      <c r="R106">
        <v>3.27</v>
      </c>
      <c r="S106">
        <v>19</v>
      </c>
      <c r="T106">
        <v>160</v>
      </c>
      <c r="U106">
        <v>5200</v>
      </c>
      <c r="V106">
        <v>19</v>
      </c>
      <c r="W106">
        <v>25</v>
      </c>
      <c r="X106">
        <v>32876</v>
      </c>
      <c r="Y106">
        <v>30759</v>
      </c>
    </row>
    <row r="107" spans="1:25" x14ac:dyDescent="0.25">
      <c r="A107" s="1" t="s">
        <v>68</v>
      </c>
      <c r="B107" s="1" t="s">
        <v>25</v>
      </c>
      <c r="C107" s="1" t="s">
        <v>44</v>
      </c>
      <c r="D107" s="1" t="s">
        <v>27</v>
      </c>
      <c r="E107" s="1" t="s">
        <v>34</v>
      </c>
      <c r="F107" s="1" t="s">
        <v>29</v>
      </c>
      <c r="G107" s="1" t="s">
        <v>30</v>
      </c>
      <c r="H107">
        <v>91.3</v>
      </c>
      <c r="I107">
        <v>170.7</v>
      </c>
      <c r="J107">
        <v>67.900000000000006</v>
      </c>
      <c r="K107">
        <v>49.7</v>
      </c>
      <c r="L107">
        <v>3139</v>
      </c>
      <c r="M107" s="1" t="s">
        <v>35</v>
      </c>
      <c r="N107" s="1" t="s">
        <v>36</v>
      </c>
      <c r="O107">
        <v>181</v>
      </c>
      <c r="P107" s="1" t="s">
        <v>33</v>
      </c>
      <c r="Q107">
        <v>2.7</v>
      </c>
      <c r="R107">
        <v>3.27</v>
      </c>
      <c r="S107">
        <v>21</v>
      </c>
      <c r="T107">
        <v>200</v>
      </c>
      <c r="U107">
        <v>5200</v>
      </c>
      <c r="V107">
        <v>17</v>
      </c>
      <c r="W107">
        <v>23</v>
      </c>
      <c r="X107">
        <v>46276</v>
      </c>
      <c r="Y107">
        <v>22831</v>
      </c>
    </row>
    <row r="108" spans="1:25" x14ac:dyDescent="0.25">
      <c r="A108" s="1" t="s">
        <v>68</v>
      </c>
      <c r="B108" s="1" t="s">
        <v>25</v>
      </c>
      <c r="C108" s="1" t="s">
        <v>26</v>
      </c>
      <c r="D108" s="1" t="s">
        <v>27</v>
      </c>
      <c r="E108" s="1" t="s">
        <v>34</v>
      </c>
      <c r="F108" s="1" t="s">
        <v>29</v>
      </c>
      <c r="G108" s="1" t="s">
        <v>30</v>
      </c>
      <c r="H108">
        <v>99.2</v>
      </c>
      <c r="I108">
        <v>178.5</v>
      </c>
      <c r="J108">
        <v>67.900000000000006</v>
      </c>
      <c r="K108">
        <v>49.7</v>
      </c>
      <c r="L108">
        <v>3139</v>
      </c>
      <c r="M108" s="1" t="s">
        <v>35</v>
      </c>
      <c r="N108" s="1" t="s">
        <v>36</v>
      </c>
      <c r="O108">
        <v>181</v>
      </c>
      <c r="P108" s="1" t="s">
        <v>33</v>
      </c>
      <c r="Q108">
        <v>3.4</v>
      </c>
      <c r="R108">
        <v>3.27</v>
      </c>
      <c r="S108">
        <v>8</v>
      </c>
      <c r="T108">
        <v>160</v>
      </c>
      <c r="U108">
        <v>5200</v>
      </c>
      <c r="V108">
        <v>19</v>
      </c>
      <c r="W108">
        <v>25</v>
      </c>
      <c r="X108">
        <v>35104</v>
      </c>
      <c r="Y108">
        <v>16806</v>
      </c>
    </row>
    <row r="109" spans="1:25" x14ac:dyDescent="0.25">
      <c r="A109" s="1" t="s">
        <v>69</v>
      </c>
      <c r="B109" s="1" t="s">
        <v>25</v>
      </c>
      <c r="C109" s="1" t="s">
        <v>26</v>
      </c>
      <c r="D109" s="1" t="s">
        <v>32</v>
      </c>
      <c r="E109" s="1" t="s">
        <v>38</v>
      </c>
      <c r="F109" s="1" t="s">
        <v>29</v>
      </c>
      <c r="G109" s="1" t="s">
        <v>30</v>
      </c>
      <c r="H109">
        <v>107.9</v>
      </c>
      <c r="I109">
        <v>186.7</v>
      </c>
      <c r="J109">
        <v>68.400000000000006</v>
      </c>
      <c r="K109">
        <v>56.7</v>
      </c>
      <c r="L109">
        <v>3020</v>
      </c>
      <c r="M109" s="1" t="s">
        <v>47</v>
      </c>
      <c r="N109" s="1" t="s">
        <v>32</v>
      </c>
      <c r="O109">
        <v>120</v>
      </c>
      <c r="P109" s="1" t="s">
        <v>33</v>
      </c>
      <c r="Q109">
        <v>3.3</v>
      </c>
      <c r="R109">
        <v>3.19</v>
      </c>
      <c r="S109">
        <v>7</v>
      </c>
      <c r="T109">
        <v>97</v>
      </c>
      <c r="U109">
        <v>5000</v>
      </c>
      <c r="V109">
        <v>19</v>
      </c>
      <c r="W109">
        <v>24</v>
      </c>
      <c r="X109">
        <v>6159</v>
      </c>
      <c r="Y109">
        <v>64445</v>
      </c>
    </row>
    <row r="110" spans="1:25" x14ac:dyDescent="0.25">
      <c r="A110" s="1" t="s">
        <v>69</v>
      </c>
      <c r="B110" s="1" t="s">
        <v>60</v>
      </c>
      <c r="C110" s="1" t="s">
        <v>44</v>
      </c>
      <c r="D110" s="1" t="s">
        <v>32</v>
      </c>
      <c r="E110" s="1" t="s">
        <v>38</v>
      </c>
      <c r="F110" s="1" t="s">
        <v>29</v>
      </c>
      <c r="G110" s="1" t="s">
        <v>30</v>
      </c>
      <c r="H110">
        <v>107.9</v>
      </c>
      <c r="I110">
        <v>186.7</v>
      </c>
      <c r="J110">
        <v>68.400000000000006</v>
      </c>
      <c r="K110">
        <v>56.7</v>
      </c>
      <c r="L110">
        <v>3197</v>
      </c>
      <c r="M110" s="1" t="s">
        <v>47</v>
      </c>
      <c r="N110" s="1" t="s">
        <v>32</v>
      </c>
      <c r="O110">
        <v>152</v>
      </c>
      <c r="P110" s="1" t="s">
        <v>61</v>
      </c>
      <c r="Q110">
        <v>3.3</v>
      </c>
      <c r="R110">
        <v>3.52</v>
      </c>
      <c r="S110">
        <v>11</v>
      </c>
      <c r="T110">
        <v>95</v>
      </c>
      <c r="U110">
        <v>4150</v>
      </c>
      <c r="V110">
        <v>28</v>
      </c>
      <c r="W110">
        <v>33</v>
      </c>
      <c r="X110">
        <v>57222</v>
      </c>
      <c r="Y110">
        <v>48822</v>
      </c>
    </row>
    <row r="111" spans="1:25" x14ac:dyDescent="0.25">
      <c r="A111" s="1" t="s">
        <v>69</v>
      </c>
      <c r="B111" s="1" t="s">
        <v>25</v>
      </c>
      <c r="C111" s="1" t="s">
        <v>26</v>
      </c>
      <c r="D111" s="1" t="s">
        <v>32</v>
      </c>
      <c r="E111" s="1" t="s">
        <v>43</v>
      </c>
      <c r="F111" s="1" t="s">
        <v>29</v>
      </c>
      <c r="G111" s="1" t="s">
        <v>30</v>
      </c>
      <c r="H111">
        <v>114.2</v>
      </c>
      <c r="I111">
        <v>198.9</v>
      </c>
      <c r="J111">
        <v>68.400000000000006</v>
      </c>
      <c r="K111">
        <v>58.7</v>
      </c>
      <c r="L111">
        <v>3230</v>
      </c>
      <c r="M111" s="1" t="s">
        <v>47</v>
      </c>
      <c r="N111" s="1" t="s">
        <v>32</v>
      </c>
      <c r="O111">
        <v>120</v>
      </c>
      <c r="P111" s="1" t="s">
        <v>33</v>
      </c>
      <c r="Q111">
        <v>3.1</v>
      </c>
      <c r="R111">
        <v>3.19</v>
      </c>
      <c r="S111">
        <v>9</v>
      </c>
      <c r="T111">
        <v>97</v>
      </c>
      <c r="U111">
        <v>5000</v>
      </c>
      <c r="V111">
        <v>19</v>
      </c>
      <c r="W111">
        <v>24</v>
      </c>
      <c r="X111">
        <v>31010</v>
      </c>
      <c r="Y111">
        <v>49502</v>
      </c>
    </row>
    <row r="112" spans="1:25" x14ac:dyDescent="0.25">
      <c r="A112" s="1" t="s">
        <v>69</v>
      </c>
      <c r="B112" s="1" t="s">
        <v>60</v>
      </c>
      <c r="C112" s="1" t="s">
        <v>44</v>
      </c>
      <c r="D112" s="1" t="s">
        <v>32</v>
      </c>
      <c r="E112" s="1" t="s">
        <v>43</v>
      </c>
      <c r="F112" s="1" t="s">
        <v>29</v>
      </c>
      <c r="G112" s="1" t="s">
        <v>30</v>
      </c>
      <c r="H112">
        <v>114.2</v>
      </c>
      <c r="I112">
        <v>198.9</v>
      </c>
      <c r="J112">
        <v>68.400000000000006</v>
      </c>
      <c r="K112">
        <v>58.7</v>
      </c>
      <c r="L112">
        <v>3430</v>
      </c>
      <c r="M112" s="1" t="s">
        <v>47</v>
      </c>
      <c r="N112" s="1" t="s">
        <v>32</v>
      </c>
      <c r="O112">
        <v>152</v>
      </c>
      <c r="P112" s="1" t="s">
        <v>61</v>
      </c>
      <c r="Q112">
        <v>2.9</v>
      </c>
      <c r="R112">
        <v>3.52</v>
      </c>
      <c r="S112">
        <v>16</v>
      </c>
      <c r="T112">
        <v>95</v>
      </c>
      <c r="U112">
        <v>4150</v>
      </c>
      <c r="V112">
        <v>25</v>
      </c>
      <c r="W112">
        <v>25</v>
      </c>
      <c r="X112">
        <v>32306</v>
      </c>
      <c r="Y112">
        <v>59221</v>
      </c>
    </row>
    <row r="113" spans="1:25" x14ac:dyDescent="0.25">
      <c r="A113" s="1" t="s">
        <v>69</v>
      </c>
      <c r="B113" s="1" t="s">
        <v>25</v>
      </c>
      <c r="C113" s="1" t="s">
        <v>26</v>
      </c>
      <c r="D113" s="1" t="s">
        <v>32</v>
      </c>
      <c r="E113" s="1" t="s">
        <v>38</v>
      </c>
      <c r="F113" s="1" t="s">
        <v>29</v>
      </c>
      <c r="G113" s="1" t="s">
        <v>30</v>
      </c>
      <c r="H113">
        <v>107.9</v>
      </c>
      <c r="I113">
        <v>186.7</v>
      </c>
      <c r="J113">
        <v>68.400000000000006</v>
      </c>
      <c r="K113">
        <v>56.7</v>
      </c>
      <c r="L113">
        <v>3075</v>
      </c>
      <c r="M113" s="1" t="s">
        <v>47</v>
      </c>
      <c r="N113" s="1" t="s">
        <v>32</v>
      </c>
      <c r="O113">
        <v>120</v>
      </c>
      <c r="P113" s="1" t="s">
        <v>33</v>
      </c>
      <c r="Q113">
        <v>3.1</v>
      </c>
      <c r="R113">
        <v>2.19</v>
      </c>
      <c r="S113">
        <v>11</v>
      </c>
      <c r="T113">
        <v>95</v>
      </c>
      <c r="U113">
        <v>5000</v>
      </c>
      <c r="V113">
        <v>19</v>
      </c>
      <c r="W113">
        <v>24</v>
      </c>
      <c r="X113">
        <v>59415</v>
      </c>
      <c r="Y113">
        <v>58437</v>
      </c>
    </row>
    <row r="114" spans="1:25" x14ac:dyDescent="0.25">
      <c r="A114" s="1" t="s">
        <v>69</v>
      </c>
      <c r="B114" s="1" t="s">
        <v>60</v>
      </c>
      <c r="C114" s="1" t="s">
        <v>44</v>
      </c>
      <c r="D114" s="1" t="s">
        <v>32</v>
      </c>
      <c r="E114" s="1" t="s">
        <v>38</v>
      </c>
      <c r="F114" s="1" t="s">
        <v>29</v>
      </c>
      <c r="G114" s="1" t="s">
        <v>30</v>
      </c>
      <c r="H114">
        <v>107.9</v>
      </c>
      <c r="I114">
        <v>186.7</v>
      </c>
      <c r="J114">
        <v>68.400000000000006</v>
      </c>
      <c r="K114">
        <v>56.7</v>
      </c>
      <c r="L114">
        <v>3252</v>
      </c>
      <c r="M114" s="1" t="s">
        <v>47</v>
      </c>
      <c r="N114" s="1" t="s">
        <v>32</v>
      </c>
      <c r="O114">
        <v>152</v>
      </c>
      <c r="P114" s="1" t="s">
        <v>61</v>
      </c>
      <c r="Q114">
        <v>3.2</v>
      </c>
      <c r="R114">
        <v>3.52</v>
      </c>
      <c r="S114">
        <v>21</v>
      </c>
      <c r="T114">
        <v>95</v>
      </c>
      <c r="U114">
        <v>4150</v>
      </c>
      <c r="V114">
        <v>28</v>
      </c>
      <c r="W114">
        <v>33</v>
      </c>
      <c r="X114">
        <v>22619</v>
      </c>
      <c r="Y114">
        <v>32876</v>
      </c>
    </row>
    <row r="115" spans="1:25" x14ac:dyDescent="0.25">
      <c r="A115" s="1" t="s">
        <v>69</v>
      </c>
      <c r="B115" s="1" t="s">
        <v>25</v>
      </c>
      <c r="C115" s="1" t="s">
        <v>26</v>
      </c>
      <c r="D115" s="1" t="s">
        <v>32</v>
      </c>
      <c r="E115" s="1" t="s">
        <v>43</v>
      </c>
      <c r="F115" s="1" t="s">
        <v>29</v>
      </c>
      <c r="G115" s="1" t="s">
        <v>30</v>
      </c>
      <c r="H115">
        <v>114.2</v>
      </c>
      <c r="I115">
        <v>198.9</v>
      </c>
      <c r="J115">
        <v>68.400000000000006</v>
      </c>
      <c r="K115">
        <v>56.7</v>
      </c>
      <c r="L115">
        <v>3285</v>
      </c>
      <c r="M115" s="1" t="s">
        <v>47</v>
      </c>
      <c r="N115" s="1" t="s">
        <v>32</v>
      </c>
      <c r="O115">
        <v>120</v>
      </c>
      <c r="P115" s="1" t="s">
        <v>33</v>
      </c>
      <c r="Q115">
        <v>2.7</v>
      </c>
      <c r="R115">
        <v>2.19</v>
      </c>
      <c r="S115">
        <v>20</v>
      </c>
      <c r="T115">
        <v>95</v>
      </c>
      <c r="U115">
        <v>5000</v>
      </c>
      <c r="V115">
        <v>19</v>
      </c>
      <c r="W115">
        <v>24</v>
      </c>
      <c r="X115">
        <v>34609</v>
      </c>
      <c r="Y115">
        <v>46276</v>
      </c>
    </row>
    <row r="116" spans="1:25" x14ac:dyDescent="0.25">
      <c r="A116" s="1" t="s">
        <v>69</v>
      </c>
      <c r="B116" s="1" t="s">
        <v>60</v>
      </c>
      <c r="C116" s="1" t="s">
        <v>44</v>
      </c>
      <c r="D116" s="1" t="s">
        <v>32</v>
      </c>
      <c r="E116" s="1" t="s">
        <v>43</v>
      </c>
      <c r="F116" s="1" t="s">
        <v>29</v>
      </c>
      <c r="G116" s="1" t="s">
        <v>30</v>
      </c>
      <c r="H116">
        <v>114.2</v>
      </c>
      <c r="I116">
        <v>198.9</v>
      </c>
      <c r="J116">
        <v>68.400000000000006</v>
      </c>
      <c r="K116">
        <v>58.7</v>
      </c>
      <c r="L116">
        <v>3485</v>
      </c>
      <c r="M116" s="1" t="s">
        <v>47</v>
      </c>
      <c r="N116" s="1" t="s">
        <v>32</v>
      </c>
      <c r="O116">
        <v>152</v>
      </c>
      <c r="P116" s="1" t="s">
        <v>61</v>
      </c>
      <c r="Q116">
        <v>3</v>
      </c>
      <c r="R116">
        <v>3.52</v>
      </c>
      <c r="S116">
        <v>13</v>
      </c>
      <c r="T116">
        <v>95</v>
      </c>
      <c r="U116">
        <v>4150</v>
      </c>
      <c r="V116">
        <v>25</v>
      </c>
      <c r="W116">
        <v>25</v>
      </c>
      <c r="X116">
        <v>62625</v>
      </c>
      <c r="Y116">
        <v>35104</v>
      </c>
    </row>
    <row r="117" spans="1:25" x14ac:dyDescent="0.25">
      <c r="A117" s="1" t="s">
        <v>69</v>
      </c>
      <c r="B117" s="1" t="s">
        <v>25</v>
      </c>
      <c r="C117" s="1" t="s">
        <v>26</v>
      </c>
      <c r="D117" s="1" t="s">
        <v>32</v>
      </c>
      <c r="E117" s="1" t="s">
        <v>38</v>
      </c>
      <c r="F117" s="1" t="s">
        <v>29</v>
      </c>
      <c r="G117" s="1" t="s">
        <v>30</v>
      </c>
      <c r="H117">
        <v>107.9</v>
      </c>
      <c r="I117">
        <v>186.7</v>
      </c>
      <c r="J117">
        <v>68.400000000000006</v>
      </c>
      <c r="K117">
        <v>56.7</v>
      </c>
      <c r="L117">
        <v>3075</v>
      </c>
      <c r="M117" s="1" t="s">
        <v>47</v>
      </c>
      <c r="N117" s="1" t="s">
        <v>32</v>
      </c>
      <c r="O117">
        <v>120</v>
      </c>
      <c r="P117" s="1" t="s">
        <v>33</v>
      </c>
      <c r="Q117">
        <v>3.8</v>
      </c>
      <c r="R117">
        <v>3.19</v>
      </c>
      <c r="S117">
        <v>13</v>
      </c>
      <c r="T117">
        <v>97</v>
      </c>
      <c r="U117">
        <v>5000</v>
      </c>
      <c r="V117">
        <v>19</v>
      </c>
      <c r="W117">
        <v>24</v>
      </c>
      <c r="X117">
        <v>44579</v>
      </c>
      <c r="Y117">
        <v>6159</v>
      </c>
    </row>
    <row r="118" spans="1:25" x14ac:dyDescent="0.25">
      <c r="A118" s="1" t="s">
        <v>69</v>
      </c>
      <c r="B118" s="1" t="s">
        <v>60</v>
      </c>
      <c r="C118" s="1" t="s">
        <v>44</v>
      </c>
      <c r="D118" s="1" t="s">
        <v>32</v>
      </c>
      <c r="E118" s="1" t="s">
        <v>38</v>
      </c>
      <c r="F118" s="1" t="s">
        <v>29</v>
      </c>
      <c r="G118" s="1" t="s">
        <v>30</v>
      </c>
      <c r="H118">
        <v>107.9</v>
      </c>
      <c r="I118">
        <v>186.7</v>
      </c>
      <c r="J118">
        <v>68.400000000000006</v>
      </c>
      <c r="K118">
        <v>56.7</v>
      </c>
      <c r="L118">
        <v>3252</v>
      </c>
      <c r="M118" s="1" t="s">
        <v>47</v>
      </c>
      <c r="N118" s="1" t="s">
        <v>32</v>
      </c>
      <c r="O118">
        <v>152</v>
      </c>
      <c r="P118" s="1" t="s">
        <v>61</v>
      </c>
      <c r="Q118">
        <v>3.4</v>
      </c>
      <c r="R118">
        <v>3.52</v>
      </c>
      <c r="S118">
        <v>14</v>
      </c>
      <c r="T118">
        <v>95</v>
      </c>
      <c r="U118">
        <v>4150</v>
      </c>
      <c r="V118">
        <v>28</v>
      </c>
      <c r="W118">
        <v>33</v>
      </c>
      <c r="X118">
        <v>13808</v>
      </c>
      <c r="Y118">
        <v>57222</v>
      </c>
    </row>
    <row r="119" spans="1:25" x14ac:dyDescent="0.25">
      <c r="A119" s="1" t="s">
        <v>69</v>
      </c>
      <c r="B119" s="1" t="s">
        <v>25</v>
      </c>
      <c r="C119" s="1" t="s">
        <v>44</v>
      </c>
      <c r="D119" s="1" t="s">
        <v>32</v>
      </c>
      <c r="E119" s="1" t="s">
        <v>38</v>
      </c>
      <c r="F119" s="1" t="s">
        <v>29</v>
      </c>
      <c r="G119" s="1" t="s">
        <v>30</v>
      </c>
      <c r="H119">
        <v>108</v>
      </c>
      <c r="I119">
        <v>186.7</v>
      </c>
      <c r="J119">
        <v>68.3</v>
      </c>
      <c r="K119">
        <v>56</v>
      </c>
      <c r="L119">
        <v>3130</v>
      </c>
      <c r="M119" s="1" t="s">
        <v>47</v>
      </c>
      <c r="N119" s="1" t="s">
        <v>32</v>
      </c>
      <c r="O119">
        <v>134</v>
      </c>
      <c r="P119" s="1" t="s">
        <v>33</v>
      </c>
      <c r="Q119">
        <v>2.7</v>
      </c>
      <c r="R119">
        <v>3.21</v>
      </c>
      <c r="S119">
        <v>15</v>
      </c>
      <c r="T119">
        <v>142</v>
      </c>
      <c r="U119">
        <v>5600</v>
      </c>
      <c r="V119">
        <v>18</v>
      </c>
      <c r="W119">
        <v>24</v>
      </c>
      <c r="X119">
        <v>33896</v>
      </c>
      <c r="Y119">
        <v>31010</v>
      </c>
    </row>
    <row r="120" spans="1:25" x14ac:dyDescent="0.25">
      <c r="A120" s="1" t="s">
        <v>70</v>
      </c>
      <c r="B120" s="1" t="s">
        <v>25</v>
      </c>
      <c r="C120" s="1" t="s">
        <v>26</v>
      </c>
      <c r="D120" s="1" t="s">
        <v>27</v>
      </c>
      <c r="E120" s="1" t="s">
        <v>34</v>
      </c>
      <c r="F120" s="1" t="s">
        <v>39</v>
      </c>
      <c r="G120" s="1" t="s">
        <v>30</v>
      </c>
      <c r="H120">
        <v>93.7</v>
      </c>
      <c r="I120">
        <v>157.30000000000001</v>
      </c>
      <c r="J120">
        <v>63.8</v>
      </c>
      <c r="K120">
        <v>50.8</v>
      </c>
      <c r="L120">
        <v>1918</v>
      </c>
      <c r="M120" s="1" t="s">
        <v>40</v>
      </c>
      <c r="N120" s="1" t="s">
        <v>32</v>
      </c>
      <c r="O120">
        <v>90</v>
      </c>
      <c r="P120" s="1" t="s">
        <v>49</v>
      </c>
      <c r="Q120">
        <v>3.4</v>
      </c>
      <c r="R120">
        <v>3.23</v>
      </c>
      <c r="S120">
        <v>7</v>
      </c>
      <c r="T120">
        <v>68</v>
      </c>
      <c r="U120">
        <v>5500</v>
      </c>
      <c r="V120">
        <v>37</v>
      </c>
      <c r="W120">
        <v>41</v>
      </c>
      <c r="X120">
        <v>20548</v>
      </c>
      <c r="Y120">
        <v>32306</v>
      </c>
    </row>
    <row r="121" spans="1:25" x14ac:dyDescent="0.25">
      <c r="A121" s="1" t="s">
        <v>70</v>
      </c>
      <c r="B121" s="1" t="s">
        <v>25</v>
      </c>
      <c r="C121" s="1" t="s">
        <v>44</v>
      </c>
      <c r="D121" s="1" t="s">
        <v>27</v>
      </c>
      <c r="E121" s="1" t="s">
        <v>34</v>
      </c>
      <c r="F121" s="1" t="s">
        <v>39</v>
      </c>
      <c r="G121" s="1" t="s">
        <v>30</v>
      </c>
      <c r="H121">
        <v>93.7</v>
      </c>
      <c r="I121">
        <v>157.30000000000001</v>
      </c>
      <c r="J121">
        <v>63.8</v>
      </c>
      <c r="K121">
        <v>50.8</v>
      </c>
      <c r="L121">
        <v>2128</v>
      </c>
      <c r="M121" s="1" t="s">
        <v>40</v>
      </c>
      <c r="N121" s="1" t="s">
        <v>32</v>
      </c>
      <c r="O121">
        <v>98</v>
      </c>
      <c r="P121" s="1" t="s">
        <v>67</v>
      </c>
      <c r="Q121">
        <v>3.7</v>
      </c>
      <c r="R121">
        <v>3.39</v>
      </c>
      <c r="S121">
        <v>9</v>
      </c>
      <c r="T121">
        <v>102</v>
      </c>
      <c r="U121">
        <v>5500</v>
      </c>
      <c r="V121">
        <v>24</v>
      </c>
      <c r="W121">
        <v>30</v>
      </c>
      <c r="X121">
        <v>15539</v>
      </c>
      <c r="Y121">
        <v>59415</v>
      </c>
    </row>
    <row r="122" spans="1:25" x14ac:dyDescent="0.25">
      <c r="A122" s="1" t="s">
        <v>70</v>
      </c>
      <c r="B122" s="1" t="s">
        <v>25</v>
      </c>
      <c r="C122" s="1" t="s">
        <v>26</v>
      </c>
      <c r="D122" s="1" t="s">
        <v>32</v>
      </c>
      <c r="E122" s="1" t="s">
        <v>34</v>
      </c>
      <c r="F122" s="1" t="s">
        <v>39</v>
      </c>
      <c r="G122" s="1" t="s">
        <v>30</v>
      </c>
      <c r="H122">
        <v>93.7</v>
      </c>
      <c r="I122">
        <v>157.30000000000001</v>
      </c>
      <c r="J122">
        <v>63.8</v>
      </c>
      <c r="K122">
        <v>50.6</v>
      </c>
      <c r="L122">
        <v>1967</v>
      </c>
      <c r="M122" s="1" t="s">
        <v>40</v>
      </c>
      <c r="N122" s="1" t="s">
        <v>32</v>
      </c>
      <c r="O122">
        <v>90</v>
      </c>
      <c r="P122" s="1" t="s">
        <v>49</v>
      </c>
      <c r="Q122">
        <v>3.6</v>
      </c>
      <c r="R122">
        <v>3.23</v>
      </c>
      <c r="S122">
        <v>20</v>
      </c>
      <c r="T122">
        <v>68</v>
      </c>
      <c r="U122">
        <v>5500</v>
      </c>
      <c r="V122">
        <v>31</v>
      </c>
      <c r="W122">
        <v>38</v>
      </c>
      <c r="X122">
        <v>62464</v>
      </c>
      <c r="Y122">
        <v>22619</v>
      </c>
    </row>
    <row r="123" spans="1:25" x14ac:dyDescent="0.25">
      <c r="A123" s="1" t="s">
        <v>70</v>
      </c>
      <c r="B123" s="1" t="s">
        <v>25</v>
      </c>
      <c r="C123" s="1" t="s">
        <v>26</v>
      </c>
      <c r="D123" s="1" t="s">
        <v>32</v>
      </c>
      <c r="E123" s="1" t="s">
        <v>38</v>
      </c>
      <c r="F123" s="1" t="s">
        <v>39</v>
      </c>
      <c r="G123" s="1" t="s">
        <v>30</v>
      </c>
      <c r="H123">
        <v>93.7</v>
      </c>
      <c r="I123">
        <v>167.3</v>
      </c>
      <c r="J123">
        <v>63.8</v>
      </c>
      <c r="K123">
        <v>50.8</v>
      </c>
      <c r="L123">
        <v>1989</v>
      </c>
      <c r="M123" s="1" t="s">
        <v>40</v>
      </c>
      <c r="N123" s="1" t="s">
        <v>32</v>
      </c>
      <c r="O123">
        <v>90</v>
      </c>
      <c r="P123" s="1" t="s">
        <v>49</v>
      </c>
      <c r="Q123">
        <v>3.8</v>
      </c>
      <c r="R123">
        <v>3.23</v>
      </c>
      <c r="S123">
        <v>12</v>
      </c>
      <c r="T123">
        <v>68</v>
      </c>
      <c r="U123">
        <v>5500</v>
      </c>
      <c r="V123">
        <v>31</v>
      </c>
      <c r="W123">
        <v>38</v>
      </c>
      <c r="X123">
        <v>19733</v>
      </c>
      <c r="Y123">
        <v>34609</v>
      </c>
    </row>
    <row r="124" spans="1:25" x14ac:dyDescent="0.25">
      <c r="A124" s="1" t="s">
        <v>70</v>
      </c>
      <c r="B124" s="1" t="s">
        <v>25</v>
      </c>
      <c r="C124" s="1" t="s">
        <v>26</v>
      </c>
      <c r="D124" s="1" t="s">
        <v>32</v>
      </c>
      <c r="E124" s="1" t="s">
        <v>38</v>
      </c>
      <c r="F124" s="1" t="s">
        <v>39</v>
      </c>
      <c r="G124" s="1" t="s">
        <v>30</v>
      </c>
      <c r="H124">
        <v>93.7</v>
      </c>
      <c r="I124">
        <v>167.3</v>
      </c>
      <c r="J124">
        <v>63.8</v>
      </c>
      <c r="K124">
        <v>50.8</v>
      </c>
      <c r="L124">
        <v>2191</v>
      </c>
      <c r="M124" s="1" t="s">
        <v>40</v>
      </c>
      <c r="N124" s="1" t="s">
        <v>32</v>
      </c>
      <c r="O124">
        <v>98</v>
      </c>
      <c r="P124" s="1" t="s">
        <v>49</v>
      </c>
      <c r="Q124">
        <v>3.7</v>
      </c>
      <c r="R124">
        <v>3.23</v>
      </c>
      <c r="S124">
        <v>16</v>
      </c>
      <c r="T124">
        <v>68</v>
      </c>
      <c r="U124">
        <v>5500</v>
      </c>
      <c r="V124">
        <v>31</v>
      </c>
      <c r="W124">
        <v>38</v>
      </c>
      <c r="X124">
        <v>44178</v>
      </c>
      <c r="Y124">
        <v>62625</v>
      </c>
    </row>
    <row r="125" spans="1:25" x14ac:dyDescent="0.25">
      <c r="A125" s="1" t="s">
        <v>70</v>
      </c>
      <c r="B125" s="1" t="s">
        <v>25</v>
      </c>
      <c r="C125" s="1" t="s">
        <v>26</v>
      </c>
      <c r="D125" s="1" t="s">
        <v>32</v>
      </c>
      <c r="E125" s="1" t="s">
        <v>43</v>
      </c>
      <c r="F125" s="1" t="s">
        <v>39</v>
      </c>
      <c r="G125" s="1" t="s">
        <v>30</v>
      </c>
      <c r="H125">
        <v>103.3</v>
      </c>
      <c r="I125">
        <v>174.6</v>
      </c>
      <c r="J125">
        <v>64.599999999999994</v>
      </c>
      <c r="K125">
        <v>59.8</v>
      </c>
      <c r="L125">
        <v>2535</v>
      </c>
      <c r="M125" s="1" t="s">
        <v>40</v>
      </c>
      <c r="N125" s="1" t="s">
        <v>32</v>
      </c>
      <c r="O125">
        <v>122</v>
      </c>
      <c r="P125" s="1" t="s">
        <v>49</v>
      </c>
      <c r="Q125">
        <v>3.5</v>
      </c>
      <c r="R125">
        <v>3.46</v>
      </c>
      <c r="S125">
        <v>11</v>
      </c>
      <c r="T125">
        <v>88</v>
      </c>
      <c r="U125">
        <v>5000</v>
      </c>
      <c r="V125">
        <v>24</v>
      </c>
      <c r="W125">
        <v>30</v>
      </c>
      <c r="X125">
        <v>27249</v>
      </c>
      <c r="Y125">
        <v>44579</v>
      </c>
    </row>
    <row r="126" spans="1:25" x14ac:dyDescent="0.25">
      <c r="A126" s="1" t="s">
        <v>70</v>
      </c>
      <c r="B126" s="1" t="s">
        <v>25</v>
      </c>
      <c r="C126" s="1" t="s">
        <v>44</v>
      </c>
      <c r="D126" s="1" t="s">
        <v>27</v>
      </c>
      <c r="E126" s="1" t="s">
        <v>34</v>
      </c>
      <c r="F126" s="1" t="s">
        <v>29</v>
      </c>
      <c r="G126" s="1" t="s">
        <v>30</v>
      </c>
      <c r="H126">
        <v>95.9</v>
      </c>
      <c r="I126">
        <v>173.2</v>
      </c>
      <c r="J126">
        <v>66.3</v>
      </c>
      <c r="K126">
        <v>50.2</v>
      </c>
      <c r="L126">
        <v>2818</v>
      </c>
      <c r="M126" s="1" t="s">
        <v>40</v>
      </c>
      <c r="N126" s="1" t="s">
        <v>32</v>
      </c>
      <c r="O126">
        <v>156</v>
      </c>
      <c r="P126" s="1" t="s">
        <v>67</v>
      </c>
      <c r="Q126">
        <v>3</v>
      </c>
      <c r="R126">
        <v>3.86</v>
      </c>
      <c r="S126">
        <v>7</v>
      </c>
      <c r="T126">
        <v>145</v>
      </c>
      <c r="U126">
        <v>5000</v>
      </c>
      <c r="V126">
        <v>19</v>
      </c>
      <c r="W126">
        <v>24</v>
      </c>
      <c r="X126">
        <v>55149</v>
      </c>
      <c r="Y126">
        <v>13808</v>
      </c>
    </row>
    <row r="127" spans="1:25" x14ac:dyDescent="0.25">
      <c r="A127" s="1" t="s">
        <v>71</v>
      </c>
      <c r="B127" s="1" t="s">
        <v>25</v>
      </c>
      <c r="C127" s="1" t="s">
        <v>26</v>
      </c>
      <c r="D127" s="1" t="s">
        <v>27</v>
      </c>
      <c r="E127" s="1" t="s">
        <v>34</v>
      </c>
      <c r="F127" s="1" t="s">
        <v>29</v>
      </c>
      <c r="G127" s="1" t="s">
        <v>30</v>
      </c>
      <c r="H127">
        <v>94.5</v>
      </c>
      <c r="I127">
        <v>168.9</v>
      </c>
      <c r="J127">
        <v>68.3</v>
      </c>
      <c r="K127">
        <v>50.2</v>
      </c>
      <c r="L127">
        <v>2778</v>
      </c>
      <c r="M127" s="1" t="s">
        <v>40</v>
      </c>
      <c r="N127" s="1" t="s">
        <v>32</v>
      </c>
      <c r="O127">
        <v>151</v>
      </c>
      <c r="P127" s="1" t="s">
        <v>33</v>
      </c>
      <c r="Q127">
        <v>2.8</v>
      </c>
      <c r="R127">
        <v>3.11</v>
      </c>
      <c r="S127">
        <v>16</v>
      </c>
      <c r="T127">
        <v>143</v>
      </c>
      <c r="U127">
        <v>5500</v>
      </c>
      <c r="V127">
        <v>19</v>
      </c>
      <c r="W127">
        <v>27</v>
      </c>
      <c r="X127">
        <v>65636</v>
      </c>
      <c r="Y127">
        <v>33896</v>
      </c>
    </row>
    <row r="128" spans="1:25" x14ac:dyDescent="0.25">
      <c r="A128" s="1" t="s">
        <v>71</v>
      </c>
      <c r="B128" s="1" t="s">
        <v>25</v>
      </c>
      <c r="C128" s="1" t="s">
        <v>26</v>
      </c>
      <c r="D128" s="1" t="s">
        <v>27</v>
      </c>
      <c r="E128" s="1" t="s">
        <v>63</v>
      </c>
      <c r="F128" s="1" t="s">
        <v>29</v>
      </c>
      <c r="G128" s="1" t="s">
        <v>72</v>
      </c>
      <c r="H128">
        <v>89.5</v>
      </c>
      <c r="I128">
        <v>168.9</v>
      </c>
      <c r="J128">
        <v>65</v>
      </c>
      <c r="K128">
        <v>51.6</v>
      </c>
      <c r="L128">
        <v>2756</v>
      </c>
      <c r="M128" s="1" t="s">
        <v>73</v>
      </c>
      <c r="N128" s="1" t="s">
        <v>36</v>
      </c>
      <c r="O128">
        <v>194</v>
      </c>
      <c r="P128" s="1" t="s">
        <v>33</v>
      </c>
      <c r="Q128">
        <v>2.6</v>
      </c>
      <c r="R128">
        <v>2.9</v>
      </c>
      <c r="S128">
        <v>19</v>
      </c>
      <c r="T128">
        <v>207</v>
      </c>
      <c r="U128">
        <v>5900</v>
      </c>
      <c r="V128">
        <v>17</v>
      </c>
      <c r="W128">
        <v>25</v>
      </c>
      <c r="X128">
        <v>43425</v>
      </c>
      <c r="Y128">
        <v>20548</v>
      </c>
    </row>
    <row r="129" spans="1:25" x14ac:dyDescent="0.25">
      <c r="A129" s="1" t="s">
        <v>71</v>
      </c>
      <c r="B129" s="1" t="s">
        <v>25</v>
      </c>
      <c r="C129" s="1" t="s">
        <v>26</v>
      </c>
      <c r="D129" s="1" t="s">
        <v>27</v>
      </c>
      <c r="E129" s="1" t="s">
        <v>63</v>
      </c>
      <c r="F129" s="1" t="s">
        <v>29</v>
      </c>
      <c r="G129" s="1" t="s">
        <v>72</v>
      </c>
      <c r="H129">
        <v>89.5</v>
      </c>
      <c r="I129">
        <v>168.9</v>
      </c>
      <c r="J129">
        <v>65</v>
      </c>
      <c r="K129">
        <v>51.6</v>
      </c>
      <c r="L129">
        <v>2756</v>
      </c>
      <c r="M129" s="1" t="s">
        <v>73</v>
      </c>
      <c r="N129" s="1" t="s">
        <v>36</v>
      </c>
      <c r="O129">
        <v>194</v>
      </c>
      <c r="P129" s="1" t="s">
        <v>33</v>
      </c>
      <c r="Q129">
        <v>3.2</v>
      </c>
      <c r="R129">
        <v>2.9</v>
      </c>
      <c r="S129">
        <v>24</v>
      </c>
      <c r="T129">
        <v>207</v>
      </c>
      <c r="U129">
        <v>5900</v>
      </c>
      <c r="V129">
        <v>17</v>
      </c>
      <c r="W129">
        <v>25</v>
      </c>
      <c r="X129">
        <v>58229</v>
      </c>
      <c r="Y129">
        <v>15539</v>
      </c>
    </row>
    <row r="130" spans="1:25" x14ac:dyDescent="0.25">
      <c r="A130" s="1" t="s">
        <v>71</v>
      </c>
      <c r="B130" s="1" t="s">
        <v>25</v>
      </c>
      <c r="C130" s="1" t="s">
        <v>26</v>
      </c>
      <c r="D130" s="1" t="s">
        <v>27</v>
      </c>
      <c r="E130" s="1" t="s">
        <v>28</v>
      </c>
      <c r="F130" s="1" t="s">
        <v>29</v>
      </c>
      <c r="G130" s="1" t="s">
        <v>72</v>
      </c>
      <c r="H130">
        <v>89.5</v>
      </c>
      <c r="I130">
        <v>168.9</v>
      </c>
      <c r="J130">
        <v>65</v>
      </c>
      <c r="K130">
        <v>51.6</v>
      </c>
      <c r="L130">
        <v>2800</v>
      </c>
      <c r="M130" s="1" t="s">
        <v>73</v>
      </c>
      <c r="N130" s="1" t="s">
        <v>36</v>
      </c>
      <c r="O130">
        <v>194</v>
      </c>
      <c r="P130" s="1" t="s">
        <v>33</v>
      </c>
      <c r="Q130">
        <v>2.6</v>
      </c>
      <c r="R130">
        <v>2.9</v>
      </c>
      <c r="S130">
        <v>20</v>
      </c>
      <c r="T130">
        <v>207</v>
      </c>
      <c r="U130">
        <v>5900</v>
      </c>
      <c r="V130">
        <v>17</v>
      </c>
      <c r="W130">
        <v>25</v>
      </c>
      <c r="X130">
        <v>46111</v>
      </c>
      <c r="Y130">
        <v>62464</v>
      </c>
    </row>
    <row r="131" spans="1:25" x14ac:dyDescent="0.25">
      <c r="A131" s="1" t="s">
        <v>71</v>
      </c>
      <c r="B131" s="1" t="s">
        <v>25</v>
      </c>
      <c r="C131" s="1" t="s">
        <v>26</v>
      </c>
      <c r="D131" s="1" t="s">
        <v>27</v>
      </c>
      <c r="E131" s="1" t="s">
        <v>34</v>
      </c>
      <c r="F131" s="1" t="s">
        <v>29</v>
      </c>
      <c r="G131" s="1" t="s">
        <v>30</v>
      </c>
      <c r="H131">
        <v>98.4</v>
      </c>
      <c r="I131">
        <v>175.7</v>
      </c>
      <c r="J131">
        <v>72.3</v>
      </c>
      <c r="K131">
        <v>50.5</v>
      </c>
      <c r="L131">
        <v>3366</v>
      </c>
      <c r="M131" s="1" t="s">
        <v>74</v>
      </c>
      <c r="N131" s="1" t="s">
        <v>64</v>
      </c>
      <c r="O131">
        <v>203</v>
      </c>
      <c r="P131" s="1" t="s">
        <v>33</v>
      </c>
      <c r="Q131">
        <v>3.4</v>
      </c>
      <c r="R131">
        <v>3.11</v>
      </c>
      <c r="S131">
        <v>16</v>
      </c>
      <c r="T131">
        <v>288</v>
      </c>
      <c r="U131">
        <v>5750</v>
      </c>
      <c r="V131">
        <v>17</v>
      </c>
      <c r="W131">
        <v>28</v>
      </c>
      <c r="X131">
        <v>10066</v>
      </c>
      <c r="Y131">
        <v>19733</v>
      </c>
    </row>
    <row r="132" spans="1:25" x14ac:dyDescent="0.25">
      <c r="A132" s="1" t="s">
        <v>75</v>
      </c>
      <c r="B132" s="1" t="s">
        <v>25</v>
      </c>
      <c r="C132" s="1" t="s">
        <v>26</v>
      </c>
      <c r="D132" s="1" t="s">
        <v>32</v>
      </c>
      <c r="E132" s="1" t="s">
        <v>43</v>
      </c>
      <c r="F132" s="1" t="s">
        <v>39</v>
      </c>
      <c r="G132" s="1" t="s">
        <v>30</v>
      </c>
      <c r="H132">
        <v>96.1</v>
      </c>
      <c r="I132">
        <v>181.5</v>
      </c>
      <c r="J132">
        <v>66.5</v>
      </c>
      <c r="K132">
        <v>55.2</v>
      </c>
      <c r="L132">
        <v>2579</v>
      </c>
      <c r="M132" s="1" t="s">
        <v>40</v>
      </c>
      <c r="N132" s="1" t="s">
        <v>32</v>
      </c>
      <c r="O132">
        <v>132</v>
      </c>
      <c r="P132" s="1" t="s">
        <v>33</v>
      </c>
      <c r="Q132">
        <v>3.8</v>
      </c>
      <c r="R132">
        <v>3.9</v>
      </c>
      <c r="S132">
        <v>22</v>
      </c>
      <c r="T132">
        <v>55</v>
      </c>
      <c r="U132">
        <v>5800</v>
      </c>
      <c r="V132">
        <v>23</v>
      </c>
      <c r="W132">
        <v>31</v>
      </c>
      <c r="X132">
        <v>46339</v>
      </c>
      <c r="Y132">
        <v>44178</v>
      </c>
    </row>
    <row r="133" spans="1:25" x14ac:dyDescent="0.25">
      <c r="A133" s="1" t="s">
        <v>75</v>
      </c>
      <c r="B133" s="1" t="s">
        <v>25</v>
      </c>
      <c r="C133" s="1" t="s">
        <v>26</v>
      </c>
      <c r="D133" s="1" t="s">
        <v>27</v>
      </c>
      <c r="E133" s="1" t="s">
        <v>34</v>
      </c>
      <c r="F133" s="1" t="s">
        <v>39</v>
      </c>
      <c r="G133" s="1" t="s">
        <v>30</v>
      </c>
      <c r="H133">
        <v>96.1</v>
      </c>
      <c r="I133">
        <v>176.8</v>
      </c>
      <c r="J133">
        <v>66.599999999999994</v>
      </c>
      <c r="K133">
        <v>50.5</v>
      </c>
      <c r="L133">
        <v>2460</v>
      </c>
      <c r="M133" s="1" t="s">
        <v>40</v>
      </c>
      <c r="N133" s="1" t="s">
        <v>32</v>
      </c>
      <c r="O133">
        <v>132</v>
      </c>
      <c r="P133" s="1" t="s">
        <v>33</v>
      </c>
      <c r="Q133">
        <v>3.9</v>
      </c>
      <c r="R133">
        <v>3.9</v>
      </c>
      <c r="S133">
        <v>18</v>
      </c>
      <c r="T133">
        <v>64</v>
      </c>
      <c r="U133">
        <v>5900</v>
      </c>
      <c r="V133">
        <v>23</v>
      </c>
      <c r="W133">
        <v>31</v>
      </c>
      <c r="X133">
        <v>11167</v>
      </c>
      <c r="Y133">
        <v>27249</v>
      </c>
    </row>
    <row r="134" spans="1:25" x14ac:dyDescent="0.25">
      <c r="A134" s="1" t="s">
        <v>76</v>
      </c>
      <c r="B134" s="1" t="s">
        <v>25</v>
      </c>
      <c r="C134" s="1" t="s">
        <v>26</v>
      </c>
      <c r="D134" s="1" t="s">
        <v>27</v>
      </c>
      <c r="E134" s="1" t="s">
        <v>34</v>
      </c>
      <c r="F134" s="1" t="s">
        <v>39</v>
      </c>
      <c r="G134" s="1" t="s">
        <v>30</v>
      </c>
      <c r="H134">
        <v>99.1</v>
      </c>
      <c r="I134">
        <v>186.6</v>
      </c>
      <c r="J134">
        <v>66.5</v>
      </c>
      <c r="K134">
        <v>56.1</v>
      </c>
      <c r="L134">
        <v>2658</v>
      </c>
      <c r="M134" s="1" t="s">
        <v>40</v>
      </c>
      <c r="N134" s="1" t="s">
        <v>32</v>
      </c>
      <c r="O134">
        <v>121</v>
      </c>
      <c r="P134" s="1" t="s">
        <v>33</v>
      </c>
      <c r="Q134">
        <v>2.8</v>
      </c>
      <c r="R134">
        <v>3.07</v>
      </c>
      <c r="S134">
        <v>17</v>
      </c>
      <c r="T134">
        <v>110</v>
      </c>
      <c r="U134">
        <v>5250</v>
      </c>
      <c r="V134">
        <v>21</v>
      </c>
      <c r="W134">
        <v>28</v>
      </c>
      <c r="X134">
        <v>39344</v>
      </c>
      <c r="Y134">
        <v>55149</v>
      </c>
    </row>
    <row r="135" spans="1:25" x14ac:dyDescent="0.25">
      <c r="A135" s="1" t="s">
        <v>76</v>
      </c>
      <c r="B135" s="1" t="s">
        <v>25</v>
      </c>
      <c r="C135" s="1" t="s">
        <v>26</v>
      </c>
      <c r="D135" s="1" t="s">
        <v>32</v>
      </c>
      <c r="E135" s="1" t="s">
        <v>38</v>
      </c>
      <c r="F135" s="1" t="s">
        <v>39</v>
      </c>
      <c r="G135" s="1" t="s">
        <v>30</v>
      </c>
      <c r="H135">
        <v>99.1</v>
      </c>
      <c r="I135">
        <v>186.6</v>
      </c>
      <c r="J135">
        <v>66.5</v>
      </c>
      <c r="K135">
        <v>56.1</v>
      </c>
      <c r="L135">
        <v>2695</v>
      </c>
      <c r="M135" s="1" t="s">
        <v>40</v>
      </c>
      <c r="N135" s="1" t="s">
        <v>32</v>
      </c>
      <c r="O135">
        <v>121</v>
      </c>
      <c r="P135" s="1" t="s">
        <v>33</v>
      </c>
      <c r="Q135">
        <v>2.8</v>
      </c>
      <c r="R135">
        <v>3.07</v>
      </c>
      <c r="S135">
        <v>8</v>
      </c>
      <c r="T135">
        <v>110</v>
      </c>
      <c r="U135">
        <v>5250</v>
      </c>
      <c r="V135">
        <v>21</v>
      </c>
      <c r="W135">
        <v>28</v>
      </c>
      <c r="X135">
        <v>23649</v>
      </c>
      <c r="Y135">
        <v>65636</v>
      </c>
    </row>
    <row r="136" spans="1:25" x14ac:dyDescent="0.25">
      <c r="A136" s="1" t="s">
        <v>76</v>
      </c>
      <c r="B136" s="1" t="s">
        <v>25</v>
      </c>
      <c r="C136" s="1" t="s">
        <v>26</v>
      </c>
      <c r="D136" s="1" t="s">
        <v>27</v>
      </c>
      <c r="E136" s="1" t="s">
        <v>34</v>
      </c>
      <c r="F136" s="1" t="s">
        <v>39</v>
      </c>
      <c r="G136" s="1" t="s">
        <v>30</v>
      </c>
      <c r="H136">
        <v>99.1</v>
      </c>
      <c r="I136">
        <v>186.6</v>
      </c>
      <c r="J136">
        <v>66.5</v>
      </c>
      <c r="K136">
        <v>56.1</v>
      </c>
      <c r="L136">
        <v>2707</v>
      </c>
      <c r="M136" s="1" t="s">
        <v>40</v>
      </c>
      <c r="N136" s="1" t="s">
        <v>32</v>
      </c>
      <c r="O136">
        <v>121</v>
      </c>
      <c r="P136" s="1" t="s">
        <v>33</v>
      </c>
      <c r="Q136">
        <v>3.6</v>
      </c>
      <c r="R136">
        <v>2.0699999999999998</v>
      </c>
      <c r="S136">
        <v>9</v>
      </c>
      <c r="T136">
        <v>110</v>
      </c>
      <c r="U136">
        <v>5250</v>
      </c>
      <c r="V136">
        <v>21</v>
      </c>
      <c r="W136">
        <v>28</v>
      </c>
      <c r="X136">
        <v>43303</v>
      </c>
      <c r="Y136">
        <v>43425</v>
      </c>
    </row>
    <row r="137" spans="1:25" x14ac:dyDescent="0.25">
      <c r="A137" s="1" t="s">
        <v>76</v>
      </c>
      <c r="B137" s="1" t="s">
        <v>25</v>
      </c>
      <c r="C137" s="1" t="s">
        <v>26</v>
      </c>
      <c r="D137" s="1" t="s">
        <v>32</v>
      </c>
      <c r="E137" s="1" t="s">
        <v>38</v>
      </c>
      <c r="F137" s="1" t="s">
        <v>39</v>
      </c>
      <c r="G137" s="1" t="s">
        <v>30</v>
      </c>
      <c r="H137">
        <v>99.1</v>
      </c>
      <c r="I137">
        <v>186.6</v>
      </c>
      <c r="J137">
        <v>66.5</v>
      </c>
      <c r="K137">
        <v>56.1</v>
      </c>
      <c r="L137">
        <v>2758</v>
      </c>
      <c r="M137" s="1" t="s">
        <v>40</v>
      </c>
      <c r="N137" s="1" t="s">
        <v>32</v>
      </c>
      <c r="O137">
        <v>121</v>
      </c>
      <c r="P137" s="1" t="s">
        <v>33</v>
      </c>
      <c r="Q137">
        <v>3.9</v>
      </c>
      <c r="R137">
        <v>3.07</v>
      </c>
      <c r="S137">
        <v>20</v>
      </c>
      <c r="T137">
        <v>110</v>
      </c>
      <c r="U137">
        <v>5250</v>
      </c>
      <c r="V137">
        <v>21</v>
      </c>
      <c r="W137">
        <v>28</v>
      </c>
      <c r="X137">
        <v>36011</v>
      </c>
      <c r="Y137">
        <v>58229</v>
      </c>
    </row>
    <row r="138" spans="1:25" x14ac:dyDescent="0.25">
      <c r="A138" s="1" t="s">
        <v>76</v>
      </c>
      <c r="B138" s="1" t="s">
        <v>25</v>
      </c>
      <c r="C138" s="1" t="s">
        <v>44</v>
      </c>
      <c r="D138" s="1" t="s">
        <v>27</v>
      </c>
      <c r="E138" s="1" t="s">
        <v>34</v>
      </c>
      <c r="F138" s="1" t="s">
        <v>39</v>
      </c>
      <c r="G138" s="1" t="s">
        <v>30</v>
      </c>
      <c r="H138">
        <v>99.1</v>
      </c>
      <c r="I138">
        <v>186.6</v>
      </c>
      <c r="J138">
        <v>66.5</v>
      </c>
      <c r="K138">
        <v>56.1</v>
      </c>
      <c r="L138">
        <v>2808</v>
      </c>
      <c r="M138" s="1" t="s">
        <v>31</v>
      </c>
      <c r="N138" s="1" t="s">
        <v>32</v>
      </c>
      <c r="O138">
        <v>121</v>
      </c>
      <c r="P138" s="1" t="s">
        <v>33</v>
      </c>
      <c r="Q138">
        <v>3.1</v>
      </c>
      <c r="R138">
        <v>3.07</v>
      </c>
      <c r="S138">
        <v>16</v>
      </c>
      <c r="T138">
        <v>160</v>
      </c>
      <c r="U138">
        <v>5500</v>
      </c>
      <c r="V138">
        <v>19</v>
      </c>
      <c r="W138">
        <v>26</v>
      </c>
      <c r="X138">
        <v>46138</v>
      </c>
      <c r="Y138">
        <v>46111</v>
      </c>
    </row>
    <row r="139" spans="1:25" x14ac:dyDescent="0.25">
      <c r="A139" s="1" t="s">
        <v>76</v>
      </c>
      <c r="B139" s="1" t="s">
        <v>25</v>
      </c>
      <c r="C139" s="1" t="s">
        <v>44</v>
      </c>
      <c r="D139" s="1" t="s">
        <v>32</v>
      </c>
      <c r="E139" s="1" t="s">
        <v>38</v>
      </c>
      <c r="F139" s="1" t="s">
        <v>39</v>
      </c>
      <c r="G139" s="1" t="s">
        <v>30</v>
      </c>
      <c r="H139">
        <v>99.1</v>
      </c>
      <c r="I139">
        <v>186.6</v>
      </c>
      <c r="J139">
        <v>66.5</v>
      </c>
      <c r="K139">
        <v>56.1</v>
      </c>
      <c r="L139">
        <v>2847</v>
      </c>
      <c r="M139" s="1" t="s">
        <v>31</v>
      </c>
      <c r="N139" s="1" t="s">
        <v>32</v>
      </c>
      <c r="O139">
        <v>121</v>
      </c>
      <c r="P139" s="1" t="s">
        <v>33</v>
      </c>
      <c r="Q139">
        <v>3.4</v>
      </c>
      <c r="R139">
        <v>3.07</v>
      </c>
      <c r="S139">
        <v>14</v>
      </c>
      <c r="T139">
        <v>160</v>
      </c>
      <c r="U139">
        <v>5500</v>
      </c>
      <c r="V139">
        <v>19</v>
      </c>
      <c r="W139">
        <v>26</v>
      </c>
      <c r="X139">
        <v>16784</v>
      </c>
      <c r="Y139">
        <v>10066</v>
      </c>
    </row>
    <row r="140" spans="1:25" x14ac:dyDescent="0.25">
      <c r="A140" s="1" t="s">
        <v>77</v>
      </c>
      <c r="B140" s="1" t="s">
        <v>25</v>
      </c>
      <c r="C140" s="1" t="s">
        <v>26</v>
      </c>
      <c r="D140" s="1" t="s">
        <v>27</v>
      </c>
      <c r="E140" s="1" t="s">
        <v>34</v>
      </c>
      <c r="F140" s="1" t="s">
        <v>39</v>
      </c>
      <c r="G140" s="1" t="s">
        <v>30</v>
      </c>
      <c r="H140">
        <v>93.7</v>
      </c>
      <c r="I140">
        <v>156.9</v>
      </c>
      <c r="J140">
        <v>63.4</v>
      </c>
      <c r="K140">
        <v>53.7</v>
      </c>
      <c r="L140">
        <v>2050</v>
      </c>
      <c r="M140" s="1" t="s">
        <v>73</v>
      </c>
      <c r="N140" s="1" t="s">
        <v>32</v>
      </c>
      <c r="O140">
        <v>97</v>
      </c>
      <c r="P140" s="1" t="s">
        <v>49</v>
      </c>
      <c r="Q140">
        <v>3.2</v>
      </c>
      <c r="R140">
        <v>2.36</v>
      </c>
      <c r="S140">
        <v>16</v>
      </c>
      <c r="T140">
        <v>69</v>
      </c>
      <c r="U140">
        <v>4900</v>
      </c>
      <c r="V140">
        <v>31</v>
      </c>
      <c r="W140">
        <v>36</v>
      </c>
      <c r="X140">
        <v>35174</v>
      </c>
      <c r="Y140">
        <v>46339</v>
      </c>
    </row>
    <row r="141" spans="1:25" x14ac:dyDescent="0.25">
      <c r="A141" s="1" t="s">
        <v>77</v>
      </c>
      <c r="B141" s="1" t="s">
        <v>25</v>
      </c>
      <c r="C141" s="1" t="s">
        <v>26</v>
      </c>
      <c r="D141" s="1" t="s">
        <v>27</v>
      </c>
      <c r="E141" s="1" t="s">
        <v>34</v>
      </c>
      <c r="F141" s="1" t="s">
        <v>39</v>
      </c>
      <c r="G141" s="1" t="s">
        <v>30</v>
      </c>
      <c r="H141">
        <v>93.7</v>
      </c>
      <c r="I141">
        <v>157.9</v>
      </c>
      <c r="J141">
        <v>63.6</v>
      </c>
      <c r="K141">
        <v>53.7</v>
      </c>
      <c r="L141">
        <v>2120</v>
      </c>
      <c r="M141" s="1" t="s">
        <v>73</v>
      </c>
      <c r="N141" s="1" t="s">
        <v>32</v>
      </c>
      <c r="O141">
        <v>108</v>
      </c>
      <c r="P141" s="1" t="s">
        <v>49</v>
      </c>
      <c r="Q141">
        <v>3.3</v>
      </c>
      <c r="R141">
        <v>2.64</v>
      </c>
      <c r="S141">
        <v>14</v>
      </c>
      <c r="T141">
        <v>73</v>
      </c>
      <c r="U141">
        <v>4400</v>
      </c>
      <c r="V141">
        <v>26</v>
      </c>
      <c r="W141">
        <v>31</v>
      </c>
      <c r="X141">
        <v>53067</v>
      </c>
      <c r="Y141">
        <v>11167</v>
      </c>
    </row>
    <row r="142" spans="1:25" x14ac:dyDescent="0.25">
      <c r="A142" s="1" t="s">
        <v>77</v>
      </c>
      <c r="B142" s="1" t="s">
        <v>25</v>
      </c>
      <c r="C142" s="1" t="s">
        <v>26</v>
      </c>
      <c r="D142" s="1" t="s">
        <v>27</v>
      </c>
      <c r="E142" s="1" t="s">
        <v>34</v>
      </c>
      <c r="F142" s="1" t="s">
        <v>41</v>
      </c>
      <c r="G142" s="1" t="s">
        <v>30</v>
      </c>
      <c r="H142">
        <v>93.3</v>
      </c>
      <c r="I142">
        <v>157.30000000000001</v>
      </c>
      <c r="J142">
        <v>63.8</v>
      </c>
      <c r="K142">
        <v>55.7</v>
      </c>
      <c r="L142">
        <v>2240</v>
      </c>
      <c r="M142" s="1" t="s">
        <v>73</v>
      </c>
      <c r="N142" s="1" t="s">
        <v>32</v>
      </c>
      <c r="O142">
        <v>108</v>
      </c>
      <c r="P142" s="1" t="s">
        <v>49</v>
      </c>
      <c r="Q142">
        <v>3.2</v>
      </c>
      <c r="R142">
        <v>2.64</v>
      </c>
      <c r="S142">
        <v>19</v>
      </c>
      <c r="T142">
        <v>73</v>
      </c>
      <c r="U142">
        <v>4400</v>
      </c>
      <c r="V142">
        <v>26</v>
      </c>
      <c r="W142">
        <v>31</v>
      </c>
      <c r="X142">
        <v>59171</v>
      </c>
      <c r="Y142">
        <v>39344</v>
      </c>
    </row>
    <row r="143" spans="1:25" x14ac:dyDescent="0.25">
      <c r="A143" s="1" t="s">
        <v>77</v>
      </c>
      <c r="B143" s="1" t="s">
        <v>25</v>
      </c>
      <c r="C143" s="1" t="s">
        <v>26</v>
      </c>
      <c r="D143" s="1" t="s">
        <v>32</v>
      </c>
      <c r="E143" s="1" t="s">
        <v>38</v>
      </c>
      <c r="F143" s="1" t="s">
        <v>39</v>
      </c>
      <c r="G143" s="1" t="s">
        <v>30</v>
      </c>
      <c r="H143">
        <v>97.2</v>
      </c>
      <c r="I143">
        <v>172</v>
      </c>
      <c r="J143">
        <v>65.400000000000006</v>
      </c>
      <c r="K143">
        <v>52.5</v>
      </c>
      <c r="L143">
        <v>2145</v>
      </c>
      <c r="M143" s="1" t="s">
        <v>73</v>
      </c>
      <c r="N143" s="1" t="s">
        <v>32</v>
      </c>
      <c r="O143">
        <v>108</v>
      </c>
      <c r="P143" s="1" t="s">
        <v>49</v>
      </c>
      <c r="Q143">
        <v>3.8</v>
      </c>
      <c r="R143">
        <v>2.64</v>
      </c>
      <c r="S143">
        <v>13</v>
      </c>
      <c r="T143">
        <v>82</v>
      </c>
      <c r="U143">
        <v>4800</v>
      </c>
      <c r="V143">
        <v>32</v>
      </c>
      <c r="W143">
        <v>37</v>
      </c>
      <c r="X143">
        <v>7365</v>
      </c>
      <c r="Y143">
        <v>23649</v>
      </c>
    </row>
    <row r="144" spans="1:25" x14ac:dyDescent="0.25">
      <c r="A144" s="1" t="s">
        <v>77</v>
      </c>
      <c r="B144" s="1" t="s">
        <v>25</v>
      </c>
      <c r="C144" s="1" t="s">
        <v>26</v>
      </c>
      <c r="D144" s="1" t="s">
        <v>32</v>
      </c>
      <c r="E144" s="1" t="s">
        <v>38</v>
      </c>
      <c r="F144" s="1" t="s">
        <v>39</v>
      </c>
      <c r="G144" s="1" t="s">
        <v>30</v>
      </c>
      <c r="H144">
        <v>97.2</v>
      </c>
      <c r="I144">
        <v>172</v>
      </c>
      <c r="J144">
        <v>65.400000000000006</v>
      </c>
      <c r="K144">
        <v>52.5</v>
      </c>
      <c r="L144">
        <v>2190</v>
      </c>
      <c r="M144" s="1" t="s">
        <v>73</v>
      </c>
      <c r="N144" s="1" t="s">
        <v>32</v>
      </c>
      <c r="O144">
        <v>108</v>
      </c>
      <c r="P144" s="1" t="s">
        <v>49</v>
      </c>
      <c r="Q144">
        <v>3.1</v>
      </c>
      <c r="R144">
        <v>2.64</v>
      </c>
      <c r="S144">
        <v>15</v>
      </c>
      <c r="T144">
        <v>82</v>
      </c>
      <c r="U144">
        <v>4400</v>
      </c>
      <c r="V144">
        <v>28</v>
      </c>
      <c r="W144">
        <v>33</v>
      </c>
      <c r="X144">
        <v>10556</v>
      </c>
      <c r="Y144">
        <v>43303</v>
      </c>
    </row>
    <row r="145" spans="1:25" x14ac:dyDescent="0.25">
      <c r="A145" s="1" t="s">
        <v>77</v>
      </c>
      <c r="B145" s="1" t="s">
        <v>25</v>
      </c>
      <c r="C145" s="1" t="s">
        <v>26</v>
      </c>
      <c r="D145" s="1" t="s">
        <v>32</v>
      </c>
      <c r="E145" s="1" t="s">
        <v>38</v>
      </c>
      <c r="F145" s="1" t="s">
        <v>39</v>
      </c>
      <c r="G145" s="1" t="s">
        <v>30</v>
      </c>
      <c r="H145">
        <v>97.2</v>
      </c>
      <c r="I145">
        <v>172</v>
      </c>
      <c r="J145">
        <v>65.400000000000006</v>
      </c>
      <c r="K145">
        <v>52.5</v>
      </c>
      <c r="L145">
        <v>2340</v>
      </c>
      <c r="M145" s="1" t="s">
        <v>73</v>
      </c>
      <c r="N145" s="1" t="s">
        <v>32</v>
      </c>
      <c r="O145">
        <v>108</v>
      </c>
      <c r="P145" s="1" t="s">
        <v>33</v>
      </c>
      <c r="Q145">
        <v>3.3</v>
      </c>
      <c r="R145">
        <v>2.64</v>
      </c>
      <c r="S145">
        <v>21</v>
      </c>
      <c r="T145">
        <v>94</v>
      </c>
      <c r="U145">
        <v>5200</v>
      </c>
      <c r="V145">
        <v>26</v>
      </c>
      <c r="W145">
        <v>32</v>
      </c>
      <c r="X145">
        <v>31327</v>
      </c>
      <c r="Y145">
        <v>36011</v>
      </c>
    </row>
    <row r="146" spans="1:25" x14ac:dyDescent="0.25">
      <c r="A146" s="1" t="s">
        <v>77</v>
      </c>
      <c r="B146" s="1" t="s">
        <v>25</v>
      </c>
      <c r="C146" s="1" t="s">
        <v>26</v>
      </c>
      <c r="D146" s="1" t="s">
        <v>32</v>
      </c>
      <c r="E146" s="1" t="s">
        <v>38</v>
      </c>
      <c r="F146" s="1" t="s">
        <v>41</v>
      </c>
      <c r="G146" s="1" t="s">
        <v>30</v>
      </c>
      <c r="H146">
        <v>97</v>
      </c>
      <c r="I146">
        <v>172</v>
      </c>
      <c r="J146">
        <v>65.400000000000006</v>
      </c>
      <c r="K146">
        <v>54.3</v>
      </c>
      <c r="L146">
        <v>2385</v>
      </c>
      <c r="M146" s="1" t="s">
        <v>73</v>
      </c>
      <c r="N146" s="1" t="s">
        <v>32</v>
      </c>
      <c r="O146">
        <v>108</v>
      </c>
      <c r="P146" s="1" t="s">
        <v>49</v>
      </c>
      <c r="Q146">
        <v>2.9</v>
      </c>
      <c r="R146">
        <v>2.64</v>
      </c>
      <c r="S146">
        <v>19</v>
      </c>
      <c r="T146">
        <v>82</v>
      </c>
      <c r="U146">
        <v>4800</v>
      </c>
      <c r="V146">
        <v>24</v>
      </c>
      <c r="W146">
        <v>25</v>
      </c>
      <c r="X146">
        <v>58634</v>
      </c>
      <c r="Y146">
        <v>46138</v>
      </c>
    </row>
    <row r="147" spans="1:25" x14ac:dyDescent="0.25">
      <c r="A147" s="1" t="s">
        <v>77</v>
      </c>
      <c r="B147" s="1" t="s">
        <v>25</v>
      </c>
      <c r="C147" s="1" t="s">
        <v>44</v>
      </c>
      <c r="D147" s="1" t="s">
        <v>32</v>
      </c>
      <c r="E147" s="1" t="s">
        <v>38</v>
      </c>
      <c r="F147" s="1" t="s">
        <v>41</v>
      </c>
      <c r="G147" s="1" t="s">
        <v>30</v>
      </c>
      <c r="H147">
        <v>97</v>
      </c>
      <c r="I147">
        <v>172</v>
      </c>
      <c r="J147">
        <v>65.400000000000006</v>
      </c>
      <c r="K147">
        <v>54.3</v>
      </c>
      <c r="L147">
        <v>2510</v>
      </c>
      <c r="M147" s="1" t="s">
        <v>73</v>
      </c>
      <c r="N147" s="1" t="s">
        <v>32</v>
      </c>
      <c r="O147">
        <v>108</v>
      </c>
      <c r="P147" s="1" t="s">
        <v>33</v>
      </c>
      <c r="Q147">
        <v>2.9</v>
      </c>
      <c r="R147">
        <v>2.64</v>
      </c>
      <c r="S147">
        <v>20</v>
      </c>
      <c r="T147">
        <v>111</v>
      </c>
      <c r="U147">
        <v>4800</v>
      </c>
      <c r="V147">
        <v>24</v>
      </c>
      <c r="W147">
        <v>29</v>
      </c>
      <c r="X147">
        <v>53310</v>
      </c>
      <c r="Y147">
        <v>16784</v>
      </c>
    </row>
    <row r="148" spans="1:25" x14ac:dyDescent="0.25">
      <c r="A148" s="1" t="s">
        <v>77</v>
      </c>
      <c r="B148" s="1" t="s">
        <v>25</v>
      </c>
      <c r="C148" s="1" t="s">
        <v>26</v>
      </c>
      <c r="D148" s="1" t="s">
        <v>32</v>
      </c>
      <c r="E148" s="1" t="s">
        <v>43</v>
      </c>
      <c r="F148" s="1" t="s">
        <v>39</v>
      </c>
      <c r="G148" s="1" t="s">
        <v>30</v>
      </c>
      <c r="H148">
        <v>97</v>
      </c>
      <c r="I148">
        <v>173.5</v>
      </c>
      <c r="J148">
        <v>65.400000000000006</v>
      </c>
      <c r="K148">
        <v>53</v>
      </c>
      <c r="L148">
        <v>2290</v>
      </c>
      <c r="M148" s="1" t="s">
        <v>73</v>
      </c>
      <c r="N148" s="1" t="s">
        <v>32</v>
      </c>
      <c r="O148">
        <v>108</v>
      </c>
      <c r="P148" s="1" t="s">
        <v>49</v>
      </c>
      <c r="Q148">
        <v>3.6</v>
      </c>
      <c r="R148">
        <v>2.64</v>
      </c>
      <c r="S148">
        <v>22</v>
      </c>
      <c r="T148">
        <v>82</v>
      </c>
      <c r="U148">
        <v>4800</v>
      </c>
      <c r="V148">
        <v>28</v>
      </c>
      <c r="W148">
        <v>32</v>
      </c>
      <c r="X148">
        <v>26462</v>
      </c>
      <c r="Y148">
        <v>35174</v>
      </c>
    </row>
    <row r="149" spans="1:25" x14ac:dyDescent="0.25">
      <c r="A149" s="1" t="s">
        <v>77</v>
      </c>
      <c r="B149" s="1" t="s">
        <v>25</v>
      </c>
      <c r="C149" s="1" t="s">
        <v>26</v>
      </c>
      <c r="D149" s="1" t="s">
        <v>32</v>
      </c>
      <c r="E149" s="1" t="s">
        <v>43</v>
      </c>
      <c r="F149" s="1" t="s">
        <v>39</v>
      </c>
      <c r="G149" s="1" t="s">
        <v>30</v>
      </c>
      <c r="H149">
        <v>97</v>
      </c>
      <c r="I149">
        <v>173.5</v>
      </c>
      <c r="J149">
        <v>65.400000000000006</v>
      </c>
      <c r="K149">
        <v>53</v>
      </c>
      <c r="L149">
        <v>2455</v>
      </c>
      <c r="M149" s="1" t="s">
        <v>73</v>
      </c>
      <c r="N149" s="1" t="s">
        <v>32</v>
      </c>
      <c r="O149">
        <v>108</v>
      </c>
      <c r="P149" s="1" t="s">
        <v>33</v>
      </c>
      <c r="Q149">
        <v>3.7</v>
      </c>
      <c r="R149">
        <v>2.64</v>
      </c>
      <c r="S149">
        <v>13</v>
      </c>
      <c r="T149">
        <v>94</v>
      </c>
      <c r="U149">
        <v>5200</v>
      </c>
      <c r="V149">
        <v>25</v>
      </c>
      <c r="W149">
        <v>31</v>
      </c>
      <c r="X149">
        <v>5856</v>
      </c>
      <c r="Y149">
        <v>53067</v>
      </c>
    </row>
    <row r="150" spans="1:25" x14ac:dyDescent="0.25">
      <c r="A150" s="1" t="s">
        <v>77</v>
      </c>
      <c r="B150" s="1" t="s">
        <v>25</v>
      </c>
      <c r="C150" s="1" t="s">
        <v>26</v>
      </c>
      <c r="D150" s="1" t="s">
        <v>32</v>
      </c>
      <c r="E150" s="1" t="s">
        <v>43</v>
      </c>
      <c r="F150" s="1" t="s">
        <v>41</v>
      </c>
      <c r="G150" s="1" t="s">
        <v>30</v>
      </c>
      <c r="H150">
        <v>96.9</v>
      </c>
      <c r="I150">
        <v>173.6</v>
      </c>
      <c r="J150">
        <v>65.400000000000006</v>
      </c>
      <c r="K150">
        <v>54.9</v>
      </c>
      <c r="L150">
        <v>2420</v>
      </c>
      <c r="M150" s="1" t="s">
        <v>73</v>
      </c>
      <c r="N150" s="1" t="s">
        <v>32</v>
      </c>
      <c r="O150">
        <v>108</v>
      </c>
      <c r="P150" s="1" t="s">
        <v>49</v>
      </c>
      <c r="Q150">
        <v>3.6</v>
      </c>
      <c r="R150">
        <v>2.64</v>
      </c>
      <c r="S150">
        <v>17</v>
      </c>
      <c r="T150">
        <v>82</v>
      </c>
      <c r="U150">
        <v>4800</v>
      </c>
      <c r="V150">
        <v>23</v>
      </c>
      <c r="W150">
        <v>29</v>
      </c>
      <c r="X150">
        <v>16278</v>
      </c>
      <c r="Y150">
        <v>59171</v>
      </c>
    </row>
    <row r="151" spans="1:25" x14ac:dyDescent="0.25">
      <c r="A151" s="1" t="s">
        <v>77</v>
      </c>
      <c r="B151" s="1" t="s">
        <v>25</v>
      </c>
      <c r="C151" s="1" t="s">
        <v>44</v>
      </c>
      <c r="D151" s="1" t="s">
        <v>32</v>
      </c>
      <c r="E151" s="1" t="s">
        <v>43</v>
      </c>
      <c r="F151" s="1" t="s">
        <v>41</v>
      </c>
      <c r="G151" s="1" t="s">
        <v>30</v>
      </c>
      <c r="H151">
        <v>96.9</v>
      </c>
      <c r="I151">
        <v>173.6</v>
      </c>
      <c r="J151">
        <v>65.400000000000006</v>
      </c>
      <c r="K151">
        <v>54.9</v>
      </c>
      <c r="L151">
        <v>2650</v>
      </c>
      <c r="M151" s="1" t="s">
        <v>73</v>
      </c>
      <c r="N151" s="1" t="s">
        <v>32</v>
      </c>
      <c r="O151">
        <v>108</v>
      </c>
      <c r="P151" s="1" t="s">
        <v>33</v>
      </c>
      <c r="Q151">
        <v>3.4</v>
      </c>
      <c r="R151">
        <v>2.64</v>
      </c>
      <c r="S151">
        <v>23</v>
      </c>
      <c r="T151">
        <v>111</v>
      </c>
      <c r="U151">
        <v>4800</v>
      </c>
      <c r="V151">
        <v>23</v>
      </c>
      <c r="W151">
        <v>23</v>
      </c>
      <c r="X151">
        <v>39649</v>
      </c>
      <c r="Y151">
        <v>7365</v>
      </c>
    </row>
    <row r="152" spans="1:25" x14ac:dyDescent="0.25">
      <c r="A152" s="1" t="s">
        <v>78</v>
      </c>
      <c r="B152" s="1" t="s">
        <v>25</v>
      </c>
      <c r="C152" s="1" t="s">
        <v>26</v>
      </c>
      <c r="D152" s="1" t="s">
        <v>27</v>
      </c>
      <c r="E152" s="1" t="s">
        <v>34</v>
      </c>
      <c r="F152" s="1" t="s">
        <v>39</v>
      </c>
      <c r="G152" s="1" t="s">
        <v>30</v>
      </c>
      <c r="H152">
        <v>95.7</v>
      </c>
      <c r="I152">
        <v>158.69999999999999</v>
      </c>
      <c r="J152">
        <v>63.6</v>
      </c>
      <c r="K152">
        <v>54.5</v>
      </c>
      <c r="L152">
        <v>1985</v>
      </c>
      <c r="M152" s="1" t="s">
        <v>40</v>
      </c>
      <c r="N152" s="1" t="s">
        <v>32</v>
      </c>
      <c r="O152">
        <v>92</v>
      </c>
      <c r="P152" s="1" t="s">
        <v>49</v>
      </c>
      <c r="Q152">
        <v>3.2</v>
      </c>
      <c r="R152">
        <v>3.03</v>
      </c>
      <c r="S152">
        <v>23</v>
      </c>
      <c r="T152">
        <v>62</v>
      </c>
      <c r="U152">
        <v>4800</v>
      </c>
      <c r="V152">
        <v>35</v>
      </c>
      <c r="W152">
        <v>39</v>
      </c>
      <c r="X152">
        <v>30674</v>
      </c>
      <c r="Y152">
        <v>10556</v>
      </c>
    </row>
    <row r="153" spans="1:25" x14ac:dyDescent="0.25">
      <c r="A153" s="1" t="s">
        <v>78</v>
      </c>
      <c r="B153" s="1" t="s">
        <v>25</v>
      </c>
      <c r="C153" s="1" t="s">
        <v>26</v>
      </c>
      <c r="D153" s="1" t="s">
        <v>27</v>
      </c>
      <c r="E153" s="1" t="s">
        <v>34</v>
      </c>
      <c r="F153" s="1" t="s">
        <v>39</v>
      </c>
      <c r="G153" s="1" t="s">
        <v>30</v>
      </c>
      <c r="H153">
        <v>95.7</v>
      </c>
      <c r="I153">
        <v>158.69999999999999</v>
      </c>
      <c r="J153">
        <v>63.6</v>
      </c>
      <c r="K153">
        <v>54.5</v>
      </c>
      <c r="L153">
        <v>2040</v>
      </c>
      <c r="M153" s="1" t="s">
        <v>40</v>
      </c>
      <c r="N153" s="1" t="s">
        <v>32</v>
      </c>
      <c r="O153">
        <v>92</v>
      </c>
      <c r="P153" s="1" t="s">
        <v>49</v>
      </c>
      <c r="Q153">
        <v>2.7</v>
      </c>
      <c r="R153">
        <v>3.03</v>
      </c>
      <c r="S153">
        <v>23</v>
      </c>
      <c r="T153">
        <v>62</v>
      </c>
      <c r="U153">
        <v>4800</v>
      </c>
      <c r="V153">
        <v>31</v>
      </c>
      <c r="W153">
        <v>38</v>
      </c>
      <c r="X153">
        <v>11752</v>
      </c>
      <c r="Y153">
        <v>31327</v>
      </c>
    </row>
    <row r="154" spans="1:25" x14ac:dyDescent="0.25">
      <c r="A154" s="1" t="s">
        <v>78</v>
      </c>
      <c r="B154" s="1" t="s">
        <v>25</v>
      </c>
      <c r="C154" s="1" t="s">
        <v>26</v>
      </c>
      <c r="D154" s="1" t="s">
        <v>32</v>
      </c>
      <c r="E154" s="1" t="s">
        <v>34</v>
      </c>
      <c r="F154" s="1" t="s">
        <v>39</v>
      </c>
      <c r="G154" s="1" t="s">
        <v>30</v>
      </c>
      <c r="H154">
        <v>95.7</v>
      </c>
      <c r="I154">
        <v>158.69999999999999</v>
      </c>
      <c r="J154">
        <v>63.6</v>
      </c>
      <c r="K154">
        <v>54.5</v>
      </c>
      <c r="L154">
        <v>2015</v>
      </c>
      <c r="M154" s="1" t="s">
        <v>40</v>
      </c>
      <c r="N154" s="1" t="s">
        <v>32</v>
      </c>
      <c r="O154">
        <v>92</v>
      </c>
      <c r="P154" s="1" t="s">
        <v>49</v>
      </c>
      <c r="Q154">
        <v>3.5</v>
      </c>
      <c r="R154">
        <v>3.03</v>
      </c>
      <c r="S154">
        <v>11</v>
      </c>
      <c r="T154">
        <v>62</v>
      </c>
      <c r="U154">
        <v>4800</v>
      </c>
      <c r="V154">
        <v>31</v>
      </c>
      <c r="W154">
        <v>38</v>
      </c>
      <c r="X154">
        <v>46220</v>
      </c>
      <c r="Y154">
        <v>58634</v>
      </c>
    </row>
    <row r="155" spans="1:25" x14ac:dyDescent="0.25">
      <c r="A155" s="1" t="s">
        <v>78</v>
      </c>
      <c r="B155" s="1" t="s">
        <v>25</v>
      </c>
      <c r="C155" s="1" t="s">
        <v>26</v>
      </c>
      <c r="D155" s="1" t="s">
        <v>32</v>
      </c>
      <c r="E155" s="1" t="s">
        <v>43</v>
      </c>
      <c r="F155" s="1" t="s">
        <v>39</v>
      </c>
      <c r="G155" s="1" t="s">
        <v>30</v>
      </c>
      <c r="H155">
        <v>95.7</v>
      </c>
      <c r="I155">
        <v>169.7</v>
      </c>
      <c r="J155">
        <v>63.6</v>
      </c>
      <c r="K155">
        <v>59.1</v>
      </c>
      <c r="L155">
        <v>2280</v>
      </c>
      <c r="M155" s="1" t="s">
        <v>40</v>
      </c>
      <c r="N155" s="1" t="s">
        <v>32</v>
      </c>
      <c r="O155">
        <v>92</v>
      </c>
      <c r="P155" s="1" t="s">
        <v>49</v>
      </c>
      <c r="Q155">
        <v>2.9</v>
      </c>
      <c r="R155">
        <v>3.03</v>
      </c>
      <c r="S155">
        <v>16</v>
      </c>
      <c r="T155">
        <v>62</v>
      </c>
      <c r="U155">
        <v>4800</v>
      </c>
      <c r="V155">
        <v>31</v>
      </c>
      <c r="W155">
        <v>37</v>
      </c>
      <c r="X155">
        <v>12898</v>
      </c>
      <c r="Y155">
        <v>53310</v>
      </c>
    </row>
    <row r="156" spans="1:25" x14ac:dyDescent="0.25">
      <c r="A156" s="1" t="s">
        <v>78</v>
      </c>
      <c r="B156" s="1" t="s">
        <v>25</v>
      </c>
      <c r="C156" s="1" t="s">
        <v>26</v>
      </c>
      <c r="D156" s="1" t="s">
        <v>32</v>
      </c>
      <c r="E156" s="1" t="s">
        <v>43</v>
      </c>
      <c r="F156" s="1" t="s">
        <v>41</v>
      </c>
      <c r="G156" s="1" t="s">
        <v>30</v>
      </c>
      <c r="H156">
        <v>95.7</v>
      </c>
      <c r="I156">
        <v>169.7</v>
      </c>
      <c r="J156">
        <v>63.6</v>
      </c>
      <c r="K156">
        <v>59.1</v>
      </c>
      <c r="L156">
        <v>2290</v>
      </c>
      <c r="M156" s="1" t="s">
        <v>40</v>
      </c>
      <c r="N156" s="1" t="s">
        <v>32</v>
      </c>
      <c r="O156">
        <v>92</v>
      </c>
      <c r="P156" s="1" t="s">
        <v>49</v>
      </c>
      <c r="Q156">
        <v>3.3</v>
      </c>
      <c r="R156">
        <v>3.03</v>
      </c>
      <c r="S156">
        <v>23</v>
      </c>
      <c r="T156">
        <v>62</v>
      </c>
      <c r="U156">
        <v>4800</v>
      </c>
      <c r="V156">
        <v>27</v>
      </c>
      <c r="W156">
        <v>32</v>
      </c>
      <c r="X156">
        <v>22703</v>
      </c>
      <c r="Y156">
        <v>26462</v>
      </c>
    </row>
    <row r="157" spans="1:25" x14ac:dyDescent="0.25">
      <c r="A157" s="1" t="s">
        <v>78</v>
      </c>
      <c r="B157" s="1" t="s">
        <v>25</v>
      </c>
      <c r="C157" s="1" t="s">
        <v>26</v>
      </c>
      <c r="D157" s="1" t="s">
        <v>32</v>
      </c>
      <c r="E157" s="1" t="s">
        <v>43</v>
      </c>
      <c r="F157" s="1" t="s">
        <v>41</v>
      </c>
      <c r="G157" s="1" t="s">
        <v>30</v>
      </c>
      <c r="H157">
        <v>95.7</v>
      </c>
      <c r="I157">
        <v>169.7</v>
      </c>
      <c r="J157">
        <v>63.6</v>
      </c>
      <c r="K157">
        <v>59.1</v>
      </c>
      <c r="L157">
        <v>3110</v>
      </c>
      <c r="M157" s="1" t="s">
        <v>40</v>
      </c>
      <c r="N157" s="1" t="s">
        <v>32</v>
      </c>
      <c r="O157">
        <v>92</v>
      </c>
      <c r="P157" s="1" t="s">
        <v>49</v>
      </c>
      <c r="Q157">
        <v>3.1</v>
      </c>
      <c r="R157">
        <v>3.03</v>
      </c>
      <c r="S157">
        <v>20</v>
      </c>
      <c r="T157">
        <v>62</v>
      </c>
      <c r="U157">
        <v>4800</v>
      </c>
      <c r="V157">
        <v>27</v>
      </c>
      <c r="W157">
        <v>32</v>
      </c>
      <c r="X157">
        <v>5747</v>
      </c>
      <c r="Y157">
        <v>5856</v>
      </c>
    </row>
    <row r="158" spans="1:25" x14ac:dyDescent="0.25">
      <c r="A158" s="1" t="s">
        <v>78</v>
      </c>
      <c r="B158" s="1" t="s">
        <v>25</v>
      </c>
      <c r="C158" s="1" t="s">
        <v>26</v>
      </c>
      <c r="D158" s="1" t="s">
        <v>32</v>
      </c>
      <c r="E158" s="1" t="s">
        <v>38</v>
      </c>
      <c r="F158" s="1" t="s">
        <v>39</v>
      </c>
      <c r="G158" s="1" t="s">
        <v>30</v>
      </c>
      <c r="H158">
        <v>95.7</v>
      </c>
      <c r="I158">
        <v>166.3</v>
      </c>
      <c r="J158">
        <v>64.400000000000006</v>
      </c>
      <c r="K158">
        <v>53</v>
      </c>
      <c r="L158">
        <v>2081</v>
      </c>
      <c r="M158" s="1" t="s">
        <v>40</v>
      </c>
      <c r="N158" s="1" t="s">
        <v>32</v>
      </c>
      <c r="O158">
        <v>98</v>
      </c>
      <c r="P158" s="1" t="s">
        <v>49</v>
      </c>
      <c r="Q158">
        <v>2.6</v>
      </c>
      <c r="R158">
        <v>3.03</v>
      </c>
      <c r="S158">
        <v>14</v>
      </c>
      <c r="T158">
        <v>70</v>
      </c>
      <c r="U158">
        <v>4800</v>
      </c>
      <c r="V158">
        <v>30</v>
      </c>
      <c r="W158">
        <v>37</v>
      </c>
      <c r="X158">
        <v>12315</v>
      </c>
      <c r="Y158">
        <v>16278</v>
      </c>
    </row>
    <row r="159" spans="1:25" x14ac:dyDescent="0.25">
      <c r="A159" s="1" t="s">
        <v>78</v>
      </c>
      <c r="B159" s="1" t="s">
        <v>25</v>
      </c>
      <c r="C159" s="1" t="s">
        <v>26</v>
      </c>
      <c r="D159" s="1" t="s">
        <v>32</v>
      </c>
      <c r="E159" s="1" t="s">
        <v>34</v>
      </c>
      <c r="F159" s="1" t="s">
        <v>39</v>
      </c>
      <c r="G159" s="1" t="s">
        <v>30</v>
      </c>
      <c r="H159">
        <v>95.7</v>
      </c>
      <c r="I159">
        <v>166.3</v>
      </c>
      <c r="J159">
        <v>64.400000000000006</v>
      </c>
      <c r="K159">
        <v>52.8</v>
      </c>
      <c r="L159">
        <v>2109</v>
      </c>
      <c r="M159" s="1" t="s">
        <v>40</v>
      </c>
      <c r="N159" s="1" t="s">
        <v>32</v>
      </c>
      <c r="O159">
        <v>98</v>
      </c>
      <c r="P159" s="1" t="s">
        <v>49</v>
      </c>
      <c r="Q159">
        <v>2.7</v>
      </c>
      <c r="R159">
        <v>3.03</v>
      </c>
      <c r="S159">
        <v>15</v>
      </c>
      <c r="T159">
        <v>70</v>
      </c>
      <c r="U159">
        <v>4800</v>
      </c>
      <c r="V159">
        <v>30</v>
      </c>
      <c r="W159">
        <v>37</v>
      </c>
      <c r="X159">
        <v>38240</v>
      </c>
      <c r="Y159">
        <v>39649</v>
      </c>
    </row>
    <row r="160" spans="1:25" x14ac:dyDescent="0.25">
      <c r="A160" s="1" t="s">
        <v>78</v>
      </c>
      <c r="B160" s="1" t="s">
        <v>60</v>
      </c>
      <c r="C160" s="1" t="s">
        <v>26</v>
      </c>
      <c r="D160" s="1" t="s">
        <v>32</v>
      </c>
      <c r="E160" s="1" t="s">
        <v>38</v>
      </c>
      <c r="F160" s="1" t="s">
        <v>39</v>
      </c>
      <c r="G160" s="1" t="s">
        <v>30</v>
      </c>
      <c r="H160">
        <v>95.7</v>
      </c>
      <c r="I160">
        <v>166.3</v>
      </c>
      <c r="J160">
        <v>64.400000000000006</v>
      </c>
      <c r="K160">
        <v>53</v>
      </c>
      <c r="L160">
        <v>2275</v>
      </c>
      <c r="M160" s="1" t="s">
        <v>40</v>
      </c>
      <c r="N160" s="1" t="s">
        <v>32</v>
      </c>
      <c r="O160">
        <v>110</v>
      </c>
      <c r="P160" s="1" t="s">
        <v>61</v>
      </c>
      <c r="Q160">
        <v>2.7</v>
      </c>
      <c r="R160">
        <v>3.35</v>
      </c>
      <c r="S160">
        <v>12</v>
      </c>
      <c r="T160">
        <v>56</v>
      </c>
      <c r="U160">
        <v>4500</v>
      </c>
      <c r="V160">
        <v>34</v>
      </c>
      <c r="W160">
        <v>36</v>
      </c>
      <c r="X160">
        <v>38456</v>
      </c>
      <c r="Y160">
        <v>30674</v>
      </c>
    </row>
    <row r="161" spans="1:25" x14ac:dyDescent="0.25">
      <c r="A161" s="1" t="s">
        <v>78</v>
      </c>
      <c r="B161" s="1" t="s">
        <v>60</v>
      </c>
      <c r="C161" s="1" t="s">
        <v>26</v>
      </c>
      <c r="D161" s="1" t="s">
        <v>32</v>
      </c>
      <c r="E161" s="1" t="s">
        <v>34</v>
      </c>
      <c r="F161" s="1" t="s">
        <v>39</v>
      </c>
      <c r="G161" s="1" t="s">
        <v>30</v>
      </c>
      <c r="H161">
        <v>95.7</v>
      </c>
      <c r="I161">
        <v>166.3</v>
      </c>
      <c r="J161">
        <v>64.400000000000006</v>
      </c>
      <c r="K161">
        <v>52.8</v>
      </c>
      <c r="L161">
        <v>2275</v>
      </c>
      <c r="M161" s="1" t="s">
        <v>40</v>
      </c>
      <c r="N161" s="1" t="s">
        <v>32</v>
      </c>
      <c r="O161">
        <v>110</v>
      </c>
      <c r="P161" s="1" t="s">
        <v>61</v>
      </c>
      <c r="Q161">
        <v>3</v>
      </c>
      <c r="R161">
        <v>3.35</v>
      </c>
      <c r="S161">
        <v>23</v>
      </c>
      <c r="T161">
        <v>56</v>
      </c>
      <c r="U161">
        <v>4500</v>
      </c>
      <c r="V161">
        <v>38</v>
      </c>
      <c r="W161">
        <v>47</v>
      </c>
      <c r="X161">
        <v>42367</v>
      </c>
      <c r="Y161">
        <v>11752</v>
      </c>
    </row>
    <row r="162" spans="1:25" x14ac:dyDescent="0.25">
      <c r="A162" s="1" t="s">
        <v>78</v>
      </c>
      <c r="B162" s="1" t="s">
        <v>25</v>
      </c>
      <c r="C162" s="1" t="s">
        <v>26</v>
      </c>
      <c r="D162" s="1" t="s">
        <v>32</v>
      </c>
      <c r="E162" s="1" t="s">
        <v>38</v>
      </c>
      <c r="F162" s="1" t="s">
        <v>39</v>
      </c>
      <c r="G162" s="1" t="s">
        <v>30</v>
      </c>
      <c r="H162">
        <v>95.7</v>
      </c>
      <c r="I162">
        <v>166.3</v>
      </c>
      <c r="J162">
        <v>64.400000000000006</v>
      </c>
      <c r="K162">
        <v>53</v>
      </c>
      <c r="L162">
        <v>2094</v>
      </c>
      <c r="M162" s="1" t="s">
        <v>40</v>
      </c>
      <c r="N162" s="1" t="s">
        <v>32</v>
      </c>
      <c r="O162">
        <v>98</v>
      </c>
      <c r="P162" s="1" t="s">
        <v>49</v>
      </c>
      <c r="Q162">
        <v>3.9</v>
      </c>
      <c r="R162">
        <v>3.03</v>
      </c>
      <c r="S162">
        <v>16</v>
      </c>
      <c r="T162">
        <v>70</v>
      </c>
      <c r="U162">
        <v>4800</v>
      </c>
      <c r="V162">
        <v>38</v>
      </c>
      <c r="W162">
        <v>47</v>
      </c>
      <c r="X162">
        <v>29368</v>
      </c>
      <c r="Y162">
        <v>46220</v>
      </c>
    </row>
    <row r="163" spans="1:25" x14ac:dyDescent="0.25">
      <c r="A163" s="1" t="s">
        <v>78</v>
      </c>
      <c r="B163" s="1" t="s">
        <v>25</v>
      </c>
      <c r="C163" s="1" t="s">
        <v>26</v>
      </c>
      <c r="D163" s="1" t="s">
        <v>32</v>
      </c>
      <c r="E163" s="1" t="s">
        <v>34</v>
      </c>
      <c r="F163" s="1" t="s">
        <v>39</v>
      </c>
      <c r="G163" s="1" t="s">
        <v>30</v>
      </c>
      <c r="H163">
        <v>95.7</v>
      </c>
      <c r="I163">
        <v>166.3</v>
      </c>
      <c r="J163">
        <v>64.400000000000006</v>
      </c>
      <c r="K163">
        <v>52.8</v>
      </c>
      <c r="L163">
        <v>2122</v>
      </c>
      <c r="M163" s="1" t="s">
        <v>40</v>
      </c>
      <c r="N163" s="1" t="s">
        <v>32</v>
      </c>
      <c r="O163">
        <v>98</v>
      </c>
      <c r="P163" s="1" t="s">
        <v>49</v>
      </c>
      <c r="Q163">
        <v>3.9</v>
      </c>
      <c r="R163">
        <v>3.03</v>
      </c>
      <c r="S163">
        <v>19</v>
      </c>
      <c r="T163">
        <v>70</v>
      </c>
      <c r="U163">
        <v>4800</v>
      </c>
      <c r="V163">
        <v>28</v>
      </c>
      <c r="W163">
        <v>34</v>
      </c>
      <c r="X163">
        <v>12460</v>
      </c>
      <c r="Y163">
        <v>12898</v>
      </c>
    </row>
    <row r="164" spans="1:25" x14ac:dyDescent="0.25">
      <c r="A164" s="1" t="s">
        <v>78</v>
      </c>
      <c r="B164" s="1" t="s">
        <v>25</v>
      </c>
      <c r="C164" s="1" t="s">
        <v>26</v>
      </c>
      <c r="D164" s="1" t="s">
        <v>32</v>
      </c>
      <c r="E164" s="1" t="s">
        <v>38</v>
      </c>
      <c r="F164" s="1" t="s">
        <v>39</v>
      </c>
      <c r="G164" s="1" t="s">
        <v>30</v>
      </c>
      <c r="H164">
        <v>95.7</v>
      </c>
      <c r="I164">
        <v>166.3</v>
      </c>
      <c r="J164">
        <v>64.400000000000006</v>
      </c>
      <c r="K164">
        <v>52.8</v>
      </c>
      <c r="L164">
        <v>2140</v>
      </c>
      <c r="M164" s="1" t="s">
        <v>40</v>
      </c>
      <c r="N164" s="1" t="s">
        <v>32</v>
      </c>
      <c r="O164">
        <v>98</v>
      </c>
      <c r="P164" s="1" t="s">
        <v>49</v>
      </c>
      <c r="Q164">
        <v>3.2</v>
      </c>
      <c r="R164">
        <v>3.03</v>
      </c>
      <c r="S164">
        <v>15</v>
      </c>
      <c r="T164">
        <v>70</v>
      </c>
      <c r="U164">
        <v>4800</v>
      </c>
      <c r="V164">
        <v>28</v>
      </c>
      <c r="W164">
        <v>34</v>
      </c>
      <c r="X164">
        <v>55293</v>
      </c>
      <c r="Y164">
        <v>22703</v>
      </c>
    </row>
    <row r="165" spans="1:25" x14ac:dyDescent="0.25">
      <c r="A165" s="1" t="s">
        <v>78</v>
      </c>
      <c r="B165" s="1" t="s">
        <v>25</v>
      </c>
      <c r="C165" s="1" t="s">
        <v>26</v>
      </c>
      <c r="D165" s="1" t="s">
        <v>27</v>
      </c>
      <c r="E165" s="1" t="s">
        <v>38</v>
      </c>
      <c r="F165" s="1" t="s">
        <v>29</v>
      </c>
      <c r="G165" s="1" t="s">
        <v>30</v>
      </c>
      <c r="H165">
        <v>94.5</v>
      </c>
      <c r="I165">
        <v>168.7</v>
      </c>
      <c r="J165">
        <v>64</v>
      </c>
      <c r="K165">
        <v>52.6</v>
      </c>
      <c r="L165">
        <v>2169</v>
      </c>
      <c r="M165" s="1" t="s">
        <v>40</v>
      </c>
      <c r="N165" s="1" t="s">
        <v>32</v>
      </c>
      <c r="O165">
        <v>98</v>
      </c>
      <c r="P165" s="1" t="s">
        <v>49</v>
      </c>
      <c r="Q165">
        <v>3.1</v>
      </c>
      <c r="R165">
        <v>3.03</v>
      </c>
      <c r="S165">
        <v>15</v>
      </c>
      <c r="T165">
        <v>70</v>
      </c>
      <c r="U165">
        <v>4800</v>
      </c>
      <c r="V165">
        <v>29</v>
      </c>
      <c r="W165">
        <v>34</v>
      </c>
      <c r="X165">
        <v>12107</v>
      </c>
      <c r="Y165">
        <v>5747</v>
      </c>
    </row>
    <row r="166" spans="1:25" x14ac:dyDescent="0.25">
      <c r="A166" s="1" t="s">
        <v>78</v>
      </c>
      <c r="B166" s="1" t="s">
        <v>25</v>
      </c>
      <c r="C166" s="1" t="s">
        <v>26</v>
      </c>
      <c r="D166" s="1" t="s">
        <v>27</v>
      </c>
      <c r="E166" s="1" t="s">
        <v>34</v>
      </c>
      <c r="F166" s="1" t="s">
        <v>29</v>
      </c>
      <c r="G166" s="1" t="s">
        <v>30</v>
      </c>
      <c r="H166">
        <v>94.5</v>
      </c>
      <c r="I166">
        <v>168.7</v>
      </c>
      <c r="J166">
        <v>64</v>
      </c>
      <c r="K166">
        <v>52.6</v>
      </c>
      <c r="L166">
        <v>2204</v>
      </c>
      <c r="M166" s="1" t="s">
        <v>40</v>
      </c>
      <c r="N166" s="1" t="s">
        <v>32</v>
      </c>
      <c r="O166">
        <v>98</v>
      </c>
      <c r="P166" s="1" t="s">
        <v>49</v>
      </c>
      <c r="Q166">
        <v>3.5</v>
      </c>
      <c r="R166">
        <v>3.03</v>
      </c>
      <c r="S166">
        <v>8</v>
      </c>
      <c r="T166">
        <v>70</v>
      </c>
      <c r="U166">
        <v>4800</v>
      </c>
      <c r="V166">
        <v>29</v>
      </c>
      <c r="W166">
        <v>34</v>
      </c>
      <c r="X166">
        <v>62498</v>
      </c>
      <c r="Y166">
        <v>12315</v>
      </c>
    </row>
    <row r="167" spans="1:25" x14ac:dyDescent="0.25">
      <c r="A167" s="1" t="s">
        <v>78</v>
      </c>
      <c r="B167" s="1" t="s">
        <v>25</v>
      </c>
      <c r="C167" s="1" t="s">
        <v>26</v>
      </c>
      <c r="D167" s="1" t="s">
        <v>27</v>
      </c>
      <c r="E167" s="1" t="s">
        <v>38</v>
      </c>
      <c r="F167" s="1" t="s">
        <v>29</v>
      </c>
      <c r="G167" s="1" t="s">
        <v>30</v>
      </c>
      <c r="H167">
        <v>94.5</v>
      </c>
      <c r="I167">
        <v>168.7</v>
      </c>
      <c r="J167">
        <v>64</v>
      </c>
      <c r="K167">
        <v>52.6</v>
      </c>
      <c r="L167">
        <v>2265</v>
      </c>
      <c r="M167" s="1" t="s">
        <v>31</v>
      </c>
      <c r="N167" s="1" t="s">
        <v>32</v>
      </c>
      <c r="O167">
        <v>98</v>
      </c>
      <c r="P167" s="1" t="s">
        <v>33</v>
      </c>
      <c r="Q167">
        <v>3.1</v>
      </c>
      <c r="R167">
        <v>3.08</v>
      </c>
      <c r="S167">
        <v>12</v>
      </c>
      <c r="T167">
        <v>112</v>
      </c>
      <c r="U167">
        <v>6600</v>
      </c>
      <c r="V167">
        <v>26</v>
      </c>
      <c r="W167">
        <v>29</v>
      </c>
      <c r="X167">
        <v>20245</v>
      </c>
      <c r="Y167">
        <v>38240</v>
      </c>
    </row>
    <row r="168" spans="1:25" x14ac:dyDescent="0.25">
      <c r="A168" s="1" t="s">
        <v>78</v>
      </c>
      <c r="B168" s="1" t="s">
        <v>25</v>
      </c>
      <c r="C168" s="1" t="s">
        <v>26</v>
      </c>
      <c r="D168" s="1" t="s">
        <v>27</v>
      </c>
      <c r="E168" s="1" t="s">
        <v>34</v>
      </c>
      <c r="F168" s="1" t="s">
        <v>29</v>
      </c>
      <c r="G168" s="1" t="s">
        <v>30</v>
      </c>
      <c r="H168">
        <v>94.5</v>
      </c>
      <c r="I168">
        <v>168.7</v>
      </c>
      <c r="J168">
        <v>64</v>
      </c>
      <c r="K168">
        <v>52.6</v>
      </c>
      <c r="L168">
        <v>2300</v>
      </c>
      <c r="M168" s="1" t="s">
        <v>31</v>
      </c>
      <c r="N168" s="1" t="s">
        <v>32</v>
      </c>
      <c r="O168">
        <v>98</v>
      </c>
      <c r="P168" s="1" t="s">
        <v>33</v>
      </c>
      <c r="Q168">
        <v>3.7</v>
      </c>
      <c r="R168">
        <v>3.08</v>
      </c>
      <c r="S168">
        <v>16</v>
      </c>
      <c r="T168">
        <v>112</v>
      </c>
      <c r="U168">
        <v>6600</v>
      </c>
      <c r="V168">
        <v>26</v>
      </c>
      <c r="W168">
        <v>29</v>
      </c>
      <c r="X168">
        <v>37083</v>
      </c>
      <c r="Y168">
        <v>38456</v>
      </c>
    </row>
    <row r="169" spans="1:25" x14ac:dyDescent="0.25">
      <c r="A169" s="1" t="s">
        <v>78</v>
      </c>
      <c r="B169" s="1" t="s">
        <v>25</v>
      </c>
      <c r="C169" s="1" t="s">
        <v>26</v>
      </c>
      <c r="D169" s="1" t="s">
        <v>27</v>
      </c>
      <c r="E169" s="1" t="s">
        <v>63</v>
      </c>
      <c r="F169" s="1" t="s">
        <v>29</v>
      </c>
      <c r="G169" s="1" t="s">
        <v>30</v>
      </c>
      <c r="H169">
        <v>98.4</v>
      </c>
      <c r="I169">
        <v>176.2</v>
      </c>
      <c r="J169">
        <v>65.599999999999994</v>
      </c>
      <c r="K169">
        <v>52</v>
      </c>
      <c r="L169">
        <v>2540</v>
      </c>
      <c r="M169" s="1" t="s">
        <v>40</v>
      </c>
      <c r="N169" s="1" t="s">
        <v>32</v>
      </c>
      <c r="O169">
        <v>146</v>
      </c>
      <c r="P169" s="1" t="s">
        <v>33</v>
      </c>
      <c r="Q169">
        <v>3.7</v>
      </c>
      <c r="R169">
        <v>3.5</v>
      </c>
      <c r="S169">
        <v>15</v>
      </c>
      <c r="T169">
        <v>116</v>
      </c>
      <c r="U169">
        <v>4800</v>
      </c>
      <c r="V169">
        <v>24</v>
      </c>
      <c r="W169">
        <v>30</v>
      </c>
      <c r="X169">
        <v>36965</v>
      </c>
      <c r="Y169">
        <v>42367</v>
      </c>
    </row>
    <row r="170" spans="1:25" x14ac:dyDescent="0.25">
      <c r="A170" s="1" t="s">
        <v>78</v>
      </c>
      <c r="B170" s="1" t="s">
        <v>25</v>
      </c>
      <c r="C170" s="1" t="s">
        <v>26</v>
      </c>
      <c r="D170" s="1" t="s">
        <v>27</v>
      </c>
      <c r="E170" s="1" t="s">
        <v>63</v>
      </c>
      <c r="F170" s="1" t="s">
        <v>29</v>
      </c>
      <c r="G170" s="1" t="s">
        <v>30</v>
      </c>
      <c r="H170">
        <v>98.4</v>
      </c>
      <c r="I170">
        <v>176.2</v>
      </c>
      <c r="J170">
        <v>65.599999999999994</v>
      </c>
      <c r="K170">
        <v>52</v>
      </c>
      <c r="L170">
        <v>2536</v>
      </c>
      <c r="M170" s="1" t="s">
        <v>40</v>
      </c>
      <c r="N170" s="1" t="s">
        <v>32</v>
      </c>
      <c r="O170">
        <v>146</v>
      </c>
      <c r="P170" s="1" t="s">
        <v>33</v>
      </c>
      <c r="Q170">
        <v>3.3</v>
      </c>
      <c r="R170">
        <v>3.5</v>
      </c>
      <c r="S170">
        <v>19</v>
      </c>
      <c r="T170">
        <v>116</v>
      </c>
      <c r="U170">
        <v>4800</v>
      </c>
      <c r="V170">
        <v>24</v>
      </c>
      <c r="W170">
        <v>30</v>
      </c>
      <c r="X170">
        <v>37663</v>
      </c>
      <c r="Y170">
        <v>29368</v>
      </c>
    </row>
    <row r="171" spans="1:25" x14ac:dyDescent="0.25">
      <c r="A171" s="1" t="s">
        <v>78</v>
      </c>
      <c r="B171" s="1" t="s">
        <v>25</v>
      </c>
      <c r="C171" s="1" t="s">
        <v>26</v>
      </c>
      <c r="D171" s="1" t="s">
        <v>27</v>
      </c>
      <c r="E171" s="1" t="s">
        <v>34</v>
      </c>
      <c r="F171" s="1" t="s">
        <v>29</v>
      </c>
      <c r="G171" s="1" t="s">
        <v>30</v>
      </c>
      <c r="H171">
        <v>98.4</v>
      </c>
      <c r="I171">
        <v>176.2</v>
      </c>
      <c r="J171">
        <v>65.599999999999994</v>
      </c>
      <c r="K171">
        <v>52</v>
      </c>
      <c r="L171">
        <v>2551</v>
      </c>
      <c r="M171" s="1" t="s">
        <v>40</v>
      </c>
      <c r="N171" s="1" t="s">
        <v>32</v>
      </c>
      <c r="O171">
        <v>146</v>
      </c>
      <c r="P171" s="1" t="s">
        <v>33</v>
      </c>
      <c r="Q171">
        <v>3.2</v>
      </c>
      <c r="R171">
        <v>3.5</v>
      </c>
      <c r="S171">
        <v>18</v>
      </c>
      <c r="T171">
        <v>116</v>
      </c>
      <c r="U171">
        <v>4800</v>
      </c>
      <c r="V171">
        <v>24</v>
      </c>
      <c r="W171">
        <v>30</v>
      </c>
      <c r="X171">
        <v>48499</v>
      </c>
      <c r="Y171">
        <v>12460</v>
      </c>
    </row>
    <row r="172" spans="1:25" x14ac:dyDescent="0.25">
      <c r="A172" s="1" t="s">
        <v>78</v>
      </c>
      <c r="B172" s="1" t="s">
        <v>25</v>
      </c>
      <c r="C172" s="1" t="s">
        <v>26</v>
      </c>
      <c r="D172" s="1" t="s">
        <v>27</v>
      </c>
      <c r="E172" s="1" t="s">
        <v>63</v>
      </c>
      <c r="F172" s="1" t="s">
        <v>29</v>
      </c>
      <c r="G172" s="1" t="s">
        <v>30</v>
      </c>
      <c r="H172">
        <v>98.4</v>
      </c>
      <c r="I172">
        <v>176.2</v>
      </c>
      <c r="J172">
        <v>65.599999999999994</v>
      </c>
      <c r="K172">
        <v>52</v>
      </c>
      <c r="L172">
        <v>2679</v>
      </c>
      <c r="M172" s="1" t="s">
        <v>40</v>
      </c>
      <c r="N172" s="1" t="s">
        <v>32</v>
      </c>
      <c r="O172">
        <v>146</v>
      </c>
      <c r="P172" s="1" t="s">
        <v>33</v>
      </c>
      <c r="Q172">
        <v>3.6</v>
      </c>
      <c r="R172">
        <v>3.5</v>
      </c>
      <c r="S172">
        <v>7</v>
      </c>
      <c r="T172">
        <v>116</v>
      </c>
      <c r="U172">
        <v>4800</v>
      </c>
      <c r="V172">
        <v>24</v>
      </c>
      <c r="W172">
        <v>30</v>
      </c>
      <c r="X172">
        <v>26463</v>
      </c>
      <c r="Y172">
        <v>55293</v>
      </c>
    </row>
    <row r="173" spans="1:25" x14ac:dyDescent="0.25">
      <c r="A173" s="1" t="s">
        <v>78</v>
      </c>
      <c r="B173" s="1" t="s">
        <v>25</v>
      </c>
      <c r="C173" s="1" t="s">
        <v>26</v>
      </c>
      <c r="D173" s="1" t="s">
        <v>27</v>
      </c>
      <c r="E173" s="1" t="s">
        <v>34</v>
      </c>
      <c r="F173" s="1" t="s">
        <v>29</v>
      </c>
      <c r="G173" s="1" t="s">
        <v>30</v>
      </c>
      <c r="H173">
        <v>98.4</v>
      </c>
      <c r="I173">
        <v>176.2</v>
      </c>
      <c r="J173">
        <v>65.599999999999994</v>
      </c>
      <c r="K173">
        <v>52</v>
      </c>
      <c r="L173">
        <v>2714</v>
      </c>
      <c r="M173" s="1" t="s">
        <v>40</v>
      </c>
      <c r="N173" s="1" t="s">
        <v>32</v>
      </c>
      <c r="O173">
        <v>146</v>
      </c>
      <c r="P173" s="1" t="s">
        <v>33</v>
      </c>
      <c r="Q173">
        <v>2.6</v>
      </c>
      <c r="R173">
        <v>3.5</v>
      </c>
      <c r="S173">
        <v>22</v>
      </c>
      <c r="T173">
        <v>116</v>
      </c>
      <c r="U173">
        <v>4800</v>
      </c>
      <c r="V173">
        <v>24</v>
      </c>
      <c r="W173">
        <v>30</v>
      </c>
      <c r="X173">
        <v>7782</v>
      </c>
      <c r="Y173">
        <v>12107</v>
      </c>
    </row>
    <row r="174" spans="1:25" x14ac:dyDescent="0.25">
      <c r="A174" s="1" t="s">
        <v>78</v>
      </c>
      <c r="B174" s="1" t="s">
        <v>25</v>
      </c>
      <c r="C174" s="1" t="s">
        <v>26</v>
      </c>
      <c r="D174" s="1" t="s">
        <v>27</v>
      </c>
      <c r="E174" s="1" t="s">
        <v>28</v>
      </c>
      <c r="F174" s="1" t="s">
        <v>29</v>
      </c>
      <c r="G174" s="1" t="s">
        <v>30</v>
      </c>
      <c r="H174">
        <v>98.4</v>
      </c>
      <c r="I174">
        <v>176.2</v>
      </c>
      <c r="J174">
        <v>65.599999999999994</v>
      </c>
      <c r="K174">
        <v>53</v>
      </c>
      <c r="L174">
        <v>2975</v>
      </c>
      <c r="M174" s="1" t="s">
        <v>40</v>
      </c>
      <c r="N174" s="1" t="s">
        <v>32</v>
      </c>
      <c r="O174">
        <v>146</v>
      </c>
      <c r="P174" s="1" t="s">
        <v>33</v>
      </c>
      <c r="Q174">
        <v>3.6</v>
      </c>
      <c r="R174">
        <v>3.5</v>
      </c>
      <c r="S174">
        <v>17</v>
      </c>
      <c r="T174">
        <v>116</v>
      </c>
      <c r="U174">
        <v>4800</v>
      </c>
      <c r="V174">
        <v>24</v>
      </c>
      <c r="W174">
        <v>30</v>
      </c>
      <c r="X174">
        <v>36320</v>
      </c>
      <c r="Y174">
        <v>62498</v>
      </c>
    </row>
    <row r="175" spans="1:25" x14ac:dyDescent="0.25">
      <c r="A175" s="1" t="s">
        <v>78</v>
      </c>
      <c r="B175" s="1" t="s">
        <v>25</v>
      </c>
      <c r="C175" s="1" t="s">
        <v>26</v>
      </c>
      <c r="D175" s="1" t="s">
        <v>32</v>
      </c>
      <c r="E175" s="1" t="s">
        <v>38</v>
      </c>
      <c r="F175" s="1" t="s">
        <v>39</v>
      </c>
      <c r="G175" s="1" t="s">
        <v>30</v>
      </c>
      <c r="H175">
        <v>102.4</v>
      </c>
      <c r="I175">
        <v>175.6</v>
      </c>
      <c r="J175">
        <v>66.5</v>
      </c>
      <c r="K175">
        <v>54.9</v>
      </c>
      <c r="L175">
        <v>2326</v>
      </c>
      <c r="M175" s="1" t="s">
        <v>40</v>
      </c>
      <c r="N175" s="1" t="s">
        <v>32</v>
      </c>
      <c r="O175">
        <v>122</v>
      </c>
      <c r="P175" s="1" t="s">
        <v>33</v>
      </c>
      <c r="Q175">
        <v>3.6</v>
      </c>
      <c r="R175">
        <v>3.54</v>
      </c>
      <c r="S175">
        <v>22</v>
      </c>
      <c r="T175">
        <v>92</v>
      </c>
      <c r="U175">
        <v>4200</v>
      </c>
      <c r="V175">
        <v>29</v>
      </c>
      <c r="W175">
        <v>34</v>
      </c>
      <c r="X175">
        <v>13606</v>
      </c>
      <c r="Y175">
        <v>20245</v>
      </c>
    </row>
    <row r="176" spans="1:25" x14ac:dyDescent="0.25">
      <c r="A176" s="1" t="s">
        <v>78</v>
      </c>
      <c r="B176" s="1" t="s">
        <v>60</v>
      </c>
      <c r="C176" s="1" t="s">
        <v>44</v>
      </c>
      <c r="D176" s="1" t="s">
        <v>32</v>
      </c>
      <c r="E176" s="1" t="s">
        <v>38</v>
      </c>
      <c r="F176" s="1" t="s">
        <v>39</v>
      </c>
      <c r="G176" s="1" t="s">
        <v>30</v>
      </c>
      <c r="H176">
        <v>102.4</v>
      </c>
      <c r="I176">
        <v>175.6</v>
      </c>
      <c r="J176">
        <v>66.5</v>
      </c>
      <c r="K176">
        <v>54.9</v>
      </c>
      <c r="L176">
        <v>2480</v>
      </c>
      <c r="M176" s="1" t="s">
        <v>40</v>
      </c>
      <c r="N176" s="1" t="s">
        <v>32</v>
      </c>
      <c r="O176">
        <v>110</v>
      </c>
      <c r="P176" s="1" t="s">
        <v>61</v>
      </c>
      <c r="Q176">
        <v>3.1</v>
      </c>
      <c r="R176">
        <v>3.35</v>
      </c>
      <c r="S176">
        <v>23</v>
      </c>
      <c r="T176">
        <v>73</v>
      </c>
      <c r="U176">
        <v>4500</v>
      </c>
      <c r="V176">
        <v>30</v>
      </c>
      <c r="W176">
        <v>33</v>
      </c>
      <c r="X176">
        <v>34636</v>
      </c>
      <c r="Y176">
        <v>37083</v>
      </c>
    </row>
    <row r="177" spans="1:25" x14ac:dyDescent="0.25">
      <c r="A177" s="1" t="s">
        <v>78</v>
      </c>
      <c r="B177" s="1" t="s">
        <v>25</v>
      </c>
      <c r="C177" s="1" t="s">
        <v>26</v>
      </c>
      <c r="D177" s="1" t="s">
        <v>32</v>
      </c>
      <c r="E177" s="1" t="s">
        <v>34</v>
      </c>
      <c r="F177" s="1" t="s">
        <v>39</v>
      </c>
      <c r="G177" s="1" t="s">
        <v>30</v>
      </c>
      <c r="H177">
        <v>102.4</v>
      </c>
      <c r="I177">
        <v>175.6</v>
      </c>
      <c r="J177">
        <v>66.5</v>
      </c>
      <c r="K177">
        <v>53.9</v>
      </c>
      <c r="L177">
        <v>2414</v>
      </c>
      <c r="M177" s="1" t="s">
        <v>40</v>
      </c>
      <c r="N177" s="1" t="s">
        <v>32</v>
      </c>
      <c r="O177">
        <v>122</v>
      </c>
      <c r="P177" s="1" t="s">
        <v>33</v>
      </c>
      <c r="Q177">
        <v>3.1</v>
      </c>
      <c r="R177">
        <v>3.54</v>
      </c>
      <c r="S177">
        <v>15</v>
      </c>
      <c r="T177">
        <v>92</v>
      </c>
      <c r="U177">
        <v>4200</v>
      </c>
      <c r="V177">
        <v>27</v>
      </c>
      <c r="W177">
        <v>32</v>
      </c>
      <c r="X177">
        <v>45267</v>
      </c>
      <c r="Y177">
        <v>36965</v>
      </c>
    </row>
    <row r="178" spans="1:25" x14ac:dyDescent="0.25">
      <c r="A178" s="1" t="s">
        <v>78</v>
      </c>
      <c r="B178" s="1" t="s">
        <v>25</v>
      </c>
      <c r="C178" s="1" t="s">
        <v>26</v>
      </c>
      <c r="D178" s="1" t="s">
        <v>32</v>
      </c>
      <c r="E178" s="1" t="s">
        <v>38</v>
      </c>
      <c r="F178" s="1" t="s">
        <v>39</v>
      </c>
      <c r="G178" s="1" t="s">
        <v>30</v>
      </c>
      <c r="H178">
        <v>102.4</v>
      </c>
      <c r="I178">
        <v>175.6</v>
      </c>
      <c r="J178">
        <v>66.5</v>
      </c>
      <c r="K178">
        <v>54.9</v>
      </c>
      <c r="L178">
        <v>2414</v>
      </c>
      <c r="M178" s="1" t="s">
        <v>40</v>
      </c>
      <c r="N178" s="1" t="s">
        <v>32</v>
      </c>
      <c r="O178">
        <v>122</v>
      </c>
      <c r="P178" s="1" t="s">
        <v>33</v>
      </c>
      <c r="Q178">
        <v>3.6</v>
      </c>
      <c r="R178">
        <v>3.54</v>
      </c>
      <c r="S178">
        <v>12</v>
      </c>
      <c r="T178">
        <v>92</v>
      </c>
      <c r="U178">
        <v>4200</v>
      </c>
      <c r="V178">
        <v>27</v>
      </c>
      <c r="W178">
        <v>32</v>
      </c>
      <c r="X178">
        <v>51615</v>
      </c>
      <c r="Y178">
        <v>37663</v>
      </c>
    </row>
    <row r="179" spans="1:25" x14ac:dyDescent="0.25">
      <c r="A179" s="1" t="s">
        <v>78</v>
      </c>
      <c r="B179" s="1" t="s">
        <v>25</v>
      </c>
      <c r="C179" s="1" t="s">
        <v>26</v>
      </c>
      <c r="D179" s="1" t="s">
        <v>32</v>
      </c>
      <c r="E179" s="1" t="s">
        <v>34</v>
      </c>
      <c r="F179" s="1" t="s">
        <v>39</v>
      </c>
      <c r="G179" s="1" t="s">
        <v>30</v>
      </c>
      <c r="H179">
        <v>102.4</v>
      </c>
      <c r="I179">
        <v>175.6</v>
      </c>
      <c r="J179">
        <v>66.5</v>
      </c>
      <c r="K179">
        <v>53.9</v>
      </c>
      <c r="L179">
        <v>2458</v>
      </c>
      <c r="M179" s="1" t="s">
        <v>40</v>
      </c>
      <c r="N179" s="1" t="s">
        <v>32</v>
      </c>
      <c r="O179">
        <v>122</v>
      </c>
      <c r="P179" s="1" t="s">
        <v>33</v>
      </c>
      <c r="Q179">
        <v>2.7</v>
      </c>
      <c r="R179">
        <v>3.54</v>
      </c>
      <c r="S179">
        <v>16</v>
      </c>
      <c r="T179">
        <v>92</v>
      </c>
      <c r="U179">
        <v>4200</v>
      </c>
      <c r="V179">
        <v>27</v>
      </c>
      <c r="W179">
        <v>32</v>
      </c>
      <c r="X179">
        <v>58724</v>
      </c>
      <c r="Y179">
        <v>48499</v>
      </c>
    </row>
    <row r="180" spans="1:25" x14ac:dyDescent="0.25">
      <c r="A180" s="1" t="s">
        <v>78</v>
      </c>
      <c r="B180" s="1" t="s">
        <v>25</v>
      </c>
      <c r="C180" s="1" t="s">
        <v>26</v>
      </c>
      <c r="D180" s="1" t="s">
        <v>27</v>
      </c>
      <c r="E180" s="1" t="s">
        <v>34</v>
      </c>
      <c r="F180" s="1" t="s">
        <v>29</v>
      </c>
      <c r="G180" s="1" t="s">
        <v>30</v>
      </c>
      <c r="H180">
        <v>102.9</v>
      </c>
      <c r="I180">
        <v>183.5</v>
      </c>
      <c r="J180">
        <v>67.7</v>
      </c>
      <c r="K180">
        <v>52</v>
      </c>
      <c r="L180">
        <v>2976</v>
      </c>
      <c r="M180" s="1" t="s">
        <v>31</v>
      </c>
      <c r="N180" s="1" t="s">
        <v>36</v>
      </c>
      <c r="O180">
        <v>171</v>
      </c>
      <c r="P180" s="1" t="s">
        <v>33</v>
      </c>
      <c r="Q180">
        <v>2.9</v>
      </c>
      <c r="R180">
        <v>3.35</v>
      </c>
      <c r="S180">
        <v>10</v>
      </c>
      <c r="T180">
        <v>161</v>
      </c>
      <c r="U180">
        <v>5200</v>
      </c>
      <c r="V180">
        <v>20</v>
      </c>
      <c r="W180">
        <v>24</v>
      </c>
      <c r="X180">
        <v>10808</v>
      </c>
      <c r="Y180">
        <v>26463</v>
      </c>
    </row>
    <row r="181" spans="1:25" x14ac:dyDescent="0.25">
      <c r="A181" s="1" t="s">
        <v>78</v>
      </c>
      <c r="B181" s="1" t="s">
        <v>25</v>
      </c>
      <c r="C181" s="1" t="s">
        <v>26</v>
      </c>
      <c r="D181" s="1" t="s">
        <v>27</v>
      </c>
      <c r="E181" s="1" t="s">
        <v>34</v>
      </c>
      <c r="F181" s="1" t="s">
        <v>29</v>
      </c>
      <c r="G181" s="1" t="s">
        <v>30</v>
      </c>
      <c r="H181">
        <v>102.9</v>
      </c>
      <c r="I181">
        <v>183.5</v>
      </c>
      <c r="J181">
        <v>67.7</v>
      </c>
      <c r="K181">
        <v>52</v>
      </c>
      <c r="L181">
        <v>3016</v>
      </c>
      <c r="M181" s="1" t="s">
        <v>31</v>
      </c>
      <c r="N181" s="1" t="s">
        <v>36</v>
      </c>
      <c r="O181">
        <v>171</v>
      </c>
      <c r="P181" s="1" t="s">
        <v>33</v>
      </c>
      <c r="Q181">
        <v>3.7</v>
      </c>
      <c r="R181">
        <v>3.35</v>
      </c>
      <c r="S181">
        <v>10</v>
      </c>
      <c r="T181">
        <v>161</v>
      </c>
      <c r="U181">
        <v>5200</v>
      </c>
      <c r="V181">
        <v>19</v>
      </c>
      <c r="W181">
        <v>24</v>
      </c>
      <c r="X181">
        <v>38526</v>
      </c>
      <c r="Y181">
        <v>7782</v>
      </c>
    </row>
    <row r="182" spans="1:25" x14ac:dyDescent="0.25">
      <c r="A182" s="1" t="s">
        <v>78</v>
      </c>
      <c r="B182" s="1" t="s">
        <v>25</v>
      </c>
      <c r="C182" s="1" t="s">
        <v>26</v>
      </c>
      <c r="D182" s="1" t="s">
        <v>32</v>
      </c>
      <c r="E182" s="1" t="s">
        <v>38</v>
      </c>
      <c r="F182" s="1" t="s">
        <v>29</v>
      </c>
      <c r="G182" s="1" t="s">
        <v>30</v>
      </c>
      <c r="H182">
        <v>104.5</v>
      </c>
      <c r="I182">
        <v>187.8</v>
      </c>
      <c r="J182">
        <v>66.5</v>
      </c>
      <c r="K182">
        <v>54.1</v>
      </c>
      <c r="L182">
        <v>3131</v>
      </c>
      <c r="M182" s="1" t="s">
        <v>31</v>
      </c>
      <c r="N182" s="1" t="s">
        <v>36</v>
      </c>
      <c r="O182">
        <v>171</v>
      </c>
      <c r="P182" s="1" t="s">
        <v>33</v>
      </c>
      <c r="Q182">
        <v>3.4</v>
      </c>
      <c r="R182">
        <v>3.35</v>
      </c>
      <c r="S182">
        <v>12</v>
      </c>
      <c r="T182">
        <v>156</v>
      </c>
      <c r="U182">
        <v>5200</v>
      </c>
      <c r="V182">
        <v>20</v>
      </c>
      <c r="W182">
        <v>24</v>
      </c>
      <c r="X182">
        <v>36087</v>
      </c>
      <c r="Y182">
        <v>36320</v>
      </c>
    </row>
    <row r="183" spans="1:25" x14ac:dyDescent="0.25">
      <c r="A183" s="1" t="s">
        <v>78</v>
      </c>
      <c r="B183" s="1" t="s">
        <v>25</v>
      </c>
      <c r="C183" s="1" t="s">
        <v>26</v>
      </c>
      <c r="D183" s="1" t="s">
        <v>32</v>
      </c>
      <c r="E183" s="1" t="s">
        <v>43</v>
      </c>
      <c r="F183" s="1" t="s">
        <v>29</v>
      </c>
      <c r="G183" s="1" t="s">
        <v>30</v>
      </c>
      <c r="H183">
        <v>104.5</v>
      </c>
      <c r="I183">
        <v>187.8</v>
      </c>
      <c r="J183">
        <v>66.5</v>
      </c>
      <c r="K183">
        <v>54.1</v>
      </c>
      <c r="L183">
        <v>3151</v>
      </c>
      <c r="M183" s="1" t="s">
        <v>31</v>
      </c>
      <c r="N183" s="1" t="s">
        <v>36</v>
      </c>
      <c r="O183">
        <v>161</v>
      </c>
      <c r="P183" s="1" t="s">
        <v>33</v>
      </c>
      <c r="Q183">
        <v>2.9</v>
      </c>
      <c r="R183">
        <v>3.35</v>
      </c>
      <c r="S183">
        <v>10</v>
      </c>
      <c r="T183">
        <v>156</v>
      </c>
      <c r="U183">
        <v>5200</v>
      </c>
      <c r="V183">
        <v>19</v>
      </c>
      <c r="W183">
        <v>24</v>
      </c>
      <c r="X183">
        <v>60942</v>
      </c>
      <c r="Y183">
        <v>13606</v>
      </c>
    </row>
    <row r="184" spans="1:25" x14ac:dyDescent="0.25">
      <c r="A184" s="1" t="s">
        <v>79</v>
      </c>
      <c r="B184" s="1" t="s">
        <v>60</v>
      </c>
      <c r="C184" s="1" t="s">
        <v>26</v>
      </c>
      <c r="D184" s="1" t="s">
        <v>27</v>
      </c>
      <c r="E184" s="1" t="s">
        <v>38</v>
      </c>
      <c r="F184" s="1" t="s">
        <v>39</v>
      </c>
      <c r="G184" s="1" t="s">
        <v>30</v>
      </c>
      <c r="H184">
        <v>97.3</v>
      </c>
      <c r="I184">
        <v>171.7</v>
      </c>
      <c r="J184">
        <v>65.5</v>
      </c>
      <c r="K184">
        <v>55.7</v>
      </c>
      <c r="L184">
        <v>2261</v>
      </c>
      <c r="M184" s="1" t="s">
        <v>40</v>
      </c>
      <c r="N184" s="1" t="s">
        <v>32</v>
      </c>
      <c r="O184">
        <v>97</v>
      </c>
      <c r="P184" s="1" t="s">
        <v>61</v>
      </c>
      <c r="Q184">
        <v>3.8</v>
      </c>
      <c r="R184">
        <v>3.4</v>
      </c>
      <c r="S184">
        <v>18</v>
      </c>
      <c r="T184">
        <v>52</v>
      </c>
      <c r="U184">
        <v>4800</v>
      </c>
      <c r="V184">
        <v>37</v>
      </c>
      <c r="W184">
        <v>46</v>
      </c>
      <c r="X184">
        <v>22153</v>
      </c>
      <c r="Y184">
        <v>34636</v>
      </c>
    </row>
    <row r="185" spans="1:25" x14ac:dyDescent="0.25">
      <c r="A185" s="1" t="s">
        <v>79</v>
      </c>
      <c r="B185" s="1" t="s">
        <v>25</v>
      </c>
      <c r="C185" s="1" t="s">
        <v>26</v>
      </c>
      <c r="D185" s="1" t="s">
        <v>27</v>
      </c>
      <c r="E185" s="1" t="s">
        <v>38</v>
      </c>
      <c r="F185" s="1" t="s">
        <v>39</v>
      </c>
      <c r="G185" s="1" t="s">
        <v>30</v>
      </c>
      <c r="H185">
        <v>97.3</v>
      </c>
      <c r="I185">
        <v>171.7</v>
      </c>
      <c r="J185">
        <v>65.5</v>
      </c>
      <c r="K185">
        <v>55.7</v>
      </c>
      <c r="L185">
        <v>2209</v>
      </c>
      <c r="M185" s="1" t="s">
        <v>40</v>
      </c>
      <c r="N185" s="1" t="s">
        <v>32</v>
      </c>
      <c r="O185">
        <v>109</v>
      </c>
      <c r="P185" s="1" t="s">
        <v>33</v>
      </c>
      <c r="Q185">
        <v>3.7</v>
      </c>
      <c r="R185">
        <v>3.4</v>
      </c>
      <c r="S185">
        <v>23</v>
      </c>
      <c r="T185">
        <v>85</v>
      </c>
      <c r="U185">
        <v>5250</v>
      </c>
      <c r="V185">
        <v>27</v>
      </c>
      <c r="W185">
        <v>34</v>
      </c>
      <c r="X185">
        <v>21803</v>
      </c>
      <c r="Y185">
        <v>45267</v>
      </c>
    </row>
    <row r="186" spans="1:25" x14ac:dyDescent="0.25">
      <c r="A186" s="1" t="s">
        <v>79</v>
      </c>
      <c r="B186" s="1" t="s">
        <v>60</v>
      </c>
      <c r="C186" s="1" t="s">
        <v>26</v>
      </c>
      <c r="D186" s="1" t="s">
        <v>32</v>
      </c>
      <c r="E186" s="1" t="s">
        <v>38</v>
      </c>
      <c r="F186" s="1" t="s">
        <v>39</v>
      </c>
      <c r="G186" s="1" t="s">
        <v>30</v>
      </c>
      <c r="H186">
        <v>97.3</v>
      </c>
      <c r="I186">
        <v>171.7</v>
      </c>
      <c r="J186">
        <v>65.5</v>
      </c>
      <c r="K186">
        <v>55.7</v>
      </c>
      <c r="L186">
        <v>2264</v>
      </c>
      <c r="M186" s="1" t="s">
        <v>40</v>
      </c>
      <c r="N186" s="1" t="s">
        <v>32</v>
      </c>
      <c r="O186">
        <v>97</v>
      </c>
      <c r="P186" s="1" t="s">
        <v>61</v>
      </c>
      <c r="Q186">
        <v>2.8</v>
      </c>
      <c r="R186">
        <v>3.4</v>
      </c>
      <c r="S186">
        <v>17</v>
      </c>
      <c r="T186">
        <v>52</v>
      </c>
      <c r="U186">
        <v>4800</v>
      </c>
      <c r="V186">
        <v>37</v>
      </c>
      <c r="W186">
        <v>46</v>
      </c>
      <c r="X186">
        <v>37425</v>
      </c>
      <c r="Y186">
        <v>51615</v>
      </c>
    </row>
    <row r="187" spans="1:25" x14ac:dyDescent="0.25">
      <c r="A187" s="1" t="s">
        <v>79</v>
      </c>
      <c r="B187" s="1" t="s">
        <v>25</v>
      </c>
      <c r="C187" s="1" t="s">
        <v>26</v>
      </c>
      <c r="D187" s="1" t="s">
        <v>32</v>
      </c>
      <c r="E187" s="1" t="s">
        <v>38</v>
      </c>
      <c r="F187" s="1" t="s">
        <v>39</v>
      </c>
      <c r="G187" s="1" t="s">
        <v>30</v>
      </c>
      <c r="H187">
        <v>97.3</v>
      </c>
      <c r="I187">
        <v>171.7</v>
      </c>
      <c r="J187">
        <v>65.5</v>
      </c>
      <c r="K187">
        <v>55.7</v>
      </c>
      <c r="L187">
        <v>2212</v>
      </c>
      <c r="M187" s="1" t="s">
        <v>40</v>
      </c>
      <c r="N187" s="1" t="s">
        <v>32</v>
      </c>
      <c r="O187">
        <v>109</v>
      </c>
      <c r="P187" s="1" t="s">
        <v>33</v>
      </c>
      <c r="Q187">
        <v>2.7</v>
      </c>
      <c r="R187">
        <v>3.4</v>
      </c>
      <c r="S187">
        <v>20</v>
      </c>
      <c r="T187">
        <v>85</v>
      </c>
      <c r="U187">
        <v>5250</v>
      </c>
      <c r="V187">
        <v>27</v>
      </c>
      <c r="W187">
        <v>34</v>
      </c>
      <c r="X187">
        <v>64108</v>
      </c>
      <c r="Y187">
        <v>58724</v>
      </c>
    </row>
    <row r="188" spans="1:25" x14ac:dyDescent="0.25">
      <c r="A188" s="1" t="s">
        <v>79</v>
      </c>
      <c r="B188" s="1" t="s">
        <v>25</v>
      </c>
      <c r="C188" s="1" t="s">
        <v>26</v>
      </c>
      <c r="D188" s="1" t="s">
        <v>32</v>
      </c>
      <c r="E188" s="1" t="s">
        <v>38</v>
      </c>
      <c r="F188" s="1" t="s">
        <v>39</v>
      </c>
      <c r="G188" s="1" t="s">
        <v>30</v>
      </c>
      <c r="H188">
        <v>97.3</v>
      </c>
      <c r="I188">
        <v>171.7</v>
      </c>
      <c r="J188">
        <v>65.5</v>
      </c>
      <c r="K188">
        <v>55.7</v>
      </c>
      <c r="L188">
        <v>2275</v>
      </c>
      <c r="M188" s="1" t="s">
        <v>40</v>
      </c>
      <c r="N188" s="1" t="s">
        <v>32</v>
      </c>
      <c r="O188">
        <v>109</v>
      </c>
      <c r="P188" s="1" t="s">
        <v>33</v>
      </c>
      <c r="Q188">
        <v>3.1</v>
      </c>
      <c r="R188">
        <v>3.4</v>
      </c>
      <c r="S188">
        <v>21</v>
      </c>
      <c r="T188">
        <v>85</v>
      </c>
      <c r="U188">
        <v>5250</v>
      </c>
      <c r="V188">
        <v>27</v>
      </c>
      <c r="W188">
        <v>34</v>
      </c>
      <c r="X188">
        <v>28489</v>
      </c>
      <c r="Y188">
        <v>10808</v>
      </c>
    </row>
    <row r="189" spans="1:25" x14ac:dyDescent="0.25">
      <c r="A189" s="1" t="s">
        <v>79</v>
      </c>
      <c r="B189" s="1" t="s">
        <v>60</v>
      </c>
      <c r="C189" s="1" t="s">
        <v>44</v>
      </c>
      <c r="D189" s="1" t="s">
        <v>32</v>
      </c>
      <c r="E189" s="1" t="s">
        <v>38</v>
      </c>
      <c r="F189" s="1" t="s">
        <v>39</v>
      </c>
      <c r="G189" s="1" t="s">
        <v>30</v>
      </c>
      <c r="H189">
        <v>97.3</v>
      </c>
      <c r="I189">
        <v>171.7</v>
      </c>
      <c r="J189">
        <v>65.5</v>
      </c>
      <c r="K189">
        <v>55.7</v>
      </c>
      <c r="L189">
        <v>2319</v>
      </c>
      <c r="M189" s="1" t="s">
        <v>40</v>
      </c>
      <c r="N189" s="1" t="s">
        <v>32</v>
      </c>
      <c r="O189">
        <v>97</v>
      </c>
      <c r="P189" s="1" t="s">
        <v>61</v>
      </c>
      <c r="Q189">
        <v>3.5</v>
      </c>
      <c r="R189">
        <v>3.4</v>
      </c>
      <c r="S189">
        <v>7</v>
      </c>
      <c r="T189">
        <v>68</v>
      </c>
      <c r="U189">
        <v>4500</v>
      </c>
      <c r="V189">
        <v>37</v>
      </c>
      <c r="W189">
        <v>42</v>
      </c>
      <c r="X189">
        <v>60308</v>
      </c>
      <c r="Y189">
        <v>38526</v>
      </c>
    </row>
    <row r="190" spans="1:25" x14ac:dyDescent="0.25">
      <c r="A190" s="1" t="s">
        <v>79</v>
      </c>
      <c r="B190" s="1" t="s">
        <v>25</v>
      </c>
      <c r="C190" s="1" t="s">
        <v>26</v>
      </c>
      <c r="D190" s="1" t="s">
        <v>32</v>
      </c>
      <c r="E190" s="1" t="s">
        <v>38</v>
      </c>
      <c r="F190" s="1" t="s">
        <v>39</v>
      </c>
      <c r="G190" s="1" t="s">
        <v>30</v>
      </c>
      <c r="H190">
        <v>97.3</v>
      </c>
      <c r="I190">
        <v>171.7</v>
      </c>
      <c r="J190">
        <v>65.5</v>
      </c>
      <c r="K190">
        <v>55.7</v>
      </c>
      <c r="L190">
        <v>2300</v>
      </c>
      <c r="M190" s="1" t="s">
        <v>40</v>
      </c>
      <c r="N190" s="1" t="s">
        <v>32</v>
      </c>
      <c r="O190">
        <v>109</v>
      </c>
      <c r="P190" s="1" t="s">
        <v>33</v>
      </c>
      <c r="Q190">
        <v>3</v>
      </c>
      <c r="R190">
        <v>3.4</v>
      </c>
      <c r="S190">
        <v>11</v>
      </c>
      <c r="T190">
        <v>100</v>
      </c>
      <c r="U190">
        <v>5500</v>
      </c>
      <c r="V190">
        <v>26</v>
      </c>
      <c r="W190">
        <v>32</v>
      </c>
      <c r="X190">
        <v>33409</v>
      </c>
      <c r="Y190">
        <v>36087</v>
      </c>
    </row>
    <row r="191" spans="1:25" x14ac:dyDescent="0.25">
      <c r="A191" s="1" t="s">
        <v>79</v>
      </c>
      <c r="B191" s="1" t="s">
        <v>25</v>
      </c>
      <c r="C191" s="1" t="s">
        <v>26</v>
      </c>
      <c r="D191" s="1" t="s">
        <v>27</v>
      </c>
      <c r="E191" s="1" t="s">
        <v>28</v>
      </c>
      <c r="F191" s="1" t="s">
        <v>39</v>
      </c>
      <c r="G191" s="1" t="s">
        <v>30</v>
      </c>
      <c r="H191">
        <v>94.5</v>
      </c>
      <c r="I191">
        <v>159.30000000000001</v>
      </c>
      <c r="J191">
        <v>64.2</v>
      </c>
      <c r="K191">
        <v>55.6</v>
      </c>
      <c r="L191">
        <v>2254</v>
      </c>
      <c r="M191" s="1" t="s">
        <v>40</v>
      </c>
      <c r="N191" s="1" t="s">
        <v>32</v>
      </c>
      <c r="O191">
        <v>109</v>
      </c>
      <c r="P191" s="1" t="s">
        <v>33</v>
      </c>
      <c r="Q191">
        <v>3.4</v>
      </c>
      <c r="R191">
        <v>3.4</v>
      </c>
      <c r="S191">
        <v>19</v>
      </c>
      <c r="T191">
        <v>90</v>
      </c>
      <c r="U191">
        <v>5500</v>
      </c>
      <c r="V191">
        <v>24</v>
      </c>
      <c r="W191">
        <v>29</v>
      </c>
      <c r="X191">
        <v>51770</v>
      </c>
      <c r="Y191">
        <v>60942</v>
      </c>
    </row>
    <row r="192" spans="1:25" x14ac:dyDescent="0.25">
      <c r="A192" s="1" t="s">
        <v>79</v>
      </c>
      <c r="B192" s="1" t="s">
        <v>25</v>
      </c>
      <c r="C192" s="1" t="s">
        <v>26</v>
      </c>
      <c r="D192" s="1" t="s">
        <v>27</v>
      </c>
      <c r="E192" s="1" t="s">
        <v>34</v>
      </c>
      <c r="F192" s="1" t="s">
        <v>39</v>
      </c>
      <c r="G192" s="1" t="s">
        <v>30</v>
      </c>
      <c r="H192">
        <v>94.5</v>
      </c>
      <c r="I192">
        <v>165.7</v>
      </c>
      <c r="J192">
        <v>64</v>
      </c>
      <c r="K192">
        <v>51.4</v>
      </c>
      <c r="L192">
        <v>2221</v>
      </c>
      <c r="M192" s="1" t="s">
        <v>40</v>
      </c>
      <c r="N192" s="1" t="s">
        <v>32</v>
      </c>
      <c r="O192">
        <v>109</v>
      </c>
      <c r="P192" s="1" t="s">
        <v>33</v>
      </c>
      <c r="Q192">
        <v>2.6</v>
      </c>
      <c r="R192">
        <v>3.4</v>
      </c>
      <c r="S192">
        <v>17</v>
      </c>
      <c r="T192">
        <v>90</v>
      </c>
      <c r="U192">
        <v>5500</v>
      </c>
      <c r="V192">
        <v>24</v>
      </c>
      <c r="W192">
        <v>29</v>
      </c>
      <c r="X192">
        <v>51954</v>
      </c>
      <c r="Y192">
        <v>22153</v>
      </c>
    </row>
    <row r="193" spans="1:25" x14ac:dyDescent="0.25">
      <c r="A193" s="1" t="s">
        <v>79</v>
      </c>
      <c r="B193" s="1" t="s">
        <v>25</v>
      </c>
      <c r="C193" s="1" t="s">
        <v>26</v>
      </c>
      <c r="D193" s="1" t="s">
        <v>32</v>
      </c>
      <c r="E193" s="1" t="s">
        <v>38</v>
      </c>
      <c r="F193" s="1" t="s">
        <v>39</v>
      </c>
      <c r="G193" s="1" t="s">
        <v>30</v>
      </c>
      <c r="H193">
        <v>100.4</v>
      </c>
      <c r="I193">
        <v>180.2</v>
      </c>
      <c r="J193">
        <v>66.900000000000006</v>
      </c>
      <c r="K193">
        <v>55.1</v>
      </c>
      <c r="L193">
        <v>2661</v>
      </c>
      <c r="M193" s="1" t="s">
        <v>40</v>
      </c>
      <c r="N193" s="1" t="s">
        <v>42</v>
      </c>
      <c r="O193">
        <v>136</v>
      </c>
      <c r="P193" s="1" t="s">
        <v>33</v>
      </c>
      <c r="Q193">
        <v>3.4</v>
      </c>
      <c r="R193">
        <v>3.4</v>
      </c>
      <c r="S193">
        <v>14</v>
      </c>
      <c r="T193">
        <v>110</v>
      </c>
      <c r="U193">
        <v>5500</v>
      </c>
      <c r="V193">
        <v>19</v>
      </c>
      <c r="W193">
        <v>24</v>
      </c>
      <c r="X193">
        <v>59771</v>
      </c>
      <c r="Y193">
        <v>21803</v>
      </c>
    </row>
    <row r="194" spans="1:25" x14ac:dyDescent="0.25">
      <c r="A194" s="1" t="s">
        <v>79</v>
      </c>
      <c r="B194" s="1" t="s">
        <v>60</v>
      </c>
      <c r="C194" s="1" t="s">
        <v>44</v>
      </c>
      <c r="D194" s="1" t="s">
        <v>32</v>
      </c>
      <c r="E194" s="1" t="s">
        <v>38</v>
      </c>
      <c r="F194" s="1" t="s">
        <v>39</v>
      </c>
      <c r="G194" s="1" t="s">
        <v>30</v>
      </c>
      <c r="H194">
        <v>100.4</v>
      </c>
      <c r="I194">
        <v>180.2</v>
      </c>
      <c r="J194">
        <v>66.900000000000006</v>
      </c>
      <c r="K194">
        <v>55.1</v>
      </c>
      <c r="L194">
        <v>2579</v>
      </c>
      <c r="M194" s="1" t="s">
        <v>40</v>
      </c>
      <c r="N194" s="1" t="s">
        <v>32</v>
      </c>
      <c r="O194">
        <v>97</v>
      </c>
      <c r="P194" s="1" t="s">
        <v>61</v>
      </c>
      <c r="Q194">
        <v>3.9</v>
      </c>
      <c r="R194">
        <v>3.4</v>
      </c>
      <c r="S194">
        <v>8</v>
      </c>
      <c r="T194">
        <v>68</v>
      </c>
      <c r="U194">
        <v>4500</v>
      </c>
      <c r="V194">
        <v>33</v>
      </c>
      <c r="W194">
        <v>38</v>
      </c>
      <c r="X194">
        <v>21689</v>
      </c>
      <c r="Y194">
        <v>37425</v>
      </c>
    </row>
    <row r="195" spans="1:25" x14ac:dyDescent="0.25">
      <c r="A195" s="1" t="s">
        <v>79</v>
      </c>
      <c r="B195" s="1" t="s">
        <v>25</v>
      </c>
      <c r="C195" s="1" t="s">
        <v>26</v>
      </c>
      <c r="D195" s="1" t="s">
        <v>32</v>
      </c>
      <c r="E195" s="1" t="s">
        <v>43</v>
      </c>
      <c r="F195" s="1" t="s">
        <v>39</v>
      </c>
      <c r="G195" s="1" t="s">
        <v>30</v>
      </c>
      <c r="H195">
        <v>100.4</v>
      </c>
      <c r="I195">
        <v>183.1</v>
      </c>
      <c r="J195">
        <v>66.900000000000006</v>
      </c>
      <c r="K195">
        <v>55.1</v>
      </c>
      <c r="L195">
        <v>2563</v>
      </c>
      <c r="M195" s="1" t="s">
        <v>40</v>
      </c>
      <c r="N195" s="1" t="s">
        <v>32</v>
      </c>
      <c r="O195">
        <v>109</v>
      </c>
      <c r="P195" s="1" t="s">
        <v>33</v>
      </c>
      <c r="Q195">
        <v>3.6</v>
      </c>
      <c r="R195">
        <v>3.4</v>
      </c>
      <c r="S195">
        <v>13</v>
      </c>
      <c r="T195">
        <v>88</v>
      </c>
      <c r="U195">
        <v>5500</v>
      </c>
      <c r="V195">
        <v>25</v>
      </c>
      <c r="W195">
        <v>31</v>
      </c>
      <c r="X195">
        <v>24329</v>
      </c>
      <c r="Y195">
        <v>64108</v>
      </c>
    </row>
    <row r="196" spans="1:25" x14ac:dyDescent="0.25">
      <c r="A196" s="1" t="s">
        <v>80</v>
      </c>
      <c r="B196" s="1" t="s">
        <v>25</v>
      </c>
      <c r="C196" s="1" t="s">
        <v>26</v>
      </c>
      <c r="D196" s="1" t="s">
        <v>32</v>
      </c>
      <c r="E196" s="1" t="s">
        <v>38</v>
      </c>
      <c r="F196" s="1" t="s">
        <v>29</v>
      </c>
      <c r="G196" s="1" t="s">
        <v>30</v>
      </c>
      <c r="H196">
        <v>104.3</v>
      </c>
      <c r="I196">
        <v>188.8</v>
      </c>
      <c r="J196">
        <v>67.2</v>
      </c>
      <c r="K196">
        <v>56.2</v>
      </c>
      <c r="L196">
        <v>2912</v>
      </c>
      <c r="M196" s="1" t="s">
        <v>40</v>
      </c>
      <c r="N196" s="1" t="s">
        <v>32</v>
      </c>
      <c r="O196">
        <v>141</v>
      </c>
      <c r="P196" s="1" t="s">
        <v>33</v>
      </c>
      <c r="Q196">
        <v>2.6</v>
      </c>
      <c r="R196">
        <v>3.15</v>
      </c>
      <c r="S196">
        <v>19</v>
      </c>
      <c r="T196">
        <v>114</v>
      </c>
      <c r="U196">
        <v>5400</v>
      </c>
      <c r="V196">
        <v>23</v>
      </c>
      <c r="W196">
        <v>28</v>
      </c>
      <c r="X196">
        <v>50866</v>
      </c>
      <c r="Y196">
        <v>28489</v>
      </c>
    </row>
    <row r="197" spans="1:25" x14ac:dyDescent="0.25">
      <c r="A197" s="1" t="s">
        <v>80</v>
      </c>
      <c r="B197" s="1" t="s">
        <v>25</v>
      </c>
      <c r="C197" s="1" t="s">
        <v>26</v>
      </c>
      <c r="D197" s="1" t="s">
        <v>32</v>
      </c>
      <c r="E197" s="1" t="s">
        <v>43</v>
      </c>
      <c r="F197" s="1" t="s">
        <v>29</v>
      </c>
      <c r="G197" s="1" t="s">
        <v>30</v>
      </c>
      <c r="H197">
        <v>104.3</v>
      </c>
      <c r="I197">
        <v>188.8</v>
      </c>
      <c r="J197">
        <v>67.2</v>
      </c>
      <c r="K197">
        <v>57.5</v>
      </c>
      <c r="L197">
        <v>3034</v>
      </c>
      <c r="M197" s="1" t="s">
        <v>40</v>
      </c>
      <c r="N197" s="1" t="s">
        <v>32</v>
      </c>
      <c r="O197">
        <v>141</v>
      </c>
      <c r="P197" s="1" t="s">
        <v>33</v>
      </c>
      <c r="Q197">
        <v>3</v>
      </c>
      <c r="R197">
        <v>3.15</v>
      </c>
      <c r="S197">
        <v>21</v>
      </c>
      <c r="T197">
        <v>114</v>
      </c>
      <c r="U197">
        <v>5400</v>
      </c>
      <c r="V197">
        <v>23</v>
      </c>
      <c r="W197">
        <v>28</v>
      </c>
      <c r="X197">
        <v>27162</v>
      </c>
      <c r="Y197">
        <v>60308</v>
      </c>
    </row>
    <row r="198" spans="1:25" x14ac:dyDescent="0.25">
      <c r="A198" s="1" t="s">
        <v>80</v>
      </c>
      <c r="B198" s="1" t="s">
        <v>25</v>
      </c>
      <c r="C198" s="1" t="s">
        <v>26</v>
      </c>
      <c r="D198" s="1" t="s">
        <v>32</v>
      </c>
      <c r="E198" s="1" t="s">
        <v>38</v>
      </c>
      <c r="F198" s="1" t="s">
        <v>29</v>
      </c>
      <c r="G198" s="1" t="s">
        <v>30</v>
      </c>
      <c r="H198">
        <v>104.3</v>
      </c>
      <c r="I198">
        <v>188.8</v>
      </c>
      <c r="J198">
        <v>67.2</v>
      </c>
      <c r="K198">
        <v>56.2</v>
      </c>
      <c r="L198">
        <v>2935</v>
      </c>
      <c r="M198" s="1" t="s">
        <v>40</v>
      </c>
      <c r="N198" s="1" t="s">
        <v>32</v>
      </c>
      <c r="O198">
        <v>141</v>
      </c>
      <c r="P198" s="1" t="s">
        <v>33</v>
      </c>
      <c r="Q198">
        <v>3.7</v>
      </c>
      <c r="R198">
        <v>3.15</v>
      </c>
      <c r="S198">
        <v>14</v>
      </c>
      <c r="T198">
        <v>114</v>
      </c>
      <c r="U198">
        <v>5400</v>
      </c>
      <c r="V198">
        <v>24</v>
      </c>
      <c r="W198">
        <v>28</v>
      </c>
      <c r="X198">
        <v>35747</v>
      </c>
      <c r="Y198">
        <v>33409</v>
      </c>
    </row>
    <row r="199" spans="1:25" x14ac:dyDescent="0.25">
      <c r="A199" s="1" t="s">
        <v>80</v>
      </c>
      <c r="B199" s="1" t="s">
        <v>25</v>
      </c>
      <c r="C199" s="1" t="s">
        <v>26</v>
      </c>
      <c r="D199" s="1" t="s">
        <v>32</v>
      </c>
      <c r="E199" s="1" t="s">
        <v>43</v>
      </c>
      <c r="F199" s="1" t="s">
        <v>29</v>
      </c>
      <c r="G199" s="1" t="s">
        <v>30</v>
      </c>
      <c r="H199">
        <v>104.3</v>
      </c>
      <c r="I199">
        <v>188.8</v>
      </c>
      <c r="J199">
        <v>67.2</v>
      </c>
      <c r="K199">
        <v>57.5</v>
      </c>
      <c r="L199">
        <v>3042</v>
      </c>
      <c r="M199" s="1" t="s">
        <v>40</v>
      </c>
      <c r="N199" s="1" t="s">
        <v>32</v>
      </c>
      <c r="O199">
        <v>141</v>
      </c>
      <c r="P199" s="1" t="s">
        <v>33</v>
      </c>
      <c r="Q199">
        <v>3.2</v>
      </c>
      <c r="R199">
        <v>3.15</v>
      </c>
      <c r="S199">
        <v>15</v>
      </c>
      <c r="T199">
        <v>114</v>
      </c>
      <c r="U199">
        <v>5400</v>
      </c>
      <c r="V199">
        <v>24</v>
      </c>
      <c r="W199">
        <v>28</v>
      </c>
      <c r="X199">
        <v>34333</v>
      </c>
      <c r="Y199">
        <v>51770</v>
      </c>
    </row>
    <row r="200" spans="1:25" x14ac:dyDescent="0.25">
      <c r="A200" s="1" t="s">
        <v>80</v>
      </c>
      <c r="B200" s="1" t="s">
        <v>25</v>
      </c>
      <c r="C200" s="1" t="s">
        <v>44</v>
      </c>
      <c r="D200" s="1" t="s">
        <v>32</v>
      </c>
      <c r="E200" s="1" t="s">
        <v>38</v>
      </c>
      <c r="F200" s="1" t="s">
        <v>29</v>
      </c>
      <c r="G200" s="1" t="s">
        <v>30</v>
      </c>
      <c r="H200">
        <v>104.3</v>
      </c>
      <c r="I200">
        <v>188.8</v>
      </c>
      <c r="J200">
        <v>67.2</v>
      </c>
      <c r="K200">
        <v>56.2</v>
      </c>
      <c r="L200">
        <v>3045</v>
      </c>
      <c r="M200" s="1" t="s">
        <v>40</v>
      </c>
      <c r="N200" s="1" t="s">
        <v>32</v>
      </c>
      <c r="O200">
        <v>130</v>
      </c>
      <c r="P200" s="1" t="s">
        <v>33</v>
      </c>
      <c r="Q200">
        <v>3.9</v>
      </c>
      <c r="R200">
        <v>3.15</v>
      </c>
      <c r="S200">
        <v>11</v>
      </c>
      <c r="T200">
        <v>162</v>
      </c>
      <c r="U200">
        <v>5100</v>
      </c>
      <c r="V200">
        <v>17</v>
      </c>
      <c r="W200">
        <v>22</v>
      </c>
      <c r="X200">
        <v>9325</v>
      </c>
      <c r="Y200">
        <v>51954</v>
      </c>
    </row>
    <row r="201" spans="1:25" x14ac:dyDescent="0.25">
      <c r="A201" s="1" t="s">
        <v>80</v>
      </c>
      <c r="B201" s="1" t="s">
        <v>25</v>
      </c>
      <c r="C201" s="1" t="s">
        <v>44</v>
      </c>
      <c r="D201" s="1" t="s">
        <v>32</v>
      </c>
      <c r="E201" s="1" t="s">
        <v>43</v>
      </c>
      <c r="F201" s="1" t="s">
        <v>29</v>
      </c>
      <c r="G201" s="1" t="s">
        <v>30</v>
      </c>
      <c r="H201">
        <v>104.3</v>
      </c>
      <c r="I201">
        <v>188.8</v>
      </c>
      <c r="J201">
        <v>67.2</v>
      </c>
      <c r="K201">
        <v>57.5</v>
      </c>
      <c r="L201">
        <v>3157</v>
      </c>
      <c r="M201" s="1" t="s">
        <v>40</v>
      </c>
      <c r="N201" s="1" t="s">
        <v>32</v>
      </c>
      <c r="O201">
        <v>130</v>
      </c>
      <c r="P201" s="1" t="s">
        <v>33</v>
      </c>
      <c r="Q201">
        <v>3.9</v>
      </c>
      <c r="R201">
        <v>3.15</v>
      </c>
      <c r="S201">
        <v>14</v>
      </c>
      <c r="T201">
        <v>162</v>
      </c>
      <c r="U201">
        <v>5100</v>
      </c>
      <c r="V201">
        <v>17</v>
      </c>
      <c r="W201">
        <v>22</v>
      </c>
      <c r="X201">
        <v>25908</v>
      </c>
    </row>
    <row r="202" spans="1:25" x14ac:dyDescent="0.25">
      <c r="A202" s="1" t="s">
        <v>80</v>
      </c>
      <c r="B202" s="1" t="s">
        <v>25</v>
      </c>
      <c r="C202" s="1" t="s">
        <v>26</v>
      </c>
      <c r="D202" s="1" t="s">
        <v>32</v>
      </c>
      <c r="E202" s="1" t="s">
        <v>38</v>
      </c>
      <c r="F202" s="1" t="s">
        <v>29</v>
      </c>
      <c r="G202" s="1" t="s">
        <v>30</v>
      </c>
      <c r="H202">
        <v>109.1</v>
      </c>
      <c r="I202">
        <v>188.8</v>
      </c>
      <c r="J202">
        <v>68.900000000000006</v>
      </c>
      <c r="K202">
        <v>55.5</v>
      </c>
      <c r="L202">
        <v>2952</v>
      </c>
      <c r="M202" s="1" t="s">
        <v>40</v>
      </c>
      <c r="N202" s="1" t="s">
        <v>32</v>
      </c>
      <c r="O202">
        <v>141</v>
      </c>
      <c r="P202" s="1" t="s">
        <v>33</v>
      </c>
      <c r="Q202">
        <v>2.6</v>
      </c>
      <c r="R202">
        <v>3.15</v>
      </c>
      <c r="S202">
        <v>24</v>
      </c>
      <c r="T202">
        <v>114</v>
      </c>
      <c r="U202">
        <v>5400</v>
      </c>
      <c r="V202">
        <v>23</v>
      </c>
      <c r="W202">
        <v>28</v>
      </c>
      <c r="X202">
        <v>29103</v>
      </c>
    </row>
    <row r="203" spans="1:25" x14ac:dyDescent="0.25">
      <c r="A203" s="1" t="s">
        <v>80</v>
      </c>
      <c r="B203" s="1" t="s">
        <v>25</v>
      </c>
      <c r="C203" s="1" t="s">
        <v>44</v>
      </c>
      <c r="D203" s="1" t="s">
        <v>32</v>
      </c>
      <c r="E203" s="1" t="s">
        <v>38</v>
      </c>
      <c r="F203" s="1" t="s">
        <v>29</v>
      </c>
      <c r="G203" s="1" t="s">
        <v>30</v>
      </c>
      <c r="H203">
        <v>109.1</v>
      </c>
      <c r="I203">
        <v>188.8</v>
      </c>
      <c r="J203">
        <v>68.8</v>
      </c>
      <c r="K203">
        <v>55.5</v>
      </c>
      <c r="L203">
        <v>3049</v>
      </c>
      <c r="M203" s="1" t="s">
        <v>40</v>
      </c>
      <c r="N203" s="1" t="s">
        <v>32</v>
      </c>
      <c r="O203">
        <v>141</v>
      </c>
      <c r="P203" s="1" t="s">
        <v>33</v>
      </c>
      <c r="Q203">
        <v>3.6</v>
      </c>
      <c r="R203">
        <v>3.15</v>
      </c>
      <c r="S203">
        <v>7</v>
      </c>
      <c r="T203">
        <v>160</v>
      </c>
      <c r="U203">
        <v>5300</v>
      </c>
      <c r="V203">
        <v>19</v>
      </c>
      <c r="W203">
        <v>25</v>
      </c>
      <c r="X203">
        <v>28747</v>
      </c>
    </row>
    <row r="204" spans="1:25" x14ac:dyDescent="0.25">
      <c r="A204" s="1" t="s">
        <v>80</v>
      </c>
      <c r="B204" s="1" t="s">
        <v>25</v>
      </c>
      <c r="C204" s="1" t="s">
        <v>26</v>
      </c>
      <c r="D204" s="1" t="s">
        <v>32</v>
      </c>
      <c r="E204" s="1" t="s">
        <v>38</v>
      </c>
      <c r="F204" s="1" t="s">
        <v>29</v>
      </c>
      <c r="G204" s="1" t="s">
        <v>30</v>
      </c>
      <c r="H204">
        <v>109.1</v>
      </c>
      <c r="I204">
        <v>188.8</v>
      </c>
      <c r="J204">
        <v>68.900000000000006</v>
      </c>
      <c r="K204">
        <v>55.5</v>
      </c>
      <c r="L204">
        <v>3012</v>
      </c>
      <c r="M204" s="1" t="s">
        <v>35</v>
      </c>
      <c r="N204" s="1" t="s">
        <v>36</v>
      </c>
      <c r="O204">
        <v>173</v>
      </c>
      <c r="P204" s="1" t="s">
        <v>33</v>
      </c>
      <c r="Q204">
        <v>3.4</v>
      </c>
      <c r="R204">
        <v>2.87</v>
      </c>
      <c r="S204">
        <v>21</v>
      </c>
      <c r="T204">
        <v>134</v>
      </c>
      <c r="U204">
        <v>5500</v>
      </c>
      <c r="V204">
        <v>18</v>
      </c>
      <c r="W204">
        <v>23</v>
      </c>
      <c r="X204">
        <v>5174</v>
      </c>
    </row>
    <row r="205" spans="1:25" x14ac:dyDescent="0.25">
      <c r="A205" s="1" t="s">
        <v>80</v>
      </c>
      <c r="B205" s="1" t="s">
        <v>60</v>
      </c>
      <c r="C205" s="1" t="s">
        <v>44</v>
      </c>
      <c r="D205" s="1" t="s">
        <v>32</v>
      </c>
      <c r="E205" s="1" t="s">
        <v>38</v>
      </c>
      <c r="F205" s="1" t="s">
        <v>29</v>
      </c>
      <c r="G205" s="1" t="s">
        <v>30</v>
      </c>
      <c r="H205">
        <v>109.1</v>
      </c>
      <c r="I205">
        <v>188.8</v>
      </c>
      <c r="J205">
        <v>68.900000000000006</v>
      </c>
      <c r="K205">
        <v>55.5</v>
      </c>
      <c r="L205">
        <v>3217</v>
      </c>
      <c r="M205" s="1" t="s">
        <v>40</v>
      </c>
      <c r="N205" s="1" t="s">
        <v>36</v>
      </c>
      <c r="O205">
        <v>145</v>
      </c>
      <c r="P205" s="1" t="s">
        <v>61</v>
      </c>
      <c r="Q205">
        <v>3.9</v>
      </c>
      <c r="R205">
        <v>3.4</v>
      </c>
      <c r="S205">
        <v>22</v>
      </c>
      <c r="T205">
        <v>106</v>
      </c>
      <c r="U205">
        <v>4800</v>
      </c>
      <c r="V205">
        <v>26</v>
      </c>
      <c r="W205">
        <v>27</v>
      </c>
      <c r="X205">
        <v>16952</v>
      </c>
    </row>
    <row r="206" spans="1:25" x14ac:dyDescent="0.25">
      <c r="A206" s="1" t="s">
        <v>80</v>
      </c>
      <c r="B206" s="1" t="s">
        <v>25</v>
      </c>
      <c r="C206" s="1" t="s">
        <v>44</v>
      </c>
      <c r="D206" s="1" t="s">
        <v>32</v>
      </c>
      <c r="E206" s="1" t="s">
        <v>38</v>
      </c>
      <c r="F206" s="1" t="s">
        <v>29</v>
      </c>
      <c r="G206" s="1" t="s">
        <v>30</v>
      </c>
      <c r="H206">
        <v>109.1</v>
      </c>
      <c r="I206">
        <v>188.8</v>
      </c>
      <c r="J206">
        <v>68.900000000000006</v>
      </c>
      <c r="K206">
        <v>55.5</v>
      </c>
      <c r="L206">
        <v>3062</v>
      </c>
      <c r="M206" s="1" t="s">
        <v>40</v>
      </c>
      <c r="N206" s="1" t="s">
        <v>32</v>
      </c>
      <c r="O206">
        <v>141</v>
      </c>
      <c r="P206" s="1" t="s">
        <v>33</v>
      </c>
      <c r="Q206">
        <v>3.9</v>
      </c>
      <c r="R206">
        <v>3.15</v>
      </c>
      <c r="S206">
        <v>17</v>
      </c>
      <c r="T206">
        <v>114</v>
      </c>
      <c r="U206">
        <v>5400</v>
      </c>
      <c r="V206">
        <v>19</v>
      </c>
      <c r="W206">
        <v>25</v>
      </c>
      <c r="X206">
        <v>39670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2CEAB-60FA-4B25-A696-141BC00467CF}">
  <dimension ref="A1:L136"/>
  <sheetViews>
    <sheetView tabSelected="1" workbookViewId="0">
      <selection activeCell="D135" sqref="D135"/>
    </sheetView>
  </sheetViews>
  <sheetFormatPr defaultRowHeight="15" x14ac:dyDescent="0.25"/>
  <cols>
    <col min="1" max="1" width="14.85546875" bestFit="1" customWidth="1"/>
    <col min="2" max="2" width="14" bestFit="1" customWidth="1"/>
  </cols>
  <sheetData>
    <row r="1" spans="1:12" ht="15.75" x14ac:dyDescent="0.25">
      <c r="A1" s="6" t="s">
        <v>81</v>
      </c>
      <c r="B1" s="6"/>
      <c r="C1" s="6"/>
      <c r="D1" s="6"/>
      <c r="E1" s="6"/>
      <c r="F1" s="6"/>
    </row>
    <row r="2" spans="1:12" x14ac:dyDescent="0.25">
      <c r="A2">
        <f>COUNTA(Automobile_data[make])</f>
        <v>205</v>
      </c>
      <c r="B2">
        <f>COUNTA(Automobile_data[#Headers])</f>
        <v>24</v>
      </c>
    </row>
    <row r="3" spans="1:12" ht="15.75" x14ac:dyDescent="0.25">
      <c r="A3" s="7" t="s">
        <v>83</v>
      </c>
      <c r="B3" s="8"/>
      <c r="C3" s="8"/>
      <c r="D3" s="8"/>
      <c r="E3" s="8"/>
      <c r="F3" s="8"/>
    </row>
    <row r="4" spans="1:12" ht="15.75" x14ac:dyDescent="0.25">
      <c r="A4" s="9" t="s">
        <v>82</v>
      </c>
      <c r="B4" s="9"/>
      <c r="C4" s="9"/>
      <c r="D4" s="9"/>
      <c r="E4" s="9"/>
      <c r="F4" s="9"/>
    </row>
    <row r="7" spans="1:12" ht="15.75" x14ac:dyDescent="0.25">
      <c r="A7" s="6" t="s">
        <v>84</v>
      </c>
      <c r="B7" s="6"/>
      <c r="C7" s="6"/>
      <c r="D7" s="6"/>
      <c r="E7" s="6"/>
      <c r="F7" s="6"/>
      <c r="G7" s="6"/>
      <c r="H7" s="6"/>
    </row>
    <row r="8" spans="1:12" x14ac:dyDescent="0.25">
      <c r="A8">
        <f>AVERAGE(Automobile_data!V2:V192)</f>
        <v>25.445026178010473</v>
      </c>
      <c r="B8">
        <f>AVERAGE(Automobile_data!V5:V206)</f>
        <v>25.292079207920793</v>
      </c>
    </row>
    <row r="9" spans="1:12" x14ac:dyDescent="0.25">
      <c r="A9">
        <f>A8-B8</f>
        <v>0.15294697008967972</v>
      </c>
    </row>
    <row r="10" spans="1:12" ht="15.75" x14ac:dyDescent="0.25">
      <c r="A10" s="7" t="s">
        <v>83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2" ht="15.75" x14ac:dyDescent="0.25">
      <c r="A11" s="9" t="s">
        <v>86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4" spans="1:12" ht="15.75" x14ac:dyDescent="0.25">
      <c r="A14" s="6" t="s">
        <v>85</v>
      </c>
      <c r="B14" s="6"/>
      <c r="C14" s="6"/>
      <c r="D14" s="6"/>
      <c r="E14" s="6"/>
      <c r="F14" s="6"/>
      <c r="G14" s="6"/>
      <c r="H14" s="6"/>
    </row>
    <row r="15" spans="1:12" x14ac:dyDescent="0.25">
      <c r="A15">
        <f>COUNTIFS(Automobile_data[engine-location],"front",Automobile_data[num-of-cylinders],"six")</f>
        <v>21</v>
      </c>
    </row>
    <row r="16" spans="1:12" ht="15.75" x14ac:dyDescent="0.25">
      <c r="A16" s="7" t="s">
        <v>83</v>
      </c>
      <c r="B16" s="8"/>
      <c r="C16" s="8"/>
      <c r="D16" s="8"/>
      <c r="E16" s="8"/>
      <c r="F16" s="8"/>
      <c r="G16" s="8"/>
    </row>
    <row r="17" spans="1:7" ht="15.75" x14ac:dyDescent="0.25">
      <c r="A17" s="9" t="s">
        <v>87</v>
      </c>
      <c r="B17" s="9"/>
      <c r="C17" s="9"/>
      <c r="D17" s="9"/>
      <c r="E17" s="9"/>
      <c r="F17" s="9"/>
      <c r="G17" s="9"/>
    </row>
    <row r="20" spans="1:7" ht="15.75" x14ac:dyDescent="0.25">
      <c r="A20" s="6" t="s">
        <v>88</v>
      </c>
      <c r="B20" s="6"/>
      <c r="C20" s="6"/>
      <c r="D20" s="6"/>
    </row>
    <row r="37" spans="1:8" ht="15.75" x14ac:dyDescent="0.25">
      <c r="A37" s="7" t="s">
        <v>83</v>
      </c>
      <c r="B37" s="8"/>
      <c r="C37" s="8"/>
      <c r="D37" s="8"/>
      <c r="E37" s="8"/>
      <c r="F37" s="8"/>
      <c r="G37" s="8"/>
      <c r="H37" s="8"/>
    </row>
    <row r="38" spans="1:8" ht="15.75" x14ac:dyDescent="0.25">
      <c r="A38" s="9" t="s">
        <v>89</v>
      </c>
      <c r="B38" s="9"/>
      <c r="C38" s="9"/>
      <c r="D38" s="9"/>
      <c r="E38" s="9"/>
      <c r="F38" s="9"/>
      <c r="G38" s="9"/>
      <c r="H38" s="9"/>
    </row>
    <row r="41" spans="1:8" ht="15.75" x14ac:dyDescent="0.25">
      <c r="A41" s="6" t="s">
        <v>90</v>
      </c>
      <c r="B41" s="6"/>
      <c r="C41" s="6"/>
      <c r="D41" s="6"/>
    </row>
    <row r="60" spans="1:5" ht="15.75" x14ac:dyDescent="0.25">
      <c r="A60" s="7" t="s">
        <v>83</v>
      </c>
      <c r="B60" s="8"/>
      <c r="C60" s="8"/>
      <c r="D60" s="8"/>
      <c r="E60" s="8"/>
    </row>
    <row r="61" spans="1:5" ht="15.75" x14ac:dyDescent="0.25">
      <c r="A61" s="9" t="s">
        <v>91</v>
      </c>
      <c r="B61" s="9"/>
      <c r="C61" s="9"/>
      <c r="D61" s="9"/>
      <c r="E61" s="9"/>
    </row>
    <row r="64" spans="1:5" ht="15.75" x14ac:dyDescent="0.25">
      <c r="A64" s="6" t="s">
        <v>92</v>
      </c>
      <c r="B64" s="6"/>
      <c r="C64" s="6"/>
      <c r="D64" s="6"/>
      <c r="E64" s="6"/>
    </row>
    <row r="65" spans="1:6" x14ac:dyDescent="0.25">
      <c r="A65">
        <f>COUNTIF(Automobile_data[num-of-cylinders],"four")</f>
        <v>159</v>
      </c>
    </row>
    <row r="66" spans="1:6" ht="15.75" x14ac:dyDescent="0.25">
      <c r="A66" s="7" t="s">
        <v>83</v>
      </c>
      <c r="B66" s="8"/>
      <c r="C66" s="8"/>
      <c r="D66" s="8"/>
      <c r="E66" s="8"/>
      <c r="F66" s="8"/>
    </row>
    <row r="67" spans="1:6" ht="15.75" x14ac:dyDescent="0.25">
      <c r="A67" s="9" t="s">
        <v>93</v>
      </c>
      <c r="B67" s="9"/>
      <c r="C67" s="9"/>
      <c r="D67" s="9"/>
      <c r="E67" s="9"/>
      <c r="F67" s="9"/>
    </row>
    <row r="70" spans="1:6" ht="15.75" x14ac:dyDescent="0.25">
      <c r="A70" s="6" t="s">
        <v>94</v>
      </c>
      <c r="B70" s="6"/>
      <c r="C70" s="6"/>
      <c r="D70" s="6"/>
      <c r="E70" s="6"/>
    </row>
    <row r="71" spans="1:6" x14ac:dyDescent="0.25">
      <c r="A71">
        <f>AVERAGE(Automobile_data[wheel-base])</f>
        <v>98.75658536585378</v>
      </c>
    </row>
    <row r="72" spans="1:6" ht="15.75" x14ac:dyDescent="0.25">
      <c r="A72" s="7" t="s">
        <v>83</v>
      </c>
      <c r="B72" s="8"/>
      <c r="C72" s="8"/>
      <c r="D72" s="8"/>
      <c r="E72" s="8"/>
      <c r="F72" s="8"/>
    </row>
    <row r="73" spans="1:6" ht="15.75" x14ac:dyDescent="0.25">
      <c r="A73" s="9" t="s">
        <v>95</v>
      </c>
      <c r="B73" s="9"/>
      <c r="C73" s="9"/>
      <c r="D73" s="9"/>
      <c r="E73" s="9"/>
      <c r="F73" s="9"/>
    </row>
    <row r="76" spans="1:6" ht="15.75" x14ac:dyDescent="0.25">
      <c r="A76" s="6" t="s">
        <v>96</v>
      </c>
      <c r="B76" s="6"/>
      <c r="C76" s="6"/>
      <c r="D76" s="6"/>
      <c r="E76" s="6"/>
    </row>
    <row r="77" spans="1:6" x14ac:dyDescent="0.25">
      <c r="A77">
        <f>COUNTA(_xlfn.UNIQUE(Automobile_data[make]))</f>
        <v>22</v>
      </c>
    </row>
    <row r="78" spans="1:6" ht="15.75" x14ac:dyDescent="0.25">
      <c r="A78" s="7" t="s">
        <v>83</v>
      </c>
      <c r="B78" s="8"/>
      <c r="C78" s="8"/>
      <c r="D78" s="3"/>
    </row>
    <row r="79" spans="1:6" ht="15.75" x14ac:dyDescent="0.25">
      <c r="A79" s="9" t="s">
        <v>97</v>
      </c>
      <c r="B79" s="9"/>
      <c r="C79" s="9"/>
      <c r="D79" s="9"/>
    </row>
    <row r="82" spans="1:7" ht="15.75" x14ac:dyDescent="0.25">
      <c r="A82" s="6" t="s">
        <v>98</v>
      </c>
      <c r="B82" s="6"/>
      <c r="C82" s="6"/>
      <c r="D82" s="6"/>
      <c r="E82" s="6"/>
    </row>
    <row r="83" spans="1:7" x14ac:dyDescent="0.25">
      <c r="A83">
        <f>COUNTIF(Automobile_data[num-of-doors], "two")</f>
        <v>89</v>
      </c>
      <c r="B83">
        <f>COUNTA(Automobile_data[num-of-doors])</f>
        <v>205</v>
      </c>
    </row>
    <row r="84" spans="1:7" x14ac:dyDescent="0.25">
      <c r="A84">
        <f>A83/B83*100</f>
        <v>43.414634146341463</v>
      </c>
    </row>
    <row r="85" spans="1:7" ht="15.75" x14ac:dyDescent="0.25">
      <c r="A85" s="7" t="s">
        <v>83</v>
      </c>
      <c r="B85" s="8"/>
      <c r="C85" s="8"/>
      <c r="D85" s="8"/>
    </row>
    <row r="86" spans="1:7" ht="15.75" x14ac:dyDescent="0.25">
      <c r="A86" s="9" t="s">
        <v>99</v>
      </c>
      <c r="B86" s="9"/>
      <c r="C86" s="9"/>
      <c r="D86" s="9"/>
    </row>
    <row r="89" spans="1:7" ht="15.75" x14ac:dyDescent="0.25">
      <c r="A89" s="6" t="s">
        <v>100</v>
      </c>
      <c r="B89" s="6"/>
      <c r="C89" s="6"/>
      <c r="D89" s="6"/>
      <c r="E89" s="6"/>
      <c r="F89" s="6"/>
      <c r="G89" s="6"/>
    </row>
    <row r="90" spans="1:7" x14ac:dyDescent="0.25">
      <c r="A90">
        <f>COUNT(Automobile_data!A2:X2)</f>
        <v>14</v>
      </c>
    </row>
    <row r="91" spans="1:7" ht="15.75" x14ac:dyDescent="0.25">
      <c r="A91" s="7" t="s">
        <v>83</v>
      </c>
      <c r="B91" s="8"/>
      <c r="C91" s="8"/>
      <c r="D91" s="8"/>
      <c r="E91" s="8"/>
      <c r="F91" s="3"/>
    </row>
    <row r="92" spans="1:7" ht="15.75" x14ac:dyDescent="0.25">
      <c r="A92" s="9" t="s">
        <v>101</v>
      </c>
      <c r="B92" s="9"/>
      <c r="C92" s="9"/>
      <c r="D92" s="9"/>
      <c r="E92" s="9"/>
      <c r="F92" s="9"/>
    </row>
    <row r="95" spans="1:7" ht="15.75" x14ac:dyDescent="0.25">
      <c r="A95" s="6" t="s">
        <v>102</v>
      </c>
      <c r="B95" s="6"/>
      <c r="C95" s="6"/>
      <c r="D95" s="6"/>
    </row>
    <row r="96" spans="1:7" x14ac:dyDescent="0.25">
      <c r="A96">
        <f>MAX(Automobile_data[highway-mpg])</f>
        <v>54</v>
      </c>
    </row>
    <row r="97" spans="1:9" ht="15.75" x14ac:dyDescent="0.25">
      <c r="A97" s="7" t="s">
        <v>83</v>
      </c>
      <c r="B97" s="8"/>
      <c r="C97" s="8"/>
      <c r="D97" s="8"/>
    </row>
    <row r="98" spans="1:9" ht="15.75" x14ac:dyDescent="0.25">
      <c r="A98" s="9" t="s">
        <v>103</v>
      </c>
      <c r="B98" s="9"/>
      <c r="C98" s="9"/>
      <c r="D98" s="9"/>
    </row>
    <row r="101" spans="1:9" ht="15.75" x14ac:dyDescent="0.25">
      <c r="A101" s="6" t="s">
        <v>104</v>
      </c>
      <c r="B101" s="6"/>
      <c r="C101" s="6"/>
      <c r="D101" s="6"/>
    </row>
    <row r="102" spans="1:9" x14ac:dyDescent="0.25">
      <c r="A102">
        <f>COUNTIF(Automobile_data[]," ")</f>
        <v>0</v>
      </c>
    </row>
    <row r="103" spans="1:9" ht="15.75" x14ac:dyDescent="0.25">
      <c r="A103" s="7" t="s">
        <v>83</v>
      </c>
      <c r="B103" s="8"/>
      <c r="C103" s="8"/>
      <c r="D103" s="8"/>
      <c r="E103" s="8"/>
      <c r="F103" s="8"/>
      <c r="G103" s="8"/>
      <c r="H103" s="8"/>
      <c r="I103" s="3"/>
    </row>
    <row r="104" spans="1:9" ht="15.75" x14ac:dyDescent="0.25">
      <c r="A104" s="9" t="s">
        <v>105</v>
      </c>
      <c r="B104" s="9"/>
      <c r="C104" s="9"/>
      <c r="D104" s="9"/>
      <c r="E104" s="9"/>
      <c r="F104" s="9"/>
      <c r="G104" s="9"/>
      <c r="H104" s="9"/>
      <c r="I104" s="9"/>
    </row>
    <row r="107" spans="1:9" ht="15.75" x14ac:dyDescent="0.25">
      <c r="A107" s="6" t="s">
        <v>106</v>
      </c>
      <c r="B107" s="6"/>
      <c r="C107" s="6"/>
    </row>
    <row r="108" spans="1:9" x14ac:dyDescent="0.25">
      <c r="A108" s="4" t="s">
        <v>107</v>
      </c>
      <c r="B108">
        <f>_xlfn.QUARTILE.EXC(Automobile_data[horsepower],3)</f>
        <v>116</v>
      </c>
    </row>
    <row r="109" spans="1:9" x14ac:dyDescent="0.25">
      <c r="A109" s="4" t="s">
        <v>108</v>
      </c>
      <c r="B109">
        <f>_xlfn.QUARTILE.EXC(Automobile_data[horsepower],1)</f>
        <v>70</v>
      </c>
    </row>
    <row r="110" spans="1:9" x14ac:dyDescent="0.25">
      <c r="A110" s="4" t="s">
        <v>109</v>
      </c>
      <c r="B110" s="2">
        <f>B108-B109</f>
        <v>46</v>
      </c>
    </row>
    <row r="112" spans="1:9" ht="15.75" x14ac:dyDescent="0.25">
      <c r="A112" s="7" t="s">
        <v>83</v>
      </c>
      <c r="B112" s="8"/>
      <c r="C112" s="3"/>
    </row>
    <row r="113" spans="1:8" ht="15.75" x14ac:dyDescent="0.25">
      <c r="A113" s="9" t="s">
        <v>110</v>
      </c>
      <c r="B113" s="9"/>
      <c r="C113" s="9"/>
    </row>
    <row r="116" spans="1:8" ht="15.75" x14ac:dyDescent="0.25">
      <c r="A116" s="6" t="s">
        <v>111</v>
      </c>
      <c r="B116" s="6"/>
      <c r="C116" s="6"/>
      <c r="D116" s="6"/>
      <c r="E116" s="6"/>
      <c r="F116" s="6"/>
    </row>
    <row r="117" spans="1:8" x14ac:dyDescent="0.25">
      <c r="A117">
        <f>COUNTIFS(Automobile_data[num-of-cylinders],"four",Automobile_data[fuel-type],"diesel")</f>
        <v>15</v>
      </c>
      <c r="B117">
        <f>COUNTA(Automobile_data[fuel-type])</f>
        <v>205</v>
      </c>
    </row>
    <row r="118" spans="1:8" x14ac:dyDescent="0.25">
      <c r="A118">
        <f>A117/B117*100</f>
        <v>7.3170731707317067</v>
      </c>
    </row>
    <row r="119" spans="1:8" ht="15.75" x14ac:dyDescent="0.25">
      <c r="A119" s="7" t="s">
        <v>83</v>
      </c>
      <c r="B119" s="8"/>
      <c r="C119" s="8"/>
    </row>
    <row r="120" spans="1:8" ht="15.75" x14ac:dyDescent="0.25">
      <c r="A120" s="9" t="s">
        <v>112</v>
      </c>
      <c r="B120" s="9"/>
      <c r="C120" s="9"/>
    </row>
    <row r="123" spans="1:8" ht="15.75" x14ac:dyDescent="0.25">
      <c r="A123" s="6" t="s">
        <v>113</v>
      </c>
      <c r="B123" s="6"/>
      <c r="C123" s="6"/>
      <c r="D123" s="6"/>
      <c r="E123" s="6"/>
    </row>
    <row r="125" spans="1:8" x14ac:dyDescent="0.25">
      <c r="A125" s="5" t="s">
        <v>11</v>
      </c>
      <c r="B125">
        <f>SKEW(Automobile_data[curb-weight])</f>
        <v>0.68139818905258676</v>
      </c>
    </row>
    <row r="126" spans="1:8" x14ac:dyDescent="0.25">
      <c r="A126" s="5" t="s">
        <v>19</v>
      </c>
      <c r="B126">
        <f>SKEW(Automobile_data[horsepower])</f>
        <v>1.3905225554213319</v>
      </c>
    </row>
    <row r="128" spans="1:8" ht="15.75" x14ac:dyDescent="0.25">
      <c r="A128" s="8" t="s">
        <v>83</v>
      </c>
      <c r="B128" s="8"/>
      <c r="C128" s="8"/>
      <c r="D128" s="8"/>
      <c r="E128" s="8"/>
      <c r="F128" s="8"/>
      <c r="G128" s="8"/>
      <c r="H128" s="8"/>
    </row>
    <row r="129" spans="1:8" ht="15.75" x14ac:dyDescent="0.25">
      <c r="A129" s="9" t="s">
        <v>114</v>
      </c>
      <c r="B129" s="9"/>
      <c r="C129" s="9"/>
      <c r="D129" s="9"/>
      <c r="E129" s="9"/>
      <c r="F129" s="9"/>
      <c r="G129" s="9"/>
      <c r="H129" s="9"/>
    </row>
    <row r="132" spans="1:8" ht="15.75" x14ac:dyDescent="0.25">
      <c r="A132" s="6" t="s">
        <v>115</v>
      </c>
      <c r="B132" s="6"/>
      <c r="C132" s="6"/>
    </row>
    <row r="133" spans="1:8" x14ac:dyDescent="0.25">
      <c r="A133">
        <f>SKEW(Automobile_data[length])</f>
        <v>0.15595377132151825</v>
      </c>
    </row>
    <row r="135" spans="1:8" ht="15.75" x14ac:dyDescent="0.25">
      <c r="A135" s="7" t="s">
        <v>83</v>
      </c>
      <c r="B135" s="8"/>
      <c r="C135" s="8"/>
      <c r="D135" s="8"/>
      <c r="E135" s="8"/>
      <c r="F135" s="8"/>
      <c r="G135" s="8"/>
      <c r="H135" s="8"/>
    </row>
    <row r="136" spans="1:8" ht="15.75" x14ac:dyDescent="0.25">
      <c r="A136" s="9" t="s">
        <v>116</v>
      </c>
      <c r="B136" s="9"/>
      <c r="C136" s="9"/>
      <c r="D136" s="9"/>
      <c r="E136" s="9"/>
      <c r="F136" s="9"/>
      <c r="G136" s="9"/>
      <c r="H136" s="9"/>
    </row>
  </sheetData>
  <mergeCells count="32">
    <mergeCell ref="A136:H136"/>
    <mergeCell ref="A76:E76"/>
    <mergeCell ref="A79:D79"/>
    <mergeCell ref="A89:G89"/>
    <mergeCell ref="A92:F92"/>
    <mergeCell ref="A101:D101"/>
    <mergeCell ref="A104:I104"/>
    <mergeCell ref="A107:C107"/>
    <mergeCell ref="A113:C113"/>
    <mergeCell ref="A116:F116"/>
    <mergeCell ref="A123:E123"/>
    <mergeCell ref="A129:H129"/>
    <mergeCell ref="A132:C132"/>
    <mergeCell ref="A120:C120"/>
    <mergeCell ref="A82:E82"/>
    <mergeCell ref="A86:D86"/>
    <mergeCell ref="A95:D95"/>
    <mergeCell ref="A98:D98"/>
    <mergeCell ref="A61:E61"/>
    <mergeCell ref="A64:E64"/>
    <mergeCell ref="A67:F67"/>
    <mergeCell ref="A70:E70"/>
    <mergeCell ref="A73:F73"/>
    <mergeCell ref="A11:L11"/>
    <mergeCell ref="A17:G17"/>
    <mergeCell ref="A20:D20"/>
    <mergeCell ref="A38:H38"/>
    <mergeCell ref="A41:D41"/>
    <mergeCell ref="A1:F1"/>
    <mergeCell ref="A4:F4"/>
    <mergeCell ref="A7:H7"/>
    <mergeCell ref="A14:H14"/>
  </mergeCells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69AF81-605E-44E7-A2C7-7D3630B8F4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Automobile_data</vt:lpstr>
      <vt:lpstr>Questions</vt:lpstr>
      <vt:lpstr>price_two_door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Preethi Battula</dc:creator>
  <cp:lastModifiedBy>Preethi Battula</cp:lastModifiedBy>
  <dcterms:created xsi:type="dcterms:W3CDTF">2024-07-08T13:36:57Z</dcterms:created>
  <dcterms:modified xsi:type="dcterms:W3CDTF">2024-07-09T14:02:19Z</dcterms:modified>
</cp:coreProperties>
</file>