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tabRatio="331"/>
  </bookViews>
  <sheets>
    <sheet name="Sheet1" sheetId="1" r:id="rId1"/>
    <sheet name="VLOOKUP" sheetId="2" r:id="rId2"/>
    <sheet name="Sheet3" sheetId="3" r:id="rId3"/>
  </sheets>
  <definedNames>
    <definedName name="combo_COUNTIF_AND_CONCATENATE">Sheet3!$I$2:$I$16</definedName>
    <definedName name="DATE_SOLD">Sheet3!$Q$2:$Q$16</definedName>
    <definedName name="INV_NUM">Sheet3!$J$2:$J$16</definedName>
    <definedName name="PRICE_EACH">Sheet3!$N$2:$N$16</definedName>
    <definedName name="PRODUCT" localSheetId="2">Sheet3!$K$2:$K$16</definedName>
    <definedName name="PRODUCT">Sheet1!$J$44</definedName>
    <definedName name="QTY_SOLD">Sheet3!$O$2:$O$16</definedName>
    <definedName name="REGIONS">Sheet3!$M$2:$M$16</definedName>
    <definedName name="SALES_REPORT">Sheet3!$L$2:$L$16</definedName>
    <definedName name="TOTAL_INCOME">Sheet3!$P$2:$P$16</definedName>
  </definedNames>
  <calcPr calcId="125725"/>
</workbook>
</file>

<file path=xl/calcChain.xml><?xml version="1.0" encoding="utf-8"?>
<calcChain xmlns="http://schemas.openxmlformats.org/spreadsheetml/2006/main">
  <c r="K6" i="2"/>
  <c r="M6"/>
  <c r="N6" s="1"/>
  <c r="K7"/>
  <c r="M7"/>
  <c r="N7"/>
  <c r="K8"/>
  <c r="M8"/>
  <c r="N8" s="1"/>
  <c r="K9"/>
  <c r="M9"/>
  <c r="N9"/>
  <c r="K10"/>
  <c r="M10"/>
  <c r="N10" s="1"/>
  <c r="K11"/>
  <c r="M11"/>
  <c r="N11"/>
  <c r="K12"/>
  <c r="M12"/>
  <c r="N12" s="1"/>
  <c r="K13"/>
  <c r="M13"/>
  <c r="N13"/>
  <c r="K14"/>
  <c r="M14"/>
  <c r="N14" s="1"/>
  <c r="K15"/>
  <c r="M15"/>
  <c r="N15"/>
  <c r="K16"/>
  <c r="M16"/>
  <c r="N16" s="1"/>
  <c r="K17"/>
  <c r="M17"/>
  <c r="N17"/>
  <c r="K18"/>
  <c r="M18"/>
  <c r="N18" s="1"/>
  <c r="K19"/>
  <c r="M19"/>
  <c r="N19"/>
  <c r="K20"/>
  <c r="M20"/>
  <c r="N20" s="1"/>
  <c r="O20" s="1"/>
  <c r="K21"/>
  <c r="M21"/>
  <c r="N21" s="1"/>
  <c r="O21" s="1"/>
  <c r="K22"/>
  <c r="M22"/>
  <c r="N22" s="1"/>
  <c r="O22" s="1"/>
  <c r="K23"/>
  <c r="M23"/>
  <c r="N23" s="1"/>
  <c r="O23" s="1"/>
  <c r="L27"/>
  <c r="N27"/>
  <c r="O27" s="1"/>
  <c r="L28"/>
  <c r="N28"/>
  <c r="O28"/>
  <c r="L29"/>
  <c r="N29"/>
  <c r="O29" s="1"/>
  <c r="L30"/>
  <c r="N30"/>
  <c r="O30"/>
  <c r="L31"/>
  <c r="N31"/>
  <c r="O31" s="1"/>
  <c r="L32"/>
  <c r="N32"/>
  <c r="O32"/>
  <c r="L33"/>
  <c r="N33"/>
  <c r="O33" s="1"/>
  <c r="L34"/>
  <c r="N34"/>
  <c r="O34"/>
  <c r="L35"/>
  <c r="N35"/>
  <c r="O35" s="1"/>
  <c r="K52"/>
  <c r="M52"/>
  <c r="N52"/>
  <c r="K53"/>
  <c r="M53"/>
  <c r="N53" s="1"/>
  <c r="K54"/>
  <c r="M54"/>
  <c r="N54"/>
  <c r="K55"/>
  <c r="M55"/>
  <c r="N55" s="1"/>
  <c r="K56"/>
  <c r="M56"/>
  <c r="N56"/>
  <c r="K57"/>
  <c r="M57"/>
  <c r="N57" s="1"/>
  <c r="K58"/>
  <c r="M58"/>
  <c r="N58"/>
  <c r="K59"/>
  <c r="M59"/>
  <c r="N59" s="1"/>
  <c r="K60"/>
  <c r="M60"/>
  <c r="N60"/>
  <c r="K61"/>
  <c r="M61"/>
  <c r="N61" s="1"/>
  <c r="K62"/>
  <c r="M62"/>
  <c r="N62"/>
  <c r="K63"/>
  <c r="M63"/>
  <c r="N63" s="1"/>
  <c r="K64"/>
  <c r="M64"/>
  <c r="N64"/>
  <c r="K65"/>
  <c r="M65"/>
  <c r="N65" s="1"/>
  <c r="K66"/>
  <c r="M66"/>
  <c r="N66"/>
  <c r="O66" s="1"/>
  <c r="K67"/>
  <c r="M67"/>
  <c r="N67"/>
  <c r="O67" s="1"/>
  <c r="K68"/>
  <c r="M68"/>
  <c r="N68"/>
  <c r="O68" s="1"/>
  <c r="K69"/>
  <c r="M69"/>
  <c r="N69"/>
  <c r="O69" s="1"/>
  <c r="L73"/>
  <c r="L74"/>
  <c r="L75"/>
  <c r="L76"/>
  <c r="L77"/>
  <c r="L78"/>
  <c r="L79"/>
  <c r="L80"/>
  <c r="L81"/>
  <c r="B52"/>
  <c r="D52"/>
  <c r="E52" s="1"/>
  <c r="B53"/>
  <c r="D53"/>
  <c r="E53"/>
  <c r="B54"/>
  <c r="D54"/>
  <c r="E54" s="1"/>
  <c r="B55"/>
  <c r="D55"/>
  <c r="E55"/>
  <c r="B56"/>
  <c r="D56"/>
  <c r="E56" s="1"/>
  <c r="B57"/>
  <c r="D57"/>
  <c r="E57"/>
  <c r="B58"/>
  <c r="D58"/>
  <c r="E58" s="1"/>
  <c r="B59"/>
  <c r="D59"/>
  <c r="E59"/>
  <c r="B60"/>
  <c r="D60"/>
  <c r="E60" s="1"/>
  <c r="B61"/>
  <c r="D61"/>
  <c r="E61"/>
  <c r="B62"/>
  <c r="D62"/>
  <c r="E62" s="1"/>
  <c r="B63"/>
  <c r="D63"/>
  <c r="E63"/>
  <c r="B64"/>
  <c r="D64"/>
  <c r="E64" s="1"/>
  <c r="B65"/>
  <c r="D65"/>
  <c r="E65"/>
  <c r="B66"/>
  <c r="D66"/>
  <c r="E66" s="1"/>
  <c r="F66" s="1"/>
  <c r="B67"/>
  <c r="D67"/>
  <c r="E67" s="1"/>
  <c r="B68"/>
  <c r="D68"/>
  <c r="E68" s="1"/>
  <c r="F68" s="1"/>
  <c r="B69"/>
  <c r="D69"/>
  <c r="E69" s="1"/>
  <c r="F69" s="1"/>
  <c r="C73"/>
  <c r="E73"/>
  <c r="F73" s="1"/>
  <c r="C74"/>
  <c r="E74"/>
  <c r="F74"/>
  <c r="C75"/>
  <c r="E75"/>
  <c r="F75"/>
  <c r="C76"/>
  <c r="E76"/>
  <c r="F76"/>
  <c r="C77"/>
  <c r="E77"/>
  <c r="F77" s="1"/>
  <c r="C78"/>
  <c r="E78"/>
  <c r="F78" s="1"/>
  <c r="C79"/>
  <c r="E79"/>
  <c r="F79" s="1"/>
  <c r="C80"/>
  <c r="E80"/>
  <c r="F80"/>
  <c r="C81"/>
  <c r="E81"/>
  <c r="F81" s="1"/>
  <c r="A85"/>
  <c r="C85" s="1"/>
  <c r="A86"/>
  <c r="C86" s="1"/>
  <c r="A87"/>
  <c r="C87" s="1"/>
  <c r="A88"/>
  <c r="C88" s="1"/>
  <c r="A89"/>
  <c r="C89" s="1"/>
  <c r="A90"/>
  <c r="C90" s="1"/>
  <c r="A91"/>
  <c r="C91" s="1"/>
  <c r="L65" i="1"/>
  <c r="R43"/>
  <c r="S4" i="3"/>
  <c r="R3"/>
  <c r="R4"/>
  <c r="R5"/>
  <c r="R6"/>
  <c r="R7"/>
  <c r="R8"/>
  <c r="R9"/>
  <c r="R10"/>
  <c r="R11"/>
  <c r="R12"/>
  <c r="R13"/>
  <c r="R14"/>
  <c r="R15"/>
  <c r="R16"/>
  <c r="R2"/>
  <c r="U14"/>
  <c r="U13"/>
  <c r="U12"/>
  <c r="P23"/>
  <c r="H24"/>
  <c r="H25"/>
  <c r="H26"/>
  <c r="H27"/>
  <c r="H28"/>
  <c r="H29"/>
  <c r="H30"/>
  <c r="H31"/>
  <c r="H32"/>
  <c r="H33"/>
  <c r="H23"/>
  <c r="A45" i="2"/>
  <c r="A44"/>
  <c r="A43"/>
  <c r="A42"/>
  <c r="A41"/>
  <c r="A40"/>
  <c r="A39"/>
  <c r="C35"/>
  <c r="C34"/>
  <c r="C33"/>
  <c r="C32"/>
  <c r="C31"/>
  <c r="C30"/>
  <c r="C29"/>
  <c r="C28"/>
  <c r="C27"/>
  <c r="H3" i="3"/>
  <c r="I3"/>
  <c r="I4"/>
  <c r="I5"/>
  <c r="I6"/>
  <c r="I7"/>
  <c r="I8"/>
  <c r="I9"/>
  <c r="I10"/>
  <c r="I11"/>
  <c r="I12"/>
  <c r="I13"/>
  <c r="I14"/>
  <c r="I15"/>
  <c r="I16"/>
  <c r="I2"/>
  <c r="F27" i="2"/>
  <c r="E29"/>
  <c r="F29" s="1"/>
  <c r="E30"/>
  <c r="F30" s="1"/>
  <c r="E31"/>
  <c r="F31" s="1"/>
  <c r="E32"/>
  <c r="F32" s="1"/>
  <c r="E33"/>
  <c r="F33" s="1"/>
  <c r="E34"/>
  <c r="F34" s="1"/>
  <c r="E35"/>
  <c r="F35" s="1"/>
  <c r="E28"/>
  <c r="F28" s="1"/>
  <c r="E27"/>
  <c r="B7"/>
  <c r="B8"/>
  <c r="B9"/>
  <c r="B10"/>
  <c r="B11"/>
  <c r="B12"/>
  <c r="B13"/>
  <c r="B14"/>
  <c r="B15"/>
  <c r="B16"/>
  <c r="B17"/>
  <c r="B18"/>
  <c r="B19"/>
  <c r="B20"/>
  <c r="B21"/>
  <c r="B22"/>
  <c r="B23"/>
  <c r="B6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F20" s="1"/>
  <c r="D21"/>
  <c r="E21" s="1"/>
  <c r="F21" s="1"/>
  <c r="D22"/>
  <c r="E22" s="1"/>
  <c r="F22" s="1"/>
  <c r="D23"/>
  <c r="E23" s="1"/>
  <c r="F23" s="1"/>
  <c r="D6"/>
  <c r="E6" s="1"/>
  <c r="F67" l="1"/>
  <c r="C42"/>
  <c r="C39"/>
  <c r="C44"/>
  <c r="C43"/>
  <c r="C41"/>
  <c r="C45"/>
  <c r="C40"/>
  <c r="L39"/>
  <c r="N76"/>
  <c r="O76"/>
  <c r="J90"/>
  <c r="L90"/>
  <c r="N74"/>
  <c r="O74"/>
  <c r="N73"/>
  <c r="O73"/>
  <c r="J43"/>
  <c r="L43"/>
  <c r="N78"/>
  <c r="O78"/>
  <c r="J40"/>
  <c r="L40"/>
  <c r="N75"/>
  <c r="O75"/>
  <c r="N79"/>
  <c r="O79"/>
  <c r="J89"/>
  <c r="L89"/>
  <c r="J44"/>
  <c r="L44"/>
  <c r="J91"/>
  <c r="L91"/>
  <c r="J86"/>
  <c r="L86"/>
  <c r="N80"/>
  <c r="O80"/>
  <c r="J45"/>
  <c r="L45"/>
  <c r="J42"/>
  <c r="L42"/>
  <c r="J88"/>
  <c r="L88"/>
  <c r="J41"/>
  <c r="L41"/>
  <c r="N77"/>
  <c r="O77"/>
  <c r="N81"/>
  <c r="O81"/>
  <c r="J85"/>
  <c r="L85"/>
  <c r="J39"/>
  <c r="J87"/>
  <c r="L87"/>
</calcChain>
</file>

<file path=xl/sharedStrings.xml><?xml version="1.0" encoding="utf-8"?>
<sst xmlns="http://schemas.openxmlformats.org/spreadsheetml/2006/main" count="346" uniqueCount="157">
  <si>
    <t>MONTH</t>
  </si>
  <si>
    <t>A</t>
  </si>
  <si>
    <t>B</t>
  </si>
  <si>
    <t>C</t>
  </si>
  <si>
    <t>JAN</t>
  </si>
  <si>
    <t>FEB</t>
  </si>
  <si>
    <t>MAR</t>
  </si>
  <si>
    <t>APR</t>
  </si>
  <si>
    <t>MAY</t>
  </si>
  <si>
    <t>JUNE</t>
  </si>
  <si>
    <t>JULY</t>
  </si>
  <si>
    <t>CATEGORY NAME</t>
  </si>
  <si>
    <t>ORDER ID</t>
  </si>
  <si>
    <t>PRODUCT NAME</t>
  </si>
  <si>
    <t>2 BASED ON ORDER RETRIEVE CATEGORY NAME</t>
  </si>
  <si>
    <t>PRODUCT ID</t>
  </si>
  <si>
    <t>UNIT PRICE</t>
  </si>
  <si>
    <t>QUANTITY</t>
  </si>
  <si>
    <t>DISCOUNT</t>
  </si>
  <si>
    <t>chai</t>
  </si>
  <si>
    <t>tofu</t>
  </si>
  <si>
    <t>CHANG</t>
  </si>
  <si>
    <t>IKURTA</t>
  </si>
  <si>
    <t>KONBU</t>
  </si>
  <si>
    <t>MISHTI</t>
  </si>
  <si>
    <t>ROHU</t>
  </si>
  <si>
    <t>MOHAN</t>
  </si>
  <si>
    <t>LADOO</t>
  </si>
  <si>
    <t>JADU</t>
  </si>
  <si>
    <t>PURVII</t>
  </si>
  <si>
    <t>SNEHA</t>
  </si>
  <si>
    <t>MISS</t>
  </si>
  <si>
    <t>MAHAJAN</t>
  </si>
  <si>
    <t>MENU</t>
  </si>
  <si>
    <t>THODI</t>
  </si>
  <si>
    <t>PAYAL</t>
  </si>
  <si>
    <t>POOJA</t>
  </si>
  <si>
    <t>DONKEY</t>
  </si>
  <si>
    <t>CABBAGE</t>
  </si>
  <si>
    <t>BITTER GUARD</t>
  </si>
  <si>
    <t>CUCUMBER</t>
  </si>
  <si>
    <t>KATE</t>
  </si>
  <si>
    <t>KOMAL</t>
  </si>
  <si>
    <t>KANIKA</t>
  </si>
  <si>
    <t>PANEER</t>
  </si>
  <si>
    <t>KOFTA</t>
  </si>
  <si>
    <t>SHIVAM</t>
  </si>
  <si>
    <t>SHIBU</t>
  </si>
  <si>
    <t>SHIVANI</t>
  </si>
  <si>
    <t>CATEGORY ID</t>
  </si>
  <si>
    <t>DESCRIPTION</t>
  </si>
  <si>
    <t>BEVERAGE</t>
  </si>
  <si>
    <t>CONDIMENTS</t>
  </si>
  <si>
    <t>COFECTIONS</t>
  </si>
  <si>
    <t>DAIRY PRODUCT</t>
  </si>
  <si>
    <t>GRAINS</t>
  </si>
  <si>
    <t>MEAT</t>
  </si>
  <si>
    <t>PRODUCE</t>
  </si>
  <si>
    <t>SEAFOOD</t>
  </si>
  <si>
    <t>SOFT DRINKS, COFFEE,BEERS</t>
  </si>
  <si>
    <t>SWEET SAUCES</t>
  </si>
  <si>
    <t>DESSERTS</t>
  </si>
  <si>
    <t>CHEESE</t>
  </si>
  <si>
    <t>BREADS, CRACKER</t>
  </si>
  <si>
    <t>PREPARED MEAT</t>
  </si>
  <si>
    <t>DRIED FRUIT</t>
  </si>
  <si>
    <t>SEAFOOD AND FISH</t>
  </si>
  <si>
    <t>DOUBLE LOOKUP (3 TYPES)</t>
  </si>
  <si>
    <t>CATEGORY</t>
  </si>
  <si>
    <t>INV NUM</t>
  </si>
  <si>
    <t>TOTAL INCOME</t>
  </si>
  <si>
    <t>PRODUCT</t>
  </si>
  <si>
    <t>SALES REPORT</t>
  </si>
  <si>
    <t>REGIONS</t>
  </si>
  <si>
    <t xml:space="preserve">DATE SOLD </t>
  </si>
  <si>
    <t>PRICE EACH</t>
  </si>
  <si>
    <t>QTY SOLD</t>
  </si>
  <si>
    <t>BASE BALLS</t>
  </si>
  <si>
    <t>TENNIS BALLS</t>
  </si>
  <si>
    <t>STEPPER</t>
  </si>
  <si>
    <t>GOLF BALLS</t>
  </si>
  <si>
    <t>ROWING</t>
  </si>
  <si>
    <t>GLOVES</t>
  </si>
  <si>
    <t>EXERCISE BALLS</t>
  </si>
  <si>
    <t>SAMEER</t>
  </si>
  <si>
    <t>AJAY</t>
  </si>
  <si>
    <t>RAHUL</t>
  </si>
  <si>
    <t>DEEPA</t>
  </si>
  <si>
    <t>MOHIT</t>
  </si>
  <si>
    <t>MEHAK</t>
  </si>
  <si>
    <t>SAKSHI</t>
  </si>
  <si>
    <t>ROHIT</t>
  </si>
  <si>
    <t>WEST</t>
  </si>
  <si>
    <t>EAST</t>
  </si>
  <si>
    <t>SOUTH</t>
  </si>
  <si>
    <t>NORTH</t>
  </si>
  <si>
    <t>VLOKUP VALUES ON DUPLICATE VALUES</t>
  </si>
  <si>
    <t>COUNTIF</t>
  </si>
  <si>
    <t>CONCATENATE</t>
  </si>
  <si>
    <t>2770-1</t>
  </si>
  <si>
    <t>2538-1</t>
  </si>
  <si>
    <t>2577-1</t>
  </si>
  <si>
    <t>2415-1</t>
  </si>
  <si>
    <t>2770-2</t>
  </si>
  <si>
    <t>2452-1</t>
  </si>
  <si>
    <t>2356-1</t>
  </si>
  <si>
    <t>2541-1</t>
  </si>
  <si>
    <t>2770-3</t>
  </si>
  <si>
    <t>NEW INV  NUM</t>
  </si>
  <si>
    <t>combo COUNTIF AND CONCATENATE</t>
  </si>
  <si>
    <t>S. NO</t>
  </si>
  <si>
    <t>TYPE</t>
  </si>
  <si>
    <t>PART NUMBER</t>
  </si>
  <si>
    <t>DEPARTMENT</t>
  </si>
  <si>
    <t>COST</t>
  </si>
  <si>
    <t>TOTAL VALUE</t>
  </si>
  <si>
    <t>RT</t>
  </si>
  <si>
    <t>AC</t>
  </si>
  <si>
    <t>AB</t>
  </si>
  <si>
    <t>DE</t>
  </si>
  <si>
    <t>DB</t>
  </si>
  <si>
    <t>DC</t>
  </si>
  <si>
    <t>DS</t>
  </si>
  <si>
    <t>DEPT2</t>
  </si>
  <si>
    <t>DEPT 5</t>
  </si>
  <si>
    <t>DEPT 4</t>
  </si>
  <si>
    <t>DEPT 3</t>
  </si>
  <si>
    <t>DEPT 2</t>
  </si>
  <si>
    <t xml:space="preserve">NEW </t>
  </si>
  <si>
    <t>PART NO</t>
  </si>
  <si>
    <t>NEW</t>
  </si>
  <si>
    <t>VLOOKUP &amp; MATCH( CREATE MAGICAL VLOOKUP)</t>
  </si>
  <si>
    <t>MATCH(ROW INDEX NUMBER)</t>
  </si>
  <si>
    <t>INDEX &amp;MATCH(MADE FOR EACH OTHER)</t>
  </si>
  <si>
    <t>EXPENSES</t>
  </si>
  <si>
    <t>CODE</t>
  </si>
  <si>
    <t>QTR 2</t>
  </si>
  <si>
    <t>QTR 3</t>
  </si>
  <si>
    <t>QTR 4</t>
  </si>
  <si>
    <t>DEC</t>
  </si>
  <si>
    <t>year</t>
  </si>
  <si>
    <t>3 BASED ON ORDER RETRIEVE CATEGORY NAME</t>
  </si>
  <si>
    <t>2538-2</t>
  </si>
  <si>
    <t>2577-2</t>
  </si>
  <si>
    <t>2415-2</t>
  </si>
  <si>
    <t>2452-2</t>
  </si>
  <si>
    <t>2356-2</t>
  </si>
  <si>
    <t>2541-2</t>
  </si>
  <si>
    <t>2770-4</t>
  </si>
  <si>
    <t>4 BASED ON ORDER RETRIEVE CATEGORY NAME</t>
  </si>
  <si>
    <t>2538-3</t>
  </si>
  <si>
    <t>2577-3</t>
  </si>
  <si>
    <t>2415-3</t>
  </si>
  <si>
    <t>2452-3</t>
  </si>
  <si>
    <t>2356-3</t>
  </si>
  <si>
    <t>2541-3</t>
  </si>
  <si>
    <t>2770-5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</si>
</sst>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1" xfId="0" applyBorder="1"/>
    <xf numFmtId="0" fontId="1" fillId="0" borderId="0" xfId="1" applyAlignment="1" applyProtection="1"/>
    <xf numFmtId="0" fontId="0" fillId="0" borderId="1" xfId="0" applyFill="1" applyBorder="1"/>
    <xf numFmtId="0" fontId="0" fillId="2" borderId="1" xfId="0" applyFill="1" applyBorder="1"/>
    <xf numFmtId="0" fontId="2" fillId="0" borderId="0" xfId="0" applyFont="1"/>
    <xf numFmtId="0" fontId="3" fillId="3" borderId="0" xfId="0" applyFont="1" applyFill="1"/>
    <xf numFmtId="0" fontId="0" fillId="2" borderId="0" xfId="0" applyFill="1"/>
    <xf numFmtId="0" fontId="0" fillId="2" borderId="2" xfId="0" applyFill="1" applyBorder="1"/>
    <xf numFmtId="0" fontId="0" fillId="0" borderId="3" xfId="0" applyBorder="1"/>
    <xf numFmtId="0" fontId="2" fillId="5" borderId="0" xfId="0" applyFont="1" applyFill="1"/>
    <xf numFmtId="0" fontId="0" fillId="0" borderId="0" xfId="0" applyBorder="1"/>
    <xf numFmtId="0" fontId="0" fillId="5" borderId="0" xfId="0" applyFill="1"/>
    <xf numFmtId="0" fontId="2" fillId="5" borderId="1" xfId="0" applyFont="1" applyFill="1" applyBorder="1"/>
    <xf numFmtId="0" fontId="0" fillId="5" borderId="0" xfId="0" applyFill="1" applyBorder="1"/>
    <xf numFmtId="0" fontId="0" fillId="0" borderId="0" xfId="0" applyFill="1" applyBorder="1"/>
    <xf numFmtId="0" fontId="4" fillId="5" borderId="0" xfId="0" applyFont="1" applyFill="1"/>
    <xf numFmtId="0" fontId="4" fillId="5" borderId="1" xfId="0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5" borderId="1" xfId="0" applyFill="1" applyBorder="1"/>
    <xf numFmtId="0" fontId="0" fillId="4" borderId="1" xfId="0" applyFill="1" applyBorder="1"/>
    <xf numFmtId="0" fontId="5" fillId="6" borderId="0" xfId="0" applyFont="1" applyFill="1" applyBorder="1"/>
    <xf numFmtId="0" fontId="5" fillId="6" borderId="0" xfId="0" applyFont="1" applyFill="1"/>
    <xf numFmtId="0" fontId="5" fillId="7" borderId="0" xfId="0" applyFont="1" applyFill="1"/>
    <xf numFmtId="0" fontId="2" fillId="7" borderId="0" xfId="0" applyFont="1" applyFill="1"/>
    <xf numFmtId="0" fontId="2" fillId="7" borderId="0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0" xfId="0" applyFont="1" applyFill="1"/>
    <xf numFmtId="0" fontId="4" fillId="5" borderId="5" xfId="0" applyFont="1" applyFill="1" applyBorder="1"/>
    <xf numFmtId="0" fontId="0" fillId="0" borderId="2" xfId="0" applyBorder="1"/>
    <xf numFmtId="0" fontId="0" fillId="8" borderId="1" xfId="0" applyFill="1" applyBorder="1"/>
    <xf numFmtId="0" fontId="0" fillId="8" borderId="0" xfId="0" applyFill="1"/>
    <xf numFmtId="0" fontId="0" fillId="0" borderId="4" xfId="0" applyBorder="1"/>
    <xf numFmtId="0" fontId="7" fillId="0" borderId="0" xfId="0" applyFont="1" applyBorder="1"/>
    <xf numFmtId="164" fontId="0" fillId="0" borderId="0" xfId="0" applyNumberFormat="1" applyBorder="1"/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836395450569"/>
          <c:y val="6.4395067054974456E-2"/>
          <c:w val="0.70038757655293049"/>
          <c:h val="0.83491245101211653"/>
        </c:manualLayout>
      </c:layout>
      <c:lineChart>
        <c:grouping val="standard"/>
        <c:ser>
          <c:idx val="2"/>
          <c:order val="0"/>
          <c:tx>
            <c:strRef>
              <c:f>Sheet1!$G$14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Sheet1!$D$15:$D$18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2154</c:v>
                </c:pt>
                <c:pt idx="1">
                  <c:v>2545</c:v>
                </c:pt>
                <c:pt idx="2">
                  <c:v>6255</c:v>
                </c:pt>
                <c:pt idx="3">
                  <c:v>9848</c:v>
                </c:pt>
              </c:numCache>
            </c:numRef>
          </c:val>
        </c:ser>
        <c:ser>
          <c:idx val="0"/>
          <c:order val="1"/>
          <c:tx>
            <c:strRef>
              <c:f>Sheet1!$E$14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Sheet1!$D$15:$D$18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Sheet1!$E$15:$E$18</c:f>
              <c:numCache>
                <c:formatCode>General</c:formatCode>
                <c:ptCount val="4"/>
                <c:pt idx="1">
                  <c:v>4562</c:v>
                </c:pt>
                <c:pt idx="2">
                  <c:v>859</c:v>
                </c:pt>
              </c:numCache>
            </c:numRef>
          </c:val>
        </c:ser>
        <c:ser>
          <c:idx val="1"/>
          <c:order val="2"/>
          <c:tx>
            <c:strRef>
              <c:f>Sheet1!$F$14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Sheet1!$D$15:$D$18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Sheet1!$F$15:$F$18</c:f>
              <c:numCache>
                <c:formatCode>General</c:formatCode>
                <c:ptCount val="4"/>
                <c:pt idx="0">
                  <c:v>25888</c:v>
                </c:pt>
                <c:pt idx="1">
                  <c:v>2141</c:v>
                </c:pt>
                <c:pt idx="3">
                  <c:v>1526</c:v>
                </c:pt>
              </c:numCache>
            </c:numRef>
          </c:val>
        </c:ser>
        <c:marker val="1"/>
        <c:axId val="163524608"/>
        <c:axId val="163526144"/>
      </c:lineChart>
      <c:catAx>
        <c:axId val="163524608"/>
        <c:scaling>
          <c:orientation val="minMax"/>
        </c:scaling>
        <c:axPos val="b"/>
        <c:tickLblPos val="nextTo"/>
        <c:crossAx val="163526144"/>
        <c:crosses val="autoZero"/>
        <c:auto val="1"/>
        <c:lblAlgn val="ctr"/>
        <c:lblOffset val="100"/>
        <c:tickLblSkip val="3"/>
      </c:catAx>
      <c:valAx>
        <c:axId val="163526144"/>
        <c:scaling>
          <c:orientation val="minMax"/>
        </c:scaling>
        <c:axPos val="l"/>
        <c:majorGridlines/>
        <c:numFmt formatCode="General" sourceLinked="1"/>
        <c:tickLblPos val="nextTo"/>
        <c:crossAx val="16352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20"/>
      <c:rotY val="220"/>
      <c:perspective val="30"/>
    </c:view3D>
    <c:plotArea>
      <c:layout>
        <c:manualLayout>
          <c:layoutTarget val="inner"/>
          <c:xMode val="edge"/>
          <c:yMode val="edge"/>
          <c:x val="0.14996062992125986"/>
          <c:y val="7.4548702245552628E-2"/>
          <c:w val="0.73812401574803277"/>
          <c:h val="0.8326195683872849"/>
        </c:manualLayout>
      </c:layout>
      <c:bar3DChart>
        <c:barDir val="col"/>
        <c:grouping val="clustered"/>
        <c:ser>
          <c:idx val="2"/>
          <c:order val="0"/>
          <c:cat>
            <c:strRef>
              <c:f>Sheet1!$Q$9:$Q$16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MAR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Sheet1!$T$9:$T$16</c:f>
              <c:numCache>
                <c:formatCode>General</c:formatCode>
                <c:ptCount val="8"/>
                <c:pt idx="1">
                  <c:v>2222</c:v>
                </c:pt>
                <c:pt idx="2">
                  <c:v>1255</c:v>
                </c:pt>
                <c:pt idx="3">
                  <c:v>2563</c:v>
                </c:pt>
                <c:pt idx="4">
                  <c:v>3625</c:v>
                </c:pt>
                <c:pt idx="5">
                  <c:v>1425</c:v>
                </c:pt>
              </c:numCache>
            </c:numRef>
          </c:val>
        </c:ser>
        <c:ser>
          <c:idx val="0"/>
          <c:order val="1"/>
          <c:cat>
            <c:strRef>
              <c:f>Sheet1!$Q$9:$Q$16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MAR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Sheet1!$R$9:$R$16</c:f>
              <c:numCache>
                <c:formatCode>General</c:formatCode>
                <c:ptCount val="8"/>
                <c:pt idx="0">
                  <c:v>125</c:v>
                </c:pt>
                <c:pt idx="1">
                  <c:v>256</c:v>
                </c:pt>
                <c:pt idx="3">
                  <c:v>784</c:v>
                </c:pt>
                <c:pt idx="4">
                  <c:v>691</c:v>
                </c:pt>
                <c:pt idx="6">
                  <c:v>611</c:v>
                </c:pt>
              </c:numCache>
            </c:numRef>
          </c:val>
        </c:ser>
        <c:ser>
          <c:idx val="1"/>
          <c:order val="2"/>
          <c:cat>
            <c:strRef>
              <c:f>Sheet1!$Q$9:$Q$16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MAR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Sheet1!$S$9:$S$16</c:f>
              <c:numCache>
                <c:formatCode>General</c:formatCode>
                <c:ptCount val="8"/>
                <c:pt idx="1">
                  <c:v>25888</c:v>
                </c:pt>
                <c:pt idx="2">
                  <c:v>2141</c:v>
                </c:pt>
                <c:pt idx="3">
                  <c:v>3155</c:v>
                </c:pt>
                <c:pt idx="4">
                  <c:v>1526</c:v>
                </c:pt>
                <c:pt idx="5">
                  <c:v>14256</c:v>
                </c:pt>
              </c:numCache>
            </c:numRef>
          </c:val>
        </c:ser>
        <c:shape val="box"/>
        <c:axId val="163576448"/>
        <c:axId val="163189120"/>
        <c:axId val="0"/>
      </c:bar3DChart>
      <c:catAx>
        <c:axId val="163576448"/>
        <c:scaling>
          <c:orientation val="minMax"/>
        </c:scaling>
        <c:axPos val="b"/>
        <c:numFmt formatCode="General" sourceLinked="1"/>
        <c:tickLblPos val="nextTo"/>
        <c:crossAx val="163189120"/>
        <c:crosses val="autoZero"/>
        <c:auto val="1"/>
        <c:lblAlgn val="ctr"/>
        <c:lblOffset val="100"/>
      </c:catAx>
      <c:valAx>
        <c:axId val="163189120"/>
        <c:scaling>
          <c:orientation val="minMax"/>
        </c:scaling>
        <c:axPos val="r"/>
        <c:majorGridlines/>
        <c:numFmt formatCode="General" sourceLinked="1"/>
        <c:tickLblPos val="nextTo"/>
        <c:crossAx val="163576448"/>
        <c:crosses val="autoZero"/>
        <c:crossBetween val="between"/>
      </c:valAx>
    </c:plotArea>
    <c:legend>
      <c:legendPos val="r"/>
      <c:layout/>
    </c:legend>
    <c:dispBlanksAs val="span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5</xdr:row>
      <xdr:rowOff>53340</xdr:rowOff>
    </xdr:from>
    <xdr:to>
      <xdr:col>14</xdr:col>
      <xdr:colOff>53340</xdr:colOff>
      <xdr:row>20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16</xdr:row>
      <xdr:rowOff>160020</xdr:rowOff>
    </xdr:from>
    <xdr:to>
      <xdr:col>23</xdr:col>
      <xdr:colOff>205740</xdr:colOff>
      <xdr:row>31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V83"/>
  <sheetViews>
    <sheetView tabSelected="1" topLeftCell="D1" workbookViewId="0">
      <selection activeCell="L66" sqref="L66"/>
    </sheetView>
  </sheetViews>
  <sheetFormatPr defaultRowHeight="14.4"/>
  <cols>
    <col min="8" max="8" width="11.33203125" bestFit="1" customWidth="1"/>
    <col min="9" max="9" width="14.77734375" bestFit="1" customWidth="1"/>
    <col min="10" max="10" width="14" customWidth="1"/>
    <col min="14" max="14" width="13.77734375" bestFit="1" customWidth="1"/>
    <col min="15" max="15" width="17.6640625" bestFit="1" customWidth="1"/>
    <col min="16" max="16" width="24.6640625" bestFit="1" customWidth="1"/>
  </cols>
  <sheetData>
    <row r="4" spans="3:22">
      <c r="C4" s="1" t="s">
        <v>0</v>
      </c>
      <c r="D4" s="1" t="s">
        <v>1</v>
      </c>
      <c r="E4" s="1" t="s">
        <v>2</v>
      </c>
      <c r="F4" s="1" t="s">
        <v>3</v>
      </c>
    </row>
    <row r="5" spans="3:22">
      <c r="C5" s="1" t="s">
        <v>4</v>
      </c>
      <c r="D5" s="1">
        <v>23322</v>
      </c>
      <c r="E5" s="1">
        <v>25888</v>
      </c>
      <c r="F5" s="1">
        <v>2222</v>
      </c>
    </row>
    <row r="6" spans="3:22">
      <c r="C6" s="1" t="s">
        <v>5</v>
      </c>
      <c r="D6" s="1">
        <v>4562</v>
      </c>
      <c r="E6" s="1">
        <v>2141</v>
      </c>
      <c r="F6" s="1">
        <v>1255</v>
      </c>
    </row>
    <row r="7" spans="3:22">
      <c r="C7" s="1" t="s">
        <v>6</v>
      </c>
      <c r="D7" s="1">
        <v>859</v>
      </c>
      <c r="E7" s="1">
        <v>3155</v>
      </c>
      <c r="F7" s="1">
        <v>2563</v>
      </c>
    </row>
    <row r="8" spans="3:22">
      <c r="C8" s="1" t="s">
        <v>7</v>
      </c>
      <c r="D8" s="1">
        <v>8746</v>
      </c>
      <c r="E8" s="1">
        <v>1526</v>
      </c>
      <c r="F8" s="1">
        <v>3625</v>
      </c>
    </row>
    <row r="9" spans="3:22">
      <c r="C9" s="1" t="s">
        <v>8</v>
      </c>
      <c r="D9" s="1">
        <v>54666</v>
      </c>
      <c r="E9" s="1">
        <v>14256</v>
      </c>
      <c r="F9" s="1">
        <v>1425</v>
      </c>
      <c r="Q9" s="1" t="s">
        <v>4</v>
      </c>
      <c r="R9" s="1">
        <v>125</v>
      </c>
      <c r="V9" s="2"/>
    </row>
    <row r="10" spans="3:22">
      <c r="Q10" s="1" t="s">
        <v>5</v>
      </c>
      <c r="R10" s="1">
        <v>256</v>
      </c>
      <c r="S10" s="1">
        <v>25888</v>
      </c>
      <c r="T10" s="1">
        <v>2222</v>
      </c>
    </row>
    <row r="11" spans="3:22" hidden="1">
      <c r="Q11" s="1" t="s">
        <v>6</v>
      </c>
      <c r="R11" s="1"/>
      <c r="S11" s="1">
        <v>2141</v>
      </c>
      <c r="T11" s="1">
        <v>1255</v>
      </c>
    </row>
    <row r="12" spans="3:22" hidden="1">
      <c r="Q12" s="1" t="s">
        <v>7</v>
      </c>
      <c r="R12" s="1">
        <v>784</v>
      </c>
      <c r="S12" s="1">
        <v>3155</v>
      </c>
      <c r="T12" s="1">
        <v>2563</v>
      </c>
    </row>
    <row r="13" spans="3:22" hidden="1">
      <c r="Q13" s="1" t="s">
        <v>6</v>
      </c>
      <c r="R13" s="1">
        <v>691</v>
      </c>
      <c r="S13" s="1">
        <v>1526</v>
      </c>
      <c r="T13" s="1">
        <v>3625</v>
      </c>
    </row>
    <row r="14" spans="3:22">
      <c r="D14" s="1" t="s">
        <v>0</v>
      </c>
      <c r="E14" s="1" t="s">
        <v>1</v>
      </c>
      <c r="F14" s="1" t="s">
        <v>2</v>
      </c>
      <c r="G14" s="3" t="s">
        <v>3</v>
      </c>
      <c r="Q14" s="1" t="s">
        <v>9</v>
      </c>
      <c r="R14" s="1"/>
      <c r="S14" s="1">
        <v>14256</v>
      </c>
      <c r="T14" s="1">
        <v>1425</v>
      </c>
    </row>
    <row r="15" spans="3:22">
      <c r="D15" s="1" t="s">
        <v>4</v>
      </c>
      <c r="E15" s="1"/>
      <c r="F15" s="1">
        <v>25888</v>
      </c>
      <c r="G15" s="1">
        <v>2154</v>
      </c>
      <c r="Q15" s="1" t="s">
        <v>10</v>
      </c>
      <c r="R15" s="1">
        <v>611</v>
      </c>
    </row>
    <row r="16" spans="3:22">
      <c r="D16" s="1" t="s">
        <v>5</v>
      </c>
      <c r="E16" s="1">
        <v>4562</v>
      </c>
      <c r="F16" s="1">
        <v>2141</v>
      </c>
      <c r="G16" s="1">
        <v>2545</v>
      </c>
    </row>
    <row r="17" spans="4:7">
      <c r="D17" s="1" t="s">
        <v>6</v>
      </c>
      <c r="E17" s="1">
        <v>859</v>
      </c>
      <c r="F17" s="1"/>
      <c r="G17" s="1">
        <v>6255</v>
      </c>
    </row>
    <row r="18" spans="4:7">
      <c r="D18" s="1" t="s">
        <v>7</v>
      </c>
      <c r="E18" s="1"/>
      <c r="F18" s="1">
        <v>1526</v>
      </c>
      <c r="G18" s="1">
        <v>9848</v>
      </c>
    </row>
    <row r="40" spans="8:18" ht="15.6">
      <c r="N40" s="10" t="s">
        <v>49</v>
      </c>
      <c r="O40" s="10" t="s">
        <v>11</v>
      </c>
      <c r="P40" s="10" t="s">
        <v>50</v>
      </c>
    </row>
    <row r="41" spans="8:18">
      <c r="N41" s="1">
        <v>1</v>
      </c>
      <c r="O41" s="1" t="s">
        <v>51</v>
      </c>
      <c r="P41" s="1" t="s">
        <v>59</v>
      </c>
    </row>
    <row r="42" spans="8:18">
      <c r="N42" s="1">
        <v>2</v>
      </c>
      <c r="O42" s="1" t="s">
        <v>52</v>
      </c>
      <c r="P42" s="1" t="s">
        <v>60</v>
      </c>
    </row>
    <row r="43" spans="8:18">
      <c r="N43" s="1">
        <v>3</v>
      </c>
      <c r="O43" s="1" t="s">
        <v>53</v>
      </c>
      <c r="P43" s="1" t="s">
        <v>61</v>
      </c>
      <c r="R43">
        <f>Sheet1!E68</f>
        <v>0</v>
      </c>
    </row>
    <row r="44" spans="8:18">
      <c r="H44" s="7" t="s">
        <v>15</v>
      </c>
      <c r="I44" s="4" t="s">
        <v>13</v>
      </c>
      <c r="J44" s="4" t="s">
        <v>13</v>
      </c>
      <c r="N44" s="1">
        <v>4</v>
      </c>
      <c r="O44" s="1" t="s">
        <v>54</v>
      </c>
      <c r="P44" s="1" t="s">
        <v>62</v>
      </c>
    </row>
    <row r="45" spans="8:18">
      <c r="H45" s="1">
        <v>11</v>
      </c>
      <c r="I45" s="1" t="s">
        <v>19</v>
      </c>
      <c r="J45">
        <v>12</v>
      </c>
      <c r="N45" s="1">
        <v>5</v>
      </c>
      <c r="O45" s="1" t="s">
        <v>55</v>
      </c>
      <c r="P45" s="1" t="s">
        <v>63</v>
      </c>
    </row>
    <row r="46" spans="8:18">
      <c r="H46" s="1">
        <v>42</v>
      </c>
      <c r="I46" s="1" t="s">
        <v>20</v>
      </c>
      <c r="J46">
        <v>15</v>
      </c>
      <c r="N46" s="1">
        <v>6</v>
      </c>
      <c r="O46" s="1" t="s">
        <v>56</v>
      </c>
      <c r="P46" s="1" t="s">
        <v>64</v>
      </c>
    </row>
    <row r="47" spans="8:18">
      <c r="H47" s="1">
        <v>72</v>
      </c>
      <c r="I47" s="1" t="s">
        <v>21</v>
      </c>
      <c r="J47">
        <v>14</v>
      </c>
      <c r="N47" s="1">
        <v>7</v>
      </c>
      <c r="O47" s="1" t="s">
        <v>57</v>
      </c>
      <c r="P47" s="1" t="s">
        <v>65</v>
      </c>
    </row>
    <row r="48" spans="8:18">
      <c r="H48" s="1">
        <v>34</v>
      </c>
      <c r="I48" s="1" t="s">
        <v>22</v>
      </c>
      <c r="J48">
        <v>16</v>
      </c>
      <c r="N48" s="1">
        <v>8</v>
      </c>
      <c r="O48" s="1" t="s">
        <v>58</v>
      </c>
      <c r="P48" s="1" t="s">
        <v>66</v>
      </c>
    </row>
    <row r="49" spans="8:10">
      <c r="H49" s="1">
        <v>14</v>
      </c>
      <c r="I49" s="1" t="s">
        <v>23</v>
      </c>
      <c r="J49">
        <v>18</v>
      </c>
    </row>
    <row r="50" spans="8:10">
      <c r="H50" s="1">
        <v>51</v>
      </c>
      <c r="I50" s="1" t="s">
        <v>24</v>
      </c>
      <c r="J50">
        <v>17</v>
      </c>
    </row>
    <row r="51" spans="8:10">
      <c r="H51" s="1">
        <v>41</v>
      </c>
      <c r="I51" s="1" t="s">
        <v>25</v>
      </c>
    </row>
    <row r="52" spans="8:10">
      <c r="H52" s="1">
        <v>51</v>
      </c>
      <c r="I52" s="1" t="s">
        <v>26</v>
      </c>
    </row>
    <row r="53" spans="8:10">
      <c r="H53" s="1">
        <v>65</v>
      </c>
      <c r="I53" s="1" t="s">
        <v>27</v>
      </c>
    </row>
    <row r="54" spans="8:10">
      <c r="H54" s="1">
        <v>22</v>
      </c>
      <c r="I54" s="1" t="s">
        <v>28</v>
      </c>
    </row>
    <row r="55" spans="8:10">
      <c r="H55" s="1">
        <v>57</v>
      </c>
      <c r="I55" s="1" t="s">
        <v>29</v>
      </c>
    </row>
    <row r="56" spans="8:10">
      <c r="H56" s="1">
        <v>65</v>
      </c>
      <c r="I56" s="1" t="s">
        <v>30</v>
      </c>
    </row>
    <row r="57" spans="8:10">
      <c r="H57" s="1">
        <v>20</v>
      </c>
      <c r="I57" s="1" t="s">
        <v>31</v>
      </c>
    </row>
    <row r="58" spans="8:10">
      <c r="H58" s="1">
        <v>33</v>
      </c>
      <c r="I58" s="1" t="s">
        <v>32</v>
      </c>
    </row>
    <row r="59" spans="8:10">
      <c r="H59" s="1">
        <v>60</v>
      </c>
      <c r="I59" s="1" t="s">
        <v>33</v>
      </c>
    </row>
    <row r="60" spans="8:10">
      <c r="H60" s="1">
        <v>55</v>
      </c>
      <c r="I60" s="1" t="s">
        <v>34</v>
      </c>
    </row>
    <row r="61" spans="8:10">
      <c r="H61" s="1">
        <v>48</v>
      </c>
      <c r="I61" s="1" t="s">
        <v>35</v>
      </c>
    </row>
    <row r="62" spans="8:10">
      <c r="H62" s="1">
        <v>64</v>
      </c>
      <c r="I62" s="1" t="s">
        <v>36</v>
      </c>
    </row>
    <row r="63" spans="8:10">
      <c r="H63" s="1">
        <v>35</v>
      </c>
      <c r="I63" s="1" t="s">
        <v>37</v>
      </c>
    </row>
    <row r="64" spans="8:10">
      <c r="H64" s="1">
        <v>85</v>
      </c>
      <c r="I64" s="1" t="s">
        <v>38</v>
      </c>
    </row>
    <row r="65" spans="8:12">
      <c r="H65" s="1">
        <v>44</v>
      </c>
      <c r="I65" s="1" t="s">
        <v>39</v>
      </c>
      <c r="L65">
        <f>MAX(H57:I83)</f>
        <v>85</v>
      </c>
    </row>
    <row r="66" spans="8:12">
      <c r="H66" s="1">
        <v>85</v>
      </c>
      <c r="I66" s="1" t="s">
        <v>40</v>
      </c>
    </row>
    <row r="67" spans="8:12">
      <c r="H67" s="1">
        <v>57</v>
      </c>
      <c r="I67" s="1" t="s">
        <v>41</v>
      </c>
    </row>
    <row r="68" spans="8:12">
      <c r="H68" s="1">
        <v>11</v>
      </c>
      <c r="I68" s="1" t="s">
        <v>42</v>
      </c>
    </row>
    <row r="69" spans="8:12">
      <c r="H69" s="1">
        <v>42</v>
      </c>
      <c r="I69" s="1" t="s">
        <v>43</v>
      </c>
    </row>
    <row r="70" spans="8:12">
      <c r="H70" s="1">
        <v>72</v>
      </c>
      <c r="I70" s="1" t="s">
        <v>44</v>
      </c>
    </row>
    <row r="71" spans="8:12">
      <c r="H71" s="1">
        <v>34</v>
      </c>
      <c r="I71" s="1" t="s">
        <v>45</v>
      </c>
    </row>
    <row r="72" spans="8:12">
      <c r="H72" s="1">
        <v>6</v>
      </c>
      <c r="I72" s="1" t="s">
        <v>44</v>
      </c>
    </row>
    <row r="73" spans="8:12">
      <c r="H73" s="1">
        <v>7</v>
      </c>
      <c r="I73" s="1" t="s">
        <v>35</v>
      </c>
    </row>
    <row r="74" spans="8:12">
      <c r="H74" s="1">
        <v>8</v>
      </c>
      <c r="I74" s="1" t="s">
        <v>28</v>
      </c>
    </row>
    <row r="75" spans="8:12">
      <c r="H75" s="1">
        <v>10</v>
      </c>
      <c r="I75" s="1" t="s">
        <v>46</v>
      </c>
    </row>
    <row r="76" spans="8:12">
      <c r="H76" s="1">
        <v>12</v>
      </c>
      <c r="I76" s="1" t="s">
        <v>47</v>
      </c>
    </row>
    <row r="77" spans="8:12">
      <c r="H77" s="1">
        <v>13</v>
      </c>
      <c r="I77" s="1" t="s">
        <v>48</v>
      </c>
    </row>
    <row r="78" spans="8:12">
      <c r="H78" s="1">
        <v>14</v>
      </c>
      <c r="I78" s="1" t="s">
        <v>24</v>
      </c>
    </row>
    <row r="79" spans="8:12">
      <c r="H79" s="1">
        <v>16</v>
      </c>
      <c r="I79" s="1" t="s">
        <v>23</v>
      </c>
    </row>
    <row r="80" spans="8:12">
      <c r="H80" s="1">
        <v>20</v>
      </c>
      <c r="I80" s="1" t="s">
        <v>26</v>
      </c>
    </row>
    <row r="81" spans="8:9">
      <c r="H81" s="1">
        <v>32</v>
      </c>
      <c r="I81" s="1" t="s">
        <v>25</v>
      </c>
    </row>
    <row r="82" spans="8:9">
      <c r="H82" s="1">
        <v>75</v>
      </c>
      <c r="I82" s="1" t="s">
        <v>36</v>
      </c>
    </row>
    <row r="83" spans="8:9">
      <c r="H83" s="1">
        <v>77</v>
      </c>
      <c r="I83" s="1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2"/>
  <sheetViews>
    <sheetView topLeftCell="A62" zoomScale="85" zoomScaleNormal="85" workbookViewId="0">
      <selection activeCell="D83" sqref="D83"/>
    </sheetView>
  </sheetViews>
  <sheetFormatPr defaultRowHeight="14.4"/>
  <cols>
    <col min="1" max="1" width="17.5546875" customWidth="1"/>
    <col min="2" max="2" width="15.5546875" bestFit="1" customWidth="1"/>
    <col min="3" max="3" width="13.88671875" bestFit="1" customWidth="1"/>
    <col min="4" max="4" width="14.77734375" customWidth="1"/>
    <col min="5" max="5" width="15.109375" bestFit="1" customWidth="1"/>
    <col min="6" max="6" width="15.5546875" bestFit="1" customWidth="1"/>
    <col min="7" max="7" width="12.77734375" customWidth="1"/>
    <col min="8" max="8" width="16.88671875" customWidth="1"/>
    <col min="9" max="9" width="21.44140625" customWidth="1"/>
    <col min="10" max="10" width="16.6640625" customWidth="1"/>
    <col min="11" max="11" width="13.21875" customWidth="1"/>
    <col min="12" max="12" width="14.77734375" bestFit="1" customWidth="1"/>
    <col min="13" max="13" width="14.109375" bestFit="1" customWidth="1"/>
    <col min="14" max="15" width="14.77734375" bestFit="1" customWidth="1"/>
    <col min="16" max="16" width="10.77734375" bestFit="1" customWidth="1"/>
  </cols>
  <sheetData>
    <row r="1" spans="1:14">
      <c r="A1" s="6" t="s">
        <v>67</v>
      </c>
      <c r="B1" s="6"/>
      <c r="C1" s="6" t="s">
        <v>67</v>
      </c>
      <c r="D1" s="6"/>
      <c r="J1" s="6" t="s">
        <v>67</v>
      </c>
      <c r="K1" s="6"/>
      <c r="L1" s="6" t="s">
        <v>67</v>
      </c>
      <c r="M1" s="6"/>
    </row>
    <row r="3" spans="1:14" ht="15.6">
      <c r="A3" s="5" t="s">
        <v>14</v>
      </c>
      <c r="B3" s="5"/>
      <c r="C3" s="5"/>
      <c r="D3" s="5"/>
      <c r="J3" s="5" t="s">
        <v>141</v>
      </c>
      <c r="K3" s="5"/>
      <c r="L3" s="5"/>
      <c r="M3" s="5"/>
    </row>
    <row r="5" spans="1:14">
      <c r="A5" s="4" t="s">
        <v>12</v>
      </c>
      <c r="B5" s="4" t="s">
        <v>11</v>
      </c>
      <c r="D5" s="12" t="s">
        <v>15</v>
      </c>
      <c r="E5" s="12" t="s">
        <v>68</v>
      </c>
      <c r="J5" s="4" t="s">
        <v>12</v>
      </c>
      <c r="K5" s="4" t="s">
        <v>11</v>
      </c>
      <c r="M5" s="12" t="s">
        <v>15</v>
      </c>
      <c r="N5" s="12" t="s">
        <v>68</v>
      </c>
    </row>
    <row r="6" spans="1:14">
      <c r="A6" s="1">
        <v>10248</v>
      </c>
      <c r="B6" s="1" t="str">
        <f>VLOOKUP(VLOOKUP(VLOOKUP(A6,Sheet3!$A$2:$B$40,2,FALSE),Sheet3!$B$2:$D$40,3,FALSE),Sheet1!$N$41:$O$48,2,FALSE)</f>
        <v>BEVERAGE</v>
      </c>
      <c r="D6" s="1">
        <f>VLOOKUP(A6,Sheet3!$A$2:$B$40,2,0)</f>
        <v>11</v>
      </c>
      <c r="E6" s="1">
        <f>VLOOKUP(D6,Sheet3!$B$2:$D$40,3,0)</f>
        <v>1</v>
      </c>
      <c r="J6" s="1">
        <v>10248</v>
      </c>
      <c r="K6" s="1" t="str">
        <f>VLOOKUP(VLOOKUP(VLOOKUP(J6,Sheet3!$A$2:$B$40,2,FALSE),Sheet3!$B$2:$D$40,3,FALSE),Sheet1!$N$41:$O$48,2,FALSE)</f>
        <v>BEVERAGE</v>
      </c>
      <c r="M6" s="1">
        <f>VLOOKUP(J6,Sheet3!$A$2:$B$40,2,0)</f>
        <v>11</v>
      </c>
      <c r="N6" s="1">
        <f>VLOOKUP(M6,Sheet3!$B$2:$D$40,3,0)</f>
        <v>1</v>
      </c>
    </row>
    <row r="7" spans="1:14">
      <c r="A7" s="1">
        <v>10249</v>
      </c>
      <c r="B7" s="1" t="str">
        <f>VLOOKUP(VLOOKUP(VLOOKUP(A7,Sheet3!$A$2:$B$40,2,FALSE),Sheet3!$B$2:$D$40,3,FALSE),Sheet1!$N$41:$O$48,2,FALSE)</f>
        <v>CONDIMENTS</v>
      </c>
      <c r="D7" s="1">
        <f>VLOOKUP(A7,Sheet3!$A$2:$B$40,2,0)</f>
        <v>34</v>
      </c>
      <c r="E7" s="1">
        <f>VLOOKUP(D7,Sheet3!$B$2:$D$40,3,0)</f>
        <v>2</v>
      </c>
      <c r="J7" s="1">
        <v>10249</v>
      </c>
      <c r="K7" s="1" t="str">
        <f>VLOOKUP(VLOOKUP(VLOOKUP(J7,Sheet3!$A$2:$B$40,2,FALSE),Sheet3!$B$2:$D$40,3,FALSE),Sheet1!$N$41:$O$48,2,FALSE)</f>
        <v>CONDIMENTS</v>
      </c>
      <c r="M7" s="1">
        <f>VLOOKUP(J7,Sheet3!$A$2:$B$40,2,0)</f>
        <v>34</v>
      </c>
      <c r="N7" s="1">
        <f>VLOOKUP(M7,Sheet3!$B$2:$D$40,3,0)</f>
        <v>2</v>
      </c>
    </row>
    <row r="8" spans="1:14">
      <c r="A8" s="1">
        <v>10250</v>
      </c>
      <c r="B8" s="1" t="str">
        <f>VLOOKUP(VLOOKUP(VLOOKUP(A8,Sheet3!$A$2:$B$40,2,FALSE),Sheet3!$B$2:$D$40,3,FALSE),Sheet1!$N$41:$O$48,2,FALSE)</f>
        <v>SEAFOOD</v>
      </c>
      <c r="D8" s="1">
        <f>VLOOKUP(A8,Sheet3!$A$2:$B$40,2,0)</f>
        <v>41</v>
      </c>
      <c r="E8" s="1">
        <f>VLOOKUP(D8,Sheet3!$B$2:$D$40,3,0)</f>
        <v>8</v>
      </c>
      <c r="J8" s="1">
        <v>10250</v>
      </c>
      <c r="K8" s="1" t="str">
        <f>VLOOKUP(VLOOKUP(VLOOKUP(J8,Sheet3!$A$2:$B$40,2,FALSE),Sheet3!$B$2:$D$40,3,FALSE),Sheet1!$N$41:$O$48,2,FALSE)</f>
        <v>SEAFOOD</v>
      </c>
      <c r="M8" s="1">
        <f>VLOOKUP(J8,Sheet3!$A$2:$B$40,2,0)</f>
        <v>41</v>
      </c>
      <c r="N8" s="1">
        <f>VLOOKUP(M8,Sheet3!$B$2:$D$40,3,0)</f>
        <v>8</v>
      </c>
    </row>
    <row r="9" spans="1:14">
      <c r="A9" s="1">
        <v>10251</v>
      </c>
      <c r="B9" s="1" t="str">
        <f>VLOOKUP(VLOOKUP(VLOOKUP(A9,Sheet3!$A$2:$B$40,2,FALSE),Sheet3!$B$2:$D$40,3,FALSE),Sheet1!$N$41:$O$48,2,FALSE)</f>
        <v>PRODUCE</v>
      </c>
      <c r="D9" s="1">
        <f>VLOOKUP(A9,Sheet3!$A$2:$B$40,2,0)</f>
        <v>22</v>
      </c>
      <c r="E9" s="1">
        <f>VLOOKUP(D9,Sheet3!$B$2:$D$40,3,0)</f>
        <v>7</v>
      </c>
      <c r="J9" s="1">
        <v>10251</v>
      </c>
      <c r="K9" s="1" t="str">
        <f>VLOOKUP(VLOOKUP(VLOOKUP(J9,Sheet3!$A$2:$B$40,2,FALSE),Sheet3!$B$2:$D$40,3,FALSE),Sheet1!$N$41:$O$48,2,FALSE)</f>
        <v>PRODUCE</v>
      </c>
      <c r="M9" s="1">
        <f>VLOOKUP(J9,Sheet3!$A$2:$B$40,2,0)</f>
        <v>22</v>
      </c>
      <c r="N9" s="1">
        <f>VLOOKUP(M9,Sheet3!$B$2:$D$40,3,0)</f>
        <v>7</v>
      </c>
    </row>
    <row r="10" spans="1:14">
      <c r="A10" s="1">
        <v>10252</v>
      </c>
      <c r="B10" s="1" t="str">
        <f>VLOOKUP(VLOOKUP(VLOOKUP(A10,Sheet3!$A$2:$B$40,2,FALSE),Sheet3!$B$2:$D$40,3,FALSE),Sheet1!$N$41:$O$48,2,FALSE)</f>
        <v>SEAFOOD</v>
      </c>
      <c r="D10" s="1">
        <f>VLOOKUP(A10,Sheet3!$A$2:$B$40,2,0)</f>
        <v>65</v>
      </c>
      <c r="E10" s="1">
        <f>VLOOKUP(D10,Sheet3!$B$2:$D$40,3,0)</f>
        <v>8</v>
      </c>
      <c r="J10" s="1">
        <v>10252</v>
      </c>
      <c r="K10" s="1" t="str">
        <f>VLOOKUP(VLOOKUP(VLOOKUP(J10,Sheet3!$A$2:$B$40,2,FALSE),Sheet3!$B$2:$D$40,3,FALSE),Sheet1!$N$41:$O$48,2,FALSE)</f>
        <v>SEAFOOD</v>
      </c>
      <c r="M10" s="1">
        <f>VLOOKUP(J10,Sheet3!$A$2:$B$40,2,0)</f>
        <v>65</v>
      </c>
      <c r="N10" s="1">
        <f>VLOOKUP(M10,Sheet3!$B$2:$D$40,3,0)</f>
        <v>8</v>
      </c>
    </row>
    <row r="11" spans="1:14">
      <c r="A11" s="1">
        <v>10253</v>
      </c>
      <c r="B11" s="1" t="str">
        <f>VLOOKUP(VLOOKUP(VLOOKUP(A11,Sheet3!$A$2:$B$40,2,FALSE),Sheet3!$B$2:$D$40,3,FALSE),Sheet1!$N$41:$O$48,2,FALSE)</f>
        <v>MEAT</v>
      </c>
      <c r="D11" s="1">
        <f>VLOOKUP(A11,Sheet3!$A$2:$B$40,2,0)</f>
        <v>20</v>
      </c>
      <c r="E11" s="1">
        <f>VLOOKUP(D11,Sheet3!$B$2:$D$40,3,0)</f>
        <v>6</v>
      </c>
      <c r="J11" s="1">
        <v>10253</v>
      </c>
      <c r="K11" s="1" t="str">
        <f>VLOOKUP(VLOOKUP(VLOOKUP(J11,Sheet3!$A$2:$B$40,2,FALSE),Sheet3!$B$2:$D$40,3,FALSE),Sheet1!$N$41:$O$48,2,FALSE)</f>
        <v>MEAT</v>
      </c>
      <c r="M11" s="1">
        <f>VLOOKUP(J11,Sheet3!$A$2:$B$40,2,0)</f>
        <v>20</v>
      </c>
      <c r="N11" s="1">
        <f>VLOOKUP(M11,Sheet3!$B$2:$D$40,3,0)</f>
        <v>6</v>
      </c>
    </row>
    <row r="12" spans="1:14">
      <c r="A12" s="1">
        <v>10254</v>
      </c>
      <c r="B12" s="1" t="str">
        <f>VLOOKUP(VLOOKUP(VLOOKUP(A12,Sheet3!$A$2:$B$40,2,FALSE),Sheet3!$B$2:$D$40,3,FALSE),Sheet1!$N$41:$O$48,2,FALSE)</f>
        <v>DAIRY PRODUCT</v>
      </c>
      <c r="D12" s="1">
        <f>VLOOKUP(A12,Sheet3!$A$2:$B$40,2,0)</f>
        <v>60</v>
      </c>
      <c r="E12" s="1">
        <f>VLOOKUP(D12,Sheet3!$B$2:$D$40,3,0)</f>
        <v>4</v>
      </c>
      <c r="J12" s="1">
        <v>10254</v>
      </c>
      <c r="K12" s="1" t="str">
        <f>VLOOKUP(VLOOKUP(VLOOKUP(J12,Sheet3!$A$2:$B$40,2,FALSE),Sheet3!$B$2:$D$40,3,FALSE),Sheet1!$N$41:$O$48,2,FALSE)</f>
        <v>DAIRY PRODUCT</v>
      </c>
      <c r="M12" s="1">
        <f>VLOOKUP(J12,Sheet3!$A$2:$B$40,2,0)</f>
        <v>60</v>
      </c>
      <c r="N12" s="1">
        <f>VLOOKUP(M12,Sheet3!$B$2:$D$40,3,0)</f>
        <v>4</v>
      </c>
    </row>
    <row r="13" spans="1:14">
      <c r="A13" s="1">
        <v>10255</v>
      </c>
      <c r="B13" s="1" t="str">
        <f>VLOOKUP(VLOOKUP(VLOOKUP(A13,Sheet3!$A$2:$B$40,2,FALSE),Sheet3!$B$2:$D$40,3,FALSE),Sheet1!$N$41:$O$48,2,FALSE)</f>
        <v>DAIRY PRODUCT</v>
      </c>
      <c r="D13" s="1">
        <f>VLOOKUP(A13,Sheet3!$A$2:$B$40,2,0)</f>
        <v>48</v>
      </c>
      <c r="E13" s="1">
        <f>VLOOKUP(D13,Sheet3!$B$2:$D$40,3,0)</f>
        <v>4</v>
      </c>
      <c r="J13" s="1">
        <v>10255</v>
      </c>
      <c r="K13" s="1" t="str">
        <f>VLOOKUP(VLOOKUP(VLOOKUP(J13,Sheet3!$A$2:$B$40,2,FALSE),Sheet3!$B$2:$D$40,3,FALSE),Sheet1!$N$41:$O$48,2,FALSE)</f>
        <v>DAIRY PRODUCT</v>
      </c>
      <c r="M13" s="1">
        <f>VLOOKUP(J13,Sheet3!$A$2:$B$40,2,0)</f>
        <v>48</v>
      </c>
      <c r="N13" s="1">
        <f>VLOOKUP(M13,Sheet3!$B$2:$D$40,3,0)</f>
        <v>4</v>
      </c>
    </row>
    <row r="14" spans="1:14">
      <c r="A14" s="1">
        <v>10256</v>
      </c>
      <c r="B14" s="1" t="str">
        <f>VLOOKUP(VLOOKUP(VLOOKUP(A14,Sheet3!$A$2:$B$40,2,FALSE),Sheet3!$B$2:$D$40,3,FALSE),Sheet1!$N$41:$O$48,2,FALSE)</f>
        <v>COFECTIONS</v>
      </c>
      <c r="D14" s="1">
        <f>VLOOKUP(A14,Sheet3!$A$2:$B$40,2,0)</f>
        <v>35</v>
      </c>
      <c r="E14" s="1">
        <f>VLOOKUP(D14,Sheet3!$B$2:$D$40,3,0)</f>
        <v>3</v>
      </c>
      <c r="J14" s="1">
        <v>10256</v>
      </c>
      <c r="K14" s="1" t="str">
        <f>VLOOKUP(VLOOKUP(VLOOKUP(J14,Sheet3!$A$2:$B$40,2,FALSE),Sheet3!$B$2:$D$40,3,FALSE),Sheet1!$N$41:$O$48,2,FALSE)</f>
        <v>COFECTIONS</v>
      </c>
      <c r="M14" s="1">
        <f>VLOOKUP(J14,Sheet3!$A$2:$B$40,2,0)</f>
        <v>35</v>
      </c>
      <c r="N14" s="1">
        <f>VLOOKUP(M14,Sheet3!$B$2:$D$40,3,0)</f>
        <v>3</v>
      </c>
    </row>
    <row r="15" spans="1:14">
      <c r="A15" s="1">
        <v>10257</v>
      </c>
      <c r="B15" s="1" t="str">
        <f>VLOOKUP(VLOOKUP(VLOOKUP(A15,Sheet3!$A$2:$B$40,2,FALSE),Sheet3!$B$2:$D$40,3,FALSE),Sheet1!$N$41:$O$48,2,FALSE)</f>
        <v>CONDIMENTS</v>
      </c>
      <c r="D15" s="1">
        <f>VLOOKUP(A15,Sheet3!$A$2:$B$40,2,0)</f>
        <v>85</v>
      </c>
      <c r="E15" s="1">
        <f>VLOOKUP(D15,Sheet3!$B$2:$D$40,3,0)</f>
        <v>2</v>
      </c>
      <c r="J15" s="1">
        <v>10257</v>
      </c>
      <c r="K15" s="1" t="str">
        <f>VLOOKUP(VLOOKUP(VLOOKUP(J15,Sheet3!$A$2:$B$40,2,FALSE),Sheet3!$B$2:$D$40,3,FALSE),Sheet1!$N$41:$O$48,2,FALSE)</f>
        <v>CONDIMENTS</v>
      </c>
      <c r="M15" s="1">
        <f>VLOOKUP(J15,Sheet3!$A$2:$B$40,2,0)</f>
        <v>85</v>
      </c>
      <c r="N15" s="1">
        <f>VLOOKUP(M15,Sheet3!$B$2:$D$40,3,0)</f>
        <v>2</v>
      </c>
    </row>
    <row r="16" spans="1:14">
      <c r="A16" s="1">
        <v>10258</v>
      </c>
      <c r="B16" s="1" t="str">
        <f>VLOOKUP(VLOOKUP(VLOOKUP(A16,Sheet3!$A$2:$B$40,2,FALSE),Sheet3!$B$2:$D$40,3,FALSE),Sheet1!$N$41:$O$48,2,FALSE)</f>
        <v>MEAT</v>
      </c>
      <c r="D16" s="1">
        <f>VLOOKUP(A16,Sheet3!$A$2:$B$40,2,0)</f>
        <v>57</v>
      </c>
      <c r="E16" s="1">
        <f>VLOOKUP(D16,Sheet3!$B$2:$D$40,3,0)</f>
        <v>6</v>
      </c>
      <c r="J16" s="1">
        <v>10258</v>
      </c>
      <c r="K16" s="1" t="str">
        <f>VLOOKUP(VLOOKUP(VLOOKUP(J16,Sheet3!$A$2:$B$40,2,FALSE),Sheet3!$B$2:$D$40,3,FALSE),Sheet1!$N$41:$O$48,2,FALSE)</f>
        <v>MEAT</v>
      </c>
      <c r="M16" s="1">
        <f>VLOOKUP(J16,Sheet3!$A$2:$B$40,2,0)</f>
        <v>57</v>
      </c>
      <c r="N16" s="1">
        <f>VLOOKUP(M16,Sheet3!$B$2:$D$40,3,0)</f>
        <v>6</v>
      </c>
    </row>
    <row r="17" spans="1:18">
      <c r="A17" s="1">
        <v>10259</v>
      </c>
      <c r="B17" s="1" t="str">
        <f>VLOOKUP(VLOOKUP(VLOOKUP(A17,Sheet3!$A$2:$B$40,2,FALSE),Sheet3!$B$2:$D$40,3,FALSE),Sheet1!$N$41:$O$48,2,FALSE)</f>
        <v>BEVERAGE</v>
      </c>
      <c r="D17" s="1">
        <f>VLOOKUP(A17,Sheet3!$A$2:$B$40,2,0)</f>
        <v>11</v>
      </c>
      <c r="E17" s="1">
        <f>VLOOKUP(D17,Sheet3!$B$2:$D$40,3,0)</f>
        <v>1</v>
      </c>
      <c r="J17" s="1">
        <v>10259</v>
      </c>
      <c r="K17" s="1" t="str">
        <f>VLOOKUP(VLOOKUP(VLOOKUP(J17,Sheet3!$A$2:$B$40,2,FALSE),Sheet3!$B$2:$D$40,3,FALSE),Sheet1!$N$41:$O$48,2,FALSE)</f>
        <v>BEVERAGE</v>
      </c>
      <c r="M17" s="1">
        <f>VLOOKUP(J17,Sheet3!$A$2:$B$40,2,0)</f>
        <v>11</v>
      </c>
      <c r="N17" s="1">
        <f>VLOOKUP(M17,Sheet3!$B$2:$D$40,3,0)</f>
        <v>1</v>
      </c>
    </row>
    <row r="18" spans="1:18">
      <c r="A18" s="1">
        <v>10260</v>
      </c>
      <c r="B18" s="1" t="str">
        <f>VLOOKUP(VLOOKUP(VLOOKUP(A18,Sheet3!$A$2:$B$40,2,FALSE),Sheet3!$B$2:$D$40,3,FALSE),Sheet1!$N$41:$O$48,2,FALSE)</f>
        <v>CONDIMENTS</v>
      </c>
      <c r="D18" s="1">
        <f>VLOOKUP(A18,Sheet3!$A$2:$B$40,2,0)</f>
        <v>42</v>
      </c>
      <c r="E18" s="1">
        <f>VLOOKUP(D18,Sheet3!$B$2:$D$40,3,0)</f>
        <v>2</v>
      </c>
      <c r="J18" s="1">
        <v>10260</v>
      </c>
      <c r="K18" s="1" t="str">
        <f>VLOOKUP(VLOOKUP(VLOOKUP(J18,Sheet3!$A$2:$B$40,2,FALSE),Sheet3!$B$2:$D$40,3,FALSE),Sheet1!$N$41:$O$48,2,FALSE)</f>
        <v>CONDIMENTS</v>
      </c>
      <c r="M18" s="1">
        <f>VLOOKUP(J18,Sheet3!$A$2:$B$40,2,0)</f>
        <v>42</v>
      </c>
      <c r="N18" s="1">
        <f>VLOOKUP(M18,Sheet3!$B$2:$D$40,3,0)</f>
        <v>2</v>
      </c>
    </row>
    <row r="19" spans="1:18">
      <c r="A19" s="1">
        <v>11077</v>
      </c>
      <c r="B19" s="1" t="str">
        <f>VLOOKUP(VLOOKUP(VLOOKUP(A19,Sheet3!$A$2:$B$40,2,FALSE),Sheet3!$B$2:$D$40,3,FALSE),Sheet1!$N$41:$O$48,2,FALSE)</f>
        <v>CONDIMENTS</v>
      </c>
      <c r="D19" s="1">
        <f>VLOOKUP(A19,Sheet3!$A$2:$B$40,2,0)</f>
        <v>34</v>
      </c>
      <c r="E19" s="1">
        <f>VLOOKUP(D19,Sheet3!$B$2:$D$40,3,0)</f>
        <v>2</v>
      </c>
      <c r="J19" s="1">
        <v>11077</v>
      </c>
      <c r="K19" s="1" t="str">
        <f>VLOOKUP(VLOOKUP(VLOOKUP(J19,Sheet3!$A$2:$B$40,2,FALSE),Sheet3!$B$2:$D$40,3,FALSE),Sheet1!$N$41:$O$48,2,FALSE)</f>
        <v>CONDIMENTS</v>
      </c>
      <c r="M19" s="1">
        <f>VLOOKUP(J19,Sheet3!$A$2:$B$40,2,0)</f>
        <v>34</v>
      </c>
      <c r="N19" s="1">
        <f>VLOOKUP(M19,Sheet3!$B$2:$D$40,3,0)</f>
        <v>2</v>
      </c>
    </row>
    <row r="20" spans="1:18">
      <c r="A20" s="1">
        <v>11077</v>
      </c>
      <c r="B20" s="1" t="str">
        <f>VLOOKUP(VLOOKUP(VLOOKUP(A20,Sheet3!$A$2:$B$40,2,FALSE),Sheet3!$B$2:$D$40,3,FALSE),Sheet1!$N$41:$O$48,2,FALSE)</f>
        <v>CONDIMENTS</v>
      </c>
      <c r="D20" s="1">
        <f>VLOOKUP(A20,Sheet3!$A$2:$B$40,2,0)</f>
        <v>34</v>
      </c>
      <c r="E20" s="1">
        <f>VLOOKUP(D20,Sheet3!$B$2:$D$40,3,0)</f>
        <v>2</v>
      </c>
      <c r="F20" s="1" t="str">
        <f>VLOOKUP(E20,Sheet1!$N$41:$O$48,2,0)</f>
        <v>CONDIMENTS</v>
      </c>
      <c r="J20" s="1">
        <v>11077</v>
      </c>
      <c r="K20" s="1" t="str">
        <f>VLOOKUP(VLOOKUP(VLOOKUP(J20,Sheet3!$A$2:$B$40,2,FALSE),Sheet3!$B$2:$D$40,3,FALSE),Sheet1!$N$41:$O$48,2,FALSE)</f>
        <v>CONDIMENTS</v>
      </c>
      <c r="M20" s="1">
        <f>VLOOKUP(J20,Sheet3!$A$2:$B$40,2,0)</f>
        <v>34</v>
      </c>
      <c r="N20" s="1">
        <f>VLOOKUP(M20,Sheet3!$B$2:$D$40,3,0)</f>
        <v>2</v>
      </c>
      <c r="O20" s="1" t="str">
        <f>VLOOKUP(N20,Sheet1!$N$41:$O$48,2,0)</f>
        <v>CONDIMENTS</v>
      </c>
    </row>
    <row r="21" spans="1:18">
      <c r="A21" s="1">
        <v>11077</v>
      </c>
      <c r="B21" s="1" t="str">
        <f>VLOOKUP(VLOOKUP(VLOOKUP(A21,Sheet3!$A$2:$B$40,2,FALSE),Sheet3!$B$2:$D$40,3,FALSE),Sheet1!$N$41:$O$48,2,FALSE)</f>
        <v>CONDIMENTS</v>
      </c>
      <c r="D21" s="1">
        <f>VLOOKUP(A21,Sheet3!$A$2:$B$40,2,0)</f>
        <v>34</v>
      </c>
      <c r="E21" s="1">
        <f>VLOOKUP(D21,Sheet3!$B$2:$D$40,3,0)</f>
        <v>2</v>
      </c>
      <c r="F21" s="1" t="str">
        <f>VLOOKUP(E21,Sheet1!$N$41:$O$48,2,0)</f>
        <v>CONDIMENTS</v>
      </c>
      <c r="J21" s="1">
        <v>11077</v>
      </c>
      <c r="K21" s="1" t="str">
        <f>VLOOKUP(VLOOKUP(VLOOKUP(J21,Sheet3!$A$2:$B$40,2,FALSE),Sheet3!$B$2:$D$40,3,FALSE),Sheet1!$N$41:$O$48,2,FALSE)</f>
        <v>CONDIMENTS</v>
      </c>
      <c r="M21" s="1">
        <f>VLOOKUP(J21,Sheet3!$A$2:$B$40,2,0)</f>
        <v>34</v>
      </c>
      <c r="N21" s="1">
        <f>VLOOKUP(M21,Sheet3!$B$2:$D$40,3,0)</f>
        <v>2</v>
      </c>
      <c r="O21" s="1" t="str">
        <f>VLOOKUP(N21,Sheet1!$N$41:$O$48,2,0)</f>
        <v>CONDIMENTS</v>
      </c>
    </row>
    <row r="22" spans="1:18">
      <c r="A22" s="1">
        <v>11077</v>
      </c>
      <c r="B22" s="1" t="str">
        <f>VLOOKUP(VLOOKUP(VLOOKUP(A22,Sheet3!$A$2:$B$40,2,FALSE),Sheet3!$B$2:$D$40,3,FALSE),Sheet1!$N$41:$O$48,2,FALSE)</f>
        <v>CONDIMENTS</v>
      </c>
      <c r="D22" s="1">
        <f>VLOOKUP(A22,Sheet3!$A$2:$B$40,2,0)</f>
        <v>34</v>
      </c>
      <c r="E22" s="1">
        <f>VLOOKUP(D22,Sheet3!$B$2:$D$40,3,0)</f>
        <v>2</v>
      </c>
      <c r="F22" s="1" t="str">
        <f>VLOOKUP(E22,Sheet1!$N$41:$O$48,2,0)</f>
        <v>CONDIMENTS</v>
      </c>
      <c r="J22" s="1">
        <v>11077</v>
      </c>
      <c r="K22" s="1" t="str">
        <f>VLOOKUP(VLOOKUP(VLOOKUP(J22,Sheet3!$A$2:$B$40,2,FALSE),Sheet3!$B$2:$D$40,3,FALSE),Sheet1!$N$41:$O$48,2,FALSE)</f>
        <v>CONDIMENTS</v>
      </c>
      <c r="M22" s="1">
        <f>VLOOKUP(J22,Sheet3!$A$2:$B$40,2,0)</f>
        <v>34</v>
      </c>
      <c r="N22" s="1">
        <f>VLOOKUP(M22,Sheet3!$B$2:$D$40,3,0)</f>
        <v>2</v>
      </c>
      <c r="O22" s="1" t="str">
        <f>VLOOKUP(N22,Sheet1!$N$41:$O$48,2,0)</f>
        <v>CONDIMENTS</v>
      </c>
    </row>
    <row r="23" spans="1:18">
      <c r="A23" s="1">
        <v>11077</v>
      </c>
      <c r="B23" s="1" t="str">
        <f>VLOOKUP(VLOOKUP(VLOOKUP(A23,Sheet3!$A$2:$B$40,2,FALSE),Sheet3!$B$2:$D$40,3,FALSE),Sheet1!$N$41:$O$48,2,FALSE)</f>
        <v>CONDIMENTS</v>
      </c>
      <c r="D23" s="1">
        <f>VLOOKUP(A23,Sheet3!$A$2:$B$40,2,0)</f>
        <v>34</v>
      </c>
      <c r="E23" s="1">
        <f>VLOOKUP(D23,Sheet3!$B$2:$D$40,3,0)</f>
        <v>2</v>
      </c>
      <c r="F23" s="1" t="str">
        <f>VLOOKUP(E23,Sheet1!$N$41:$O$48,2,0)</f>
        <v>CONDIMENTS</v>
      </c>
      <c r="J23" s="1">
        <v>11077</v>
      </c>
      <c r="K23" s="1" t="str">
        <f>VLOOKUP(VLOOKUP(VLOOKUP(J23,Sheet3!$A$2:$B$40,2,FALSE),Sheet3!$B$2:$D$40,3,FALSE),Sheet1!$N$41:$O$48,2,FALSE)</f>
        <v>CONDIMENTS</v>
      </c>
      <c r="M23" s="1">
        <f>VLOOKUP(J23,Sheet3!$A$2:$B$40,2,0)</f>
        <v>34</v>
      </c>
      <c r="N23" s="1">
        <f>VLOOKUP(M23,Sheet3!$B$2:$D$40,3,0)</f>
        <v>2</v>
      </c>
      <c r="O23" s="1" t="str">
        <f>VLOOKUP(N23,Sheet1!$N$41:$O$48,2,0)</f>
        <v>CONDIMENTS</v>
      </c>
    </row>
    <row r="24" spans="1:18">
      <c r="A24" s="11"/>
      <c r="B24" s="11"/>
      <c r="J24" s="11"/>
      <c r="K24" s="11"/>
    </row>
    <row r="25" spans="1:18" ht="18">
      <c r="A25" s="11"/>
      <c r="B25" s="22" t="s">
        <v>96</v>
      </c>
      <c r="C25" s="23"/>
      <c r="D25" s="23"/>
      <c r="I25" s="29" t="s">
        <v>131</v>
      </c>
      <c r="J25" s="11"/>
      <c r="K25" s="22" t="s">
        <v>96</v>
      </c>
      <c r="L25" s="23"/>
      <c r="M25" s="23"/>
      <c r="R25" s="29" t="s">
        <v>131</v>
      </c>
    </row>
    <row r="26" spans="1:18" ht="18">
      <c r="A26" s="26" t="s">
        <v>108</v>
      </c>
      <c r="B26" s="20" t="s">
        <v>69</v>
      </c>
      <c r="C26" s="20" t="s">
        <v>70</v>
      </c>
      <c r="E26" s="24" t="s">
        <v>97</v>
      </c>
      <c r="F26" s="25" t="s">
        <v>98</v>
      </c>
      <c r="J26" s="26" t="s">
        <v>108</v>
      </c>
      <c r="K26" s="20" t="s">
        <v>69</v>
      </c>
      <c r="L26" s="20" t="s">
        <v>70</v>
      </c>
      <c r="N26" s="24" t="s">
        <v>97</v>
      </c>
      <c r="O26" s="25" t="s">
        <v>98</v>
      </c>
    </row>
    <row r="27" spans="1:18" ht="34.799999999999997" customHeight="1">
      <c r="A27" s="11" t="s">
        <v>99</v>
      </c>
      <c r="B27" s="21">
        <v>2770</v>
      </c>
      <c r="C27" s="1">
        <f>VLOOKUP(A27,Sheet3!$I$2:$P$16,8,0)</f>
        <v>130</v>
      </c>
      <c r="E27">
        <f>COUNTIF($B$27:B27,B27)</f>
        <v>1</v>
      </c>
      <c r="F27" t="str">
        <f t="shared" ref="F27:F35" si="0">B27&amp;"-"&amp;E27</f>
        <v>2770-1</v>
      </c>
      <c r="H27" s="37" t="s">
        <v>132</v>
      </c>
      <c r="I27" s="38"/>
      <c r="J27" s="11" t="s">
        <v>103</v>
      </c>
      <c r="K27" s="21">
        <v>2770</v>
      </c>
      <c r="L27" s="1">
        <f>VLOOKUP(J27,Sheet3!$I$2:$P$16,8,0)</f>
        <v>200</v>
      </c>
      <c r="N27">
        <f>COUNTIF($B$27:K27,K27)</f>
        <v>2</v>
      </c>
      <c r="O27" t="str">
        <f t="shared" ref="O27:O35" si="1">K27&amp;"-"&amp;N27</f>
        <v>2770-2</v>
      </c>
      <c r="Q27" s="37" t="s">
        <v>132</v>
      </c>
      <c r="R27" s="38"/>
    </row>
    <row r="28" spans="1:18">
      <c r="A28" s="11" t="s">
        <v>100</v>
      </c>
      <c r="B28" s="1">
        <v>2538</v>
      </c>
      <c r="C28" s="1" t="e">
        <f>VLOOKUP(A28,Sheet3!$I$2:$P$16,8,0)</f>
        <v>#N/A</v>
      </c>
      <c r="E28">
        <f>COUNTIF($B$27:B28,B28)</f>
        <v>1</v>
      </c>
      <c r="F28" t="str">
        <f t="shared" si="0"/>
        <v>2538-1</v>
      </c>
      <c r="I28" s="30" t="s">
        <v>69</v>
      </c>
      <c r="J28" s="11" t="s">
        <v>142</v>
      </c>
      <c r="K28" s="1">
        <v>2538</v>
      </c>
      <c r="L28" s="1" t="e">
        <f>VLOOKUP(J28,Sheet3!$I$2:$P$16,8,0)</f>
        <v>#N/A</v>
      </c>
      <c r="N28">
        <f>COUNTIF($B$27:K28,K28)</f>
        <v>2</v>
      </c>
      <c r="O28" t="str">
        <f t="shared" si="1"/>
        <v>2538-2</v>
      </c>
      <c r="R28" s="30" t="s">
        <v>69</v>
      </c>
    </row>
    <row r="29" spans="1:18">
      <c r="A29" s="11" t="s">
        <v>101</v>
      </c>
      <c r="B29" s="1">
        <v>2577</v>
      </c>
      <c r="C29" s="1">
        <f>VLOOKUP(A29,Sheet3!$I$2:$P$16,8,0)</f>
        <v>500</v>
      </c>
      <c r="E29">
        <f>COUNTIF($B$27:B29,B29)</f>
        <v>1</v>
      </c>
      <c r="F29" t="str">
        <f t="shared" si="0"/>
        <v>2577-1</v>
      </c>
      <c r="I29" s="1">
        <v>2348</v>
      </c>
      <c r="J29" s="11" t="s">
        <v>143</v>
      </c>
      <c r="K29" s="1">
        <v>2577</v>
      </c>
      <c r="L29" s="1" t="e">
        <f>VLOOKUP(J29,Sheet3!$I$2:$P$16,8,0)</f>
        <v>#N/A</v>
      </c>
      <c r="N29">
        <f>COUNTIF($B$27:K29,K29)</f>
        <v>2</v>
      </c>
      <c r="O29" t="str">
        <f t="shared" si="1"/>
        <v>2577-2</v>
      </c>
      <c r="R29" s="1">
        <v>2348</v>
      </c>
    </row>
    <row r="30" spans="1:18">
      <c r="A30" t="s">
        <v>102</v>
      </c>
      <c r="B30" s="3">
        <v>2415</v>
      </c>
      <c r="C30" s="1">
        <f>VLOOKUP(A30,Sheet3!$I$2:$P$16,8,0)</f>
        <v>60</v>
      </c>
      <c r="E30">
        <f>COUNTIF($B$27:B30,B30)</f>
        <v>1</v>
      </c>
      <c r="F30" t="str">
        <f t="shared" si="0"/>
        <v>2415-1</v>
      </c>
      <c r="I30" s="1">
        <v>2415</v>
      </c>
      <c r="J30" t="s">
        <v>144</v>
      </c>
      <c r="K30" s="3">
        <v>2415</v>
      </c>
      <c r="L30" s="1" t="e">
        <f>VLOOKUP(J30,Sheet3!$I$2:$P$16,8,0)</f>
        <v>#N/A</v>
      </c>
      <c r="N30">
        <f>COUNTIF($B$27:K30,K30)</f>
        <v>3</v>
      </c>
      <c r="O30" t="str">
        <f t="shared" si="1"/>
        <v>2415-3</v>
      </c>
      <c r="R30" s="1">
        <v>2415</v>
      </c>
    </row>
    <row r="31" spans="1:18">
      <c r="A31" t="s">
        <v>103</v>
      </c>
      <c r="B31" s="21">
        <v>2770</v>
      </c>
      <c r="C31" s="1">
        <f>VLOOKUP(A31,Sheet3!$I$2:$P$16,8,0)</f>
        <v>200</v>
      </c>
      <c r="E31">
        <f>COUNTIF($B$27:B31,B31)</f>
        <v>2</v>
      </c>
      <c r="F31" t="str">
        <f t="shared" si="0"/>
        <v>2770-2</v>
      </c>
      <c r="I31" s="1">
        <v>2770</v>
      </c>
      <c r="J31" t="s">
        <v>107</v>
      </c>
      <c r="K31" s="21">
        <v>2770</v>
      </c>
      <c r="L31" s="1">
        <f>VLOOKUP(J31,Sheet3!$I$2:$P$16,8,0)</f>
        <v>954</v>
      </c>
      <c r="N31">
        <f>COUNTIF($B$27:K31,K31)</f>
        <v>5</v>
      </c>
      <c r="O31" t="str">
        <f t="shared" si="1"/>
        <v>2770-5</v>
      </c>
      <c r="R31" s="1">
        <v>2770</v>
      </c>
    </row>
    <row r="32" spans="1:18">
      <c r="A32" t="s">
        <v>104</v>
      </c>
      <c r="B32" s="3">
        <v>2452</v>
      </c>
      <c r="C32" s="1" t="e">
        <f>VLOOKUP(A32,Sheet3!$I$2:$P$16,8,0)</f>
        <v>#N/A</v>
      </c>
      <c r="E32">
        <f>COUNTIF($B$27:B32,B32)</f>
        <v>1</v>
      </c>
      <c r="F32" t="str">
        <f t="shared" si="0"/>
        <v>2452-1</v>
      </c>
      <c r="I32" s="1">
        <v>2483</v>
      </c>
      <c r="J32" t="s">
        <v>145</v>
      </c>
      <c r="K32" s="3">
        <v>2452</v>
      </c>
      <c r="L32" s="1" t="e">
        <f>VLOOKUP(J32,Sheet3!$I$2:$P$16,8,0)</f>
        <v>#N/A</v>
      </c>
      <c r="N32">
        <f>COUNTIF($B$27:K32,K32)</f>
        <v>2</v>
      </c>
      <c r="O32" t="str">
        <f t="shared" si="1"/>
        <v>2452-2</v>
      </c>
      <c r="R32" s="1">
        <v>2483</v>
      </c>
    </row>
    <row r="33" spans="1:18">
      <c r="A33" t="s">
        <v>105</v>
      </c>
      <c r="B33" s="3">
        <v>2356</v>
      </c>
      <c r="C33" s="1" t="e">
        <f>VLOOKUP(A33,Sheet3!$I$2:$P$16,8,0)</f>
        <v>#N/A</v>
      </c>
      <c r="E33">
        <f>COUNTIF($B$27:B33,B33)</f>
        <v>1</v>
      </c>
      <c r="F33" t="str">
        <f t="shared" si="0"/>
        <v>2356-1</v>
      </c>
      <c r="I33" s="1">
        <v>2501</v>
      </c>
      <c r="J33" t="s">
        <v>146</v>
      </c>
      <c r="K33" s="3">
        <v>2356</v>
      </c>
      <c r="L33" s="1" t="e">
        <f>VLOOKUP(J33,Sheet3!$I$2:$P$16,8,0)</f>
        <v>#N/A</v>
      </c>
      <c r="N33">
        <f>COUNTIF($B$27:K33,K33)</f>
        <v>2</v>
      </c>
      <c r="O33" t="str">
        <f t="shared" si="1"/>
        <v>2356-2</v>
      </c>
      <c r="R33" s="1">
        <v>2501</v>
      </c>
    </row>
    <row r="34" spans="1:18">
      <c r="A34" t="s">
        <v>106</v>
      </c>
      <c r="B34" s="3">
        <v>2541</v>
      </c>
      <c r="C34" s="1" t="e">
        <f>VLOOKUP(A34,Sheet3!$I$2:$P$16,8,0)</f>
        <v>#N/A</v>
      </c>
      <c r="E34">
        <f>COUNTIF($B$27:B34,B34)</f>
        <v>1</v>
      </c>
      <c r="F34" t="str">
        <f t="shared" si="0"/>
        <v>2541-1</v>
      </c>
      <c r="I34" s="1">
        <v>2770</v>
      </c>
      <c r="J34" t="s">
        <v>147</v>
      </c>
      <c r="K34" s="3">
        <v>2541</v>
      </c>
      <c r="L34" s="1" t="e">
        <f>VLOOKUP(J34,Sheet3!$I$2:$P$16,8,0)</f>
        <v>#N/A</v>
      </c>
      <c r="N34">
        <f>COUNTIF($B$27:K34,K34)</f>
        <v>2</v>
      </c>
      <c r="O34" t="str">
        <f t="shared" si="1"/>
        <v>2541-2</v>
      </c>
      <c r="R34" s="1">
        <v>2770</v>
      </c>
    </row>
    <row r="35" spans="1:18">
      <c r="A35" t="s">
        <v>107</v>
      </c>
      <c r="B35" s="21">
        <v>2770</v>
      </c>
      <c r="C35" s="1">
        <f>VLOOKUP(A35,Sheet3!$I$2:$P$16,8,0)</f>
        <v>954</v>
      </c>
      <c r="E35">
        <f>COUNTIF($B$27:B35,B35)</f>
        <v>3</v>
      </c>
      <c r="F35" t="str">
        <f t="shared" si="0"/>
        <v>2770-3</v>
      </c>
      <c r="I35" s="1">
        <v>2559</v>
      </c>
      <c r="J35" t="s">
        <v>148</v>
      </c>
      <c r="K35" s="21">
        <v>2770</v>
      </c>
      <c r="L35" s="1" t="e">
        <f>VLOOKUP(J35,Sheet3!$I$2:$P$16,8,0)</f>
        <v>#N/A</v>
      </c>
      <c r="N35">
        <f>COUNTIF($B$27:K35,K35)</f>
        <v>8</v>
      </c>
      <c r="O35" t="str">
        <f t="shared" si="1"/>
        <v>2770-8</v>
      </c>
      <c r="R35" s="1">
        <v>2559</v>
      </c>
    </row>
    <row r="36" spans="1:18">
      <c r="I36" s="1">
        <v>2577</v>
      </c>
      <c r="R36" s="1">
        <v>2577</v>
      </c>
    </row>
    <row r="37" spans="1:18">
      <c r="B37" s="15"/>
      <c r="I37" s="1">
        <v>2584</v>
      </c>
      <c r="K37" s="15"/>
      <c r="R37" s="1">
        <v>2584</v>
      </c>
    </row>
    <row r="38" spans="1:18">
      <c r="A38" s="28" t="s">
        <v>128</v>
      </c>
      <c r="B38" s="28" t="s">
        <v>129</v>
      </c>
      <c r="C38" s="28" t="s">
        <v>115</v>
      </c>
      <c r="I38" s="1">
        <v>2672</v>
      </c>
      <c r="J38" s="28" t="s">
        <v>128</v>
      </c>
      <c r="K38" s="28" t="s">
        <v>129</v>
      </c>
      <c r="L38" s="28" t="s">
        <v>115</v>
      </c>
      <c r="R38" s="1">
        <v>2672</v>
      </c>
    </row>
    <row r="39" spans="1:18">
      <c r="A39" t="str">
        <f>B39&amp;"-"&amp;COUNTIF($B$39:B39,B39)</f>
        <v>11164546-1</v>
      </c>
      <c r="B39" s="3">
        <v>11164546</v>
      </c>
      <c r="C39" s="1">
        <f>VLOOKUP(A39,Sheet3!$H$23:$O$33,8,0)</f>
        <v>81.099999999999994</v>
      </c>
      <c r="I39" s="1">
        <v>2694</v>
      </c>
      <c r="J39" t="str">
        <f ca="1">K39&amp;"-"&amp;COUNTIF($B$39:K39,K39)</f>
        <v>11164546-1</v>
      </c>
      <c r="K39" s="3">
        <v>11164546</v>
      </c>
      <c r="L39" s="1">
        <f ca="1">VLOOKUP(J39,Sheet3!$H$23:$O$33,8,0)</f>
        <v>81.099999999999994</v>
      </c>
      <c r="R39" s="1">
        <v>2694</v>
      </c>
    </row>
    <row r="40" spans="1:18">
      <c r="A40" t="str">
        <f>B40&amp;"-"&amp;COUNTIF($B$39:B40,B40)</f>
        <v>11164557-1</v>
      </c>
      <c r="B40" s="3">
        <v>11164557</v>
      </c>
      <c r="C40" s="1">
        <f>VLOOKUP(A40,Sheet3!$H$23:$O$33,8,0)</f>
        <v>572.33000000000004</v>
      </c>
      <c r="I40" s="1">
        <v>2695</v>
      </c>
      <c r="J40" t="str">
        <f ca="1">K40&amp;"-"&amp;COUNTIF($B$39:K40,K40)</f>
        <v>11164557-1</v>
      </c>
      <c r="K40" s="3">
        <v>11164557</v>
      </c>
      <c r="L40" s="1">
        <f ca="1">VLOOKUP(J40,Sheet3!$H$23:$O$33,8,0)</f>
        <v>572.33000000000004</v>
      </c>
      <c r="R40" s="1">
        <v>2695</v>
      </c>
    </row>
    <row r="41" spans="1:18">
      <c r="A41" t="str">
        <f>B41&amp;"-"&amp;COUNTIF($B$39:B41,B41)</f>
        <v>11164546-2</v>
      </c>
      <c r="B41" s="1">
        <v>11164546</v>
      </c>
      <c r="C41" s="1">
        <f>VLOOKUP(A41,Sheet3!$H$23:$O$33,8,0)</f>
        <v>205.9</v>
      </c>
      <c r="I41" s="1">
        <v>2743</v>
      </c>
      <c r="J41" t="str">
        <f ca="1">K41&amp;"-"&amp;COUNTIF($B$39:K41,K41)</f>
        <v>11164546-2</v>
      </c>
      <c r="K41" s="1">
        <v>11164546</v>
      </c>
      <c r="L41" s="1">
        <f ca="1">VLOOKUP(J41,Sheet3!$H$23:$O$33,8,0)</f>
        <v>205.9</v>
      </c>
      <c r="R41" s="1">
        <v>2743</v>
      </c>
    </row>
    <row r="42" spans="1:18">
      <c r="A42" t="str">
        <f>B42&amp;"-"&amp;COUNTIF($B$39:B42,B42)</f>
        <v>11164539-1</v>
      </c>
      <c r="B42" s="1">
        <v>11164539</v>
      </c>
      <c r="C42" s="1">
        <f>VLOOKUP(A42,Sheet3!$H$23:$O$33,8,0)</f>
        <v>829.5</v>
      </c>
      <c r="I42" s="1">
        <v>2754</v>
      </c>
      <c r="J42" t="str">
        <f ca="1">K42&amp;"-"&amp;COUNTIF($B$39:K42,K42)</f>
        <v>11164539-1</v>
      </c>
      <c r="K42" s="1">
        <v>11164539</v>
      </c>
      <c r="L42" s="1">
        <f ca="1">VLOOKUP(J42,Sheet3!$H$23:$O$33,8,0)</f>
        <v>829.5</v>
      </c>
      <c r="R42" s="1">
        <v>2754</v>
      </c>
    </row>
    <row r="43" spans="1:18">
      <c r="A43" t="str">
        <f>B43&amp;"-"&amp;COUNTIF($B$39:B43,B43)</f>
        <v>11164546-3</v>
      </c>
      <c r="B43" s="1">
        <v>11164546</v>
      </c>
      <c r="C43" s="1">
        <f>VLOOKUP(A43,Sheet3!$H$23:$O$33,8,0)</f>
        <v>642.32000000000005</v>
      </c>
      <c r="I43" s="31">
        <v>2770</v>
      </c>
      <c r="J43" t="str">
        <f ca="1">K43&amp;"-"&amp;COUNTIF($B$39:K43,K43)</f>
        <v>11164546-3</v>
      </c>
      <c r="K43" s="1">
        <v>11164546</v>
      </c>
      <c r="L43" s="1">
        <f ca="1">VLOOKUP(J43,Sheet3!$H$23:$O$33,8,0)</f>
        <v>642.32000000000005</v>
      </c>
      <c r="R43" s="31">
        <v>2770</v>
      </c>
    </row>
    <row r="44" spans="1:18">
      <c r="A44" t="str">
        <f>B44&amp;"-"&amp;COUNTIF($B$39:B44,B44)</f>
        <v>11164557-2</v>
      </c>
      <c r="B44" s="3">
        <v>11164557</v>
      </c>
      <c r="C44" s="1">
        <f>VLOOKUP(A44,Sheet3!$H$23:$O$33,8,0)</f>
        <v>625.36</v>
      </c>
      <c r="G44" s="35"/>
      <c r="H44" s="11"/>
      <c r="I44" s="11"/>
      <c r="J44" t="str">
        <f ca="1">K44&amp;"-"&amp;COUNTIF($B$39:K44,K44)</f>
        <v>11164557-2</v>
      </c>
      <c r="K44" s="3">
        <v>11164557</v>
      </c>
      <c r="L44" s="1">
        <f ca="1">VLOOKUP(J44,Sheet3!$H$23:$O$33,8,0)</f>
        <v>625.36</v>
      </c>
      <c r="P44" s="35"/>
      <c r="Q44" s="11"/>
      <c r="R44" s="11"/>
    </row>
    <row r="45" spans="1:18" ht="15.6">
      <c r="A45" t="str">
        <f>B45&amp;"-"&amp;COUNTIF($B$39:B45,B45)</f>
        <v>11164539-2</v>
      </c>
      <c r="B45" s="1">
        <v>11164539</v>
      </c>
      <c r="C45" s="1">
        <f>VLOOKUP(A45,Sheet3!$H$23:$O$33,8,0)</f>
        <v>47.87</v>
      </c>
      <c r="F45" s="35"/>
      <c r="G45" s="29" t="s">
        <v>133</v>
      </c>
      <c r="H45" s="29"/>
      <c r="I45" s="29"/>
      <c r="J45" t="str">
        <f ca="1">K45&amp;"-"&amp;COUNTIF($B$39:K45,K45)</f>
        <v>11164539-2</v>
      </c>
      <c r="K45" s="1">
        <v>11164539</v>
      </c>
      <c r="L45" s="1">
        <f ca="1">VLOOKUP(J45,Sheet3!$H$23:$O$33,8,0)</f>
        <v>47.87</v>
      </c>
      <c r="O45" s="35"/>
      <c r="P45" s="29" t="s">
        <v>133</v>
      </c>
      <c r="Q45" s="29"/>
      <c r="R45" s="29"/>
    </row>
    <row r="46" spans="1:18">
      <c r="A46" s="11"/>
      <c r="B46" s="11"/>
      <c r="C46" s="11"/>
      <c r="F46" s="11"/>
      <c r="G46" s="34" t="s">
        <v>134</v>
      </c>
      <c r="H46" s="32" t="s">
        <v>135</v>
      </c>
      <c r="I46" s="32" t="s">
        <v>136</v>
      </c>
      <c r="J46" s="11"/>
      <c r="K46" s="11"/>
      <c r="L46" s="11"/>
      <c r="O46" s="11"/>
      <c r="P46" s="34" t="s">
        <v>134</v>
      </c>
      <c r="Q46" s="32" t="s">
        <v>135</v>
      </c>
      <c r="R46" s="32" t="s">
        <v>137</v>
      </c>
    </row>
    <row r="47" spans="1:18">
      <c r="A47" s="6" t="s">
        <v>67</v>
      </c>
      <c r="B47" s="6"/>
      <c r="C47" s="6" t="s">
        <v>67</v>
      </c>
      <c r="D47" s="6"/>
      <c r="J47" s="6" t="s">
        <v>67</v>
      </c>
      <c r="K47" s="6"/>
      <c r="L47" s="6" t="s">
        <v>67</v>
      </c>
      <c r="M47" s="6"/>
    </row>
    <row r="49" spans="1:20" ht="15.6">
      <c r="A49" s="5" t="s">
        <v>141</v>
      </c>
      <c r="B49" s="5"/>
      <c r="C49" s="5"/>
      <c r="D49" s="5"/>
      <c r="J49" s="5" t="s">
        <v>149</v>
      </c>
      <c r="K49" s="5"/>
      <c r="L49" s="5"/>
      <c r="M49" s="5"/>
    </row>
    <row r="51" spans="1:20" s="33" customFormat="1">
      <c r="A51" s="4" t="s">
        <v>12</v>
      </c>
      <c r="B51" s="4" t="s">
        <v>11</v>
      </c>
      <c r="C51"/>
      <c r="D51" s="12" t="s">
        <v>15</v>
      </c>
      <c r="E51" s="12" t="s">
        <v>68</v>
      </c>
      <c r="F51"/>
      <c r="G51"/>
      <c r="H51"/>
      <c r="I51"/>
      <c r="J51" s="4" t="s">
        <v>12</v>
      </c>
      <c r="K51" s="4" t="s">
        <v>11</v>
      </c>
      <c r="L51"/>
      <c r="M51" s="12" t="s">
        <v>15</v>
      </c>
      <c r="N51" s="12" t="s">
        <v>68</v>
      </c>
      <c r="O51"/>
      <c r="P51"/>
      <c r="Q51"/>
      <c r="R51"/>
      <c r="S51" s="32" t="s">
        <v>139</v>
      </c>
      <c r="T51" s="32" t="s">
        <v>138</v>
      </c>
    </row>
    <row r="52" spans="1:20">
      <c r="A52" s="1">
        <v>11010.640522875799</v>
      </c>
      <c r="B52" s="1" t="e">
        <f>VLOOKUP(VLOOKUP(VLOOKUP(A52,Sheet3!$A$2:$B$40,2,FALSE),Sheet3!$B$2:$D$40,3,FALSE),Sheet1!$N$41:$O$48,2,FALSE)</f>
        <v>#N/A</v>
      </c>
      <c r="D52" s="1" t="e">
        <f>VLOOKUP(A52,Sheet3!$A$2:$B$40,2,0)</f>
        <v>#N/A</v>
      </c>
      <c r="E52" s="1" t="e">
        <f>VLOOKUP(D52,Sheet3!$B$2:$D$40,3,0)</f>
        <v>#N/A</v>
      </c>
      <c r="J52" s="1">
        <v>11010.640522875799</v>
      </c>
      <c r="K52" s="1" t="e">
        <f>VLOOKUP(VLOOKUP(VLOOKUP(J52,Sheet3!$A$2:$B$40,2,FALSE),Sheet3!$B$2:$D$40,3,FALSE),Sheet1!$N$41:$O$48,2,FALSE)</f>
        <v>#N/A</v>
      </c>
      <c r="M52" s="1" t="e">
        <f>VLOOKUP(J52,Sheet3!$A$2:$B$40,2,0)</f>
        <v>#N/A</v>
      </c>
      <c r="N52" s="1" t="e">
        <f>VLOOKUP(M52,Sheet3!$B$2:$D$40,3,0)</f>
        <v>#N/A</v>
      </c>
      <c r="S52" s="1">
        <v>952</v>
      </c>
      <c r="T52" s="1">
        <v>3000</v>
      </c>
    </row>
    <row r="53" spans="1:20">
      <c r="A53" s="1">
        <v>11066.2225662195</v>
      </c>
      <c r="B53" s="1" t="e">
        <f>VLOOKUP(VLOOKUP(VLOOKUP(A53,Sheet3!$A$2:$B$40,2,FALSE),Sheet3!$B$2:$D$40,3,FALSE),Sheet1!$N$41:$O$48,2,FALSE)</f>
        <v>#N/A</v>
      </c>
      <c r="D53" s="1" t="e">
        <f>VLOOKUP(A53,Sheet3!$A$2:$B$40,2,0)</f>
        <v>#N/A</v>
      </c>
      <c r="E53" s="1" t="e">
        <f>VLOOKUP(D53,Sheet3!$B$2:$D$40,3,0)</f>
        <v>#N/A</v>
      </c>
      <c r="J53" s="1">
        <v>11066.2225662195</v>
      </c>
      <c r="K53" s="1" t="e">
        <f>VLOOKUP(VLOOKUP(VLOOKUP(J53,Sheet3!$A$2:$B$40,2,FALSE),Sheet3!$B$2:$D$40,3,FALSE),Sheet1!$N$41:$O$48,2,FALSE)</f>
        <v>#N/A</v>
      </c>
      <c r="M53" s="1" t="e">
        <f>VLOOKUP(J53,Sheet3!$A$2:$B$40,2,0)</f>
        <v>#N/A</v>
      </c>
      <c r="N53" s="1" t="e">
        <f>VLOOKUP(M53,Sheet3!$B$2:$D$40,3,0)</f>
        <v>#N/A</v>
      </c>
      <c r="S53" s="1">
        <v>36</v>
      </c>
      <c r="T53" s="1">
        <v>400</v>
      </c>
    </row>
    <row r="54" spans="1:20">
      <c r="A54" s="1">
        <v>11121.8046095631</v>
      </c>
      <c r="B54" s="1" t="e">
        <f>VLOOKUP(VLOOKUP(VLOOKUP(A54,Sheet3!$A$2:$B$40,2,FALSE),Sheet3!$B$2:$D$40,3,FALSE),Sheet1!$N$41:$O$48,2,FALSE)</f>
        <v>#N/A</v>
      </c>
      <c r="D54" s="1" t="e">
        <f>VLOOKUP(A54,Sheet3!$A$2:$B$40,2,0)</f>
        <v>#N/A</v>
      </c>
      <c r="E54" s="1" t="e">
        <f>VLOOKUP(D54,Sheet3!$B$2:$D$40,3,0)</f>
        <v>#N/A</v>
      </c>
      <c r="J54" s="1">
        <v>11121.8046095631</v>
      </c>
      <c r="K54" s="1" t="e">
        <f>VLOOKUP(VLOOKUP(VLOOKUP(J54,Sheet3!$A$2:$B$40,2,FALSE),Sheet3!$B$2:$D$40,3,FALSE),Sheet1!$N$41:$O$48,2,FALSE)</f>
        <v>#N/A</v>
      </c>
      <c r="M54" s="1" t="e">
        <f>VLOOKUP(J54,Sheet3!$A$2:$B$40,2,0)</f>
        <v>#N/A</v>
      </c>
      <c r="N54" s="1" t="e">
        <f>VLOOKUP(M54,Sheet3!$B$2:$D$40,3,0)</f>
        <v>#N/A</v>
      </c>
      <c r="S54" s="1">
        <v>85</v>
      </c>
      <c r="T54" s="1">
        <v>152</v>
      </c>
    </row>
    <row r="55" spans="1:20">
      <c r="A55" s="1">
        <v>11177.3866529068</v>
      </c>
      <c r="B55" s="1" t="e">
        <f>VLOOKUP(VLOOKUP(VLOOKUP(A55,Sheet3!$A$2:$B$40,2,FALSE),Sheet3!$B$2:$D$40,3,FALSE),Sheet1!$N$41:$O$48,2,FALSE)</f>
        <v>#N/A</v>
      </c>
      <c r="D55" s="1" t="e">
        <f>VLOOKUP(A55,Sheet3!$A$2:$B$40,2,0)</f>
        <v>#N/A</v>
      </c>
      <c r="E55" s="1" t="e">
        <f>VLOOKUP(D55,Sheet3!$B$2:$D$40,3,0)</f>
        <v>#N/A</v>
      </c>
      <c r="J55" s="1">
        <v>11177.3866529068</v>
      </c>
      <c r="K55" s="1" t="e">
        <f>VLOOKUP(VLOOKUP(VLOOKUP(J55,Sheet3!$A$2:$B$40,2,FALSE),Sheet3!$B$2:$D$40,3,FALSE),Sheet1!$N$41:$O$48,2,FALSE)</f>
        <v>#N/A</v>
      </c>
      <c r="M55" s="1" t="e">
        <f>VLOOKUP(J55,Sheet3!$A$2:$B$40,2,0)</f>
        <v>#N/A</v>
      </c>
      <c r="N55" s="1" t="e">
        <f>VLOOKUP(M55,Sheet3!$B$2:$D$40,3,0)</f>
        <v>#N/A</v>
      </c>
      <c r="S55" s="1">
        <v>852</v>
      </c>
      <c r="T55" s="1">
        <v>952</v>
      </c>
    </row>
    <row r="56" spans="1:20">
      <c r="A56" s="1">
        <v>11232.9686962504</v>
      </c>
      <c r="B56" s="1" t="e">
        <f>VLOOKUP(VLOOKUP(VLOOKUP(A56,Sheet3!$A$2:$B$40,2,FALSE),Sheet3!$B$2:$D$40,3,FALSE),Sheet1!$N$41:$O$48,2,FALSE)</f>
        <v>#N/A</v>
      </c>
      <c r="D56" s="1" t="e">
        <f>VLOOKUP(A56,Sheet3!$A$2:$B$40,2,0)</f>
        <v>#N/A</v>
      </c>
      <c r="E56" s="1" t="e">
        <f>VLOOKUP(D56,Sheet3!$B$2:$D$40,3,0)</f>
        <v>#N/A</v>
      </c>
      <c r="J56" s="1">
        <v>11232.9686962504</v>
      </c>
      <c r="K56" s="1" t="e">
        <f>VLOOKUP(VLOOKUP(VLOOKUP(J56,Sheet3!$A$2:$B$40,2,FALSE),Sheet3!$B$2:$D$40,3,FALSE),Sheet1!$N$41:$O$48,2,FALSE)</f>
        <v>#N/A</v>
      </c>
      <c r="M56" s="1" t="e">
        <f>VLOOKUP(J56,Sheet3!$A$2:$B$40,2,0)</f>
        <v>#N/A</v>
      </c>
      <c r="N56" s="1" t="e">
        <f>VLOOKUP(M56,Sheet3!$B$2:$D$40,3,0)</f>
        <v>#N/A</v>
      </c>
      <c r="S56" s="1">
        <v>741</v>
      </c>
      <c r="T56" s="1">
        <v>741</v>
      </c>
    </row>
    <row r="57" spans="1:20">
      <c r="A57" s="1">
        <v>11288.5507395941</v>
      </c>
      <c r="B57" s="1" t="e">
        <f>VLOOKUP(VLOOKUP(VLOOKUP(A57,Sheet3!$A$2:$B$40,2,FALSE),Sheet3!$B$2:$D$40,3,FALSE),Sheet1!$N$41:$O$48,2,FALSE)</f>
        <v>#N/A</v>
      </c>
      <c r="D57" s="1" t="e">
        <f>VLOOKUP(A57,Sheet3!$A$2:$B$40,2,0)</f>
        <v>#N/A</v>
      </c>
      <c r="E57" s="1" t="e">
        <f>VLOOKUP(D57,Sheet3!$B$2:$D$40,3,0)</f>
        <v>#N/A</v>
      </c>
      <c r="J57" s="1">
        <v>11288.5507395941</v>
      </c>
      <c r="K57" s="1" t="e">
        <f>VLOOKUP(VLOOKUP(VLOOKUP(J57,Sheet3!$A$2:$B$40,2,FALSE),Sheet3!$B$2:$D$40,3,FALSE),Sheet1!$N$41:$O$48,2,FALSE)</f>
        <v>#N/A</v>
      </c>
      <c r="M57" s="1" t="e">
        <f>VLOOKUP(J57,Sheet3!$A$2:$B$40,2,0)</f>
        <v>#N/A</v>
      </c>
      <c r="N57" s="1" t="e">
        <f>VLOOKUP(M57,Sheet3!$B$2:$D$40,3,0)</f>
        <v>#N/A</v>
      </c>
      <c r="S57" s="1">
        <v>951</v>
      </c>
      <c r="T57" s="1">
        <v>852</v>
      </c>
    </row>
    <row r="58" spans="1:20">
      <c r="A58" s="1">
        <v>11344.132782937701</v>
      </c>
      <c r="B58" s="1" t="e">
        <f>VLOOKUP(VLOOKUP(VLOOKUP(A58,Sheet3!$A$2:$B$40,2,FALSE),Sheet3!$B$2:$D$40,3,FALSE),Sheet1!$N$41:$O$48,2,FALSE)</f>
        <v>#N/A</v>
      </c>
      <c r="D58" s="1" t="e">
        <f>VLOOKUP(A58,Sheet3!$A$2:$B$40,2,0)</f>
        <v>#N/A</v>
      </c>
      <c r="E58" s="1" t="e">
        <f>VLOOKUP(D58,Sheet3!$B$2:$D$40,3,0)</f>
        <v>#N/A</v>
      </c>
      <c r="J58" s="1">
        <v>11344.132782937701</v>
      </c>
      <c r="K58" s="1" t="e">
        <f>VLOOKUP(VLOOKUP(VLOOKUP(J58,Sheet3!$A$2:$B$40,2,FALSE),Sheet3!$B$2:$D$40,3,FALSE),Sheet1!$N$41:$O$48,2,FALSE)</f>
        <v>#N/A</v>
      </c>
      <c r="M58" s="1" t="e">
        <f>VLOOKUP(J58,Sheet3!$A$2:$B$40,2,0)</f>
        <v>#N/A</v>
      </c>
      <c r="N58" s="1" t="e">
        <f>VLOOKUP(M58,Sheet3!$B$2:$D$40,3,0)</f>
        <v>#N/A</v>
      </c>
      <c r="S58" s="1">
        <v>256</v>
      </c>
      <c r="T58" s="1">
        <v>6259</v>
      </c>
    </row>
    <row r="59" spans="1:20">
      <c r="A59" s="1">
        <v>11399.714826281401</v>
      </c>
      <c r="B59" s="1" t="e">
        <f>VLOOKUP(VLOOKUP(VLOOKUP(A59,Sheet3!$A$2:$B$40,2,FALSE),Sheet3!$B$2:$D$40,3,FALSE),Sheet1!$N$41:$O$48,2,FALSE)</f>
        <v>#N/A</v>
      </c>
      <c r="D59" s="1" t="e">
        <f>VLOOKUP(A59,Sheet3!$A$2:$B$40,2,0)</f>
        <v>#N/A</v>
      </c>
      <c r="E59" s="1" t="e">
        <f>VLOOKUP(D59,Sheet3!$B$2:$D$40,3,0)</f>
        <v>#N/A</v>
      </c>
      <c r="J59" s="1">
        <v>11399.714826281401</v>
      </c>
      <c r="K59" s="1" t="e">
        <f>VLOOKUP(VLOOKUP(VLOOKUP(J59,Sheet3!$A$2:$B$40,2,FALSE),Sheet3!$B$2:$D$40,3,FALSE),Sheet1!$N$41:$O$48,2,FALSE)</f>
        <v>#N/A</v>
      </c>
      <c r="M59" s="1" t="e">
        <f>VLOOKUP(J59,Sheet3!$A$2:$B$40,2,0)</f>
        <v>#N/A</v>
      </c>
      <c r="N59" s="1" t="e">
        <f>VLOOKUP(M59,Sheet3!$B$2:$D$40,3,0)</f>
        <v>#N/A</v>
      </c>
      <c r="S59" s="1">
        <v>250</v>
      </c>
      <c r="T59" s="1">
        <v>4125</v>
      </c>
    </row>
    <row r="60" spans="1:20">
      <c r="A60" s="1">
        <v>11455.296869625001</v>
      </c>
      <c r="B60" s="1" t="e">
        <f>VLOOKUP(VLOOKUP(VLOOKUP(A60,Sheet3!$A$2:$B$40,2,FALSE),Sheet3!$B$2:$D$40,3,FALSE),Sheet1!$N$41:$O$48,2,FALSE)</f>
        <v>#N/A</v>
      </c>
      <c r="D60" s="1" t="e">
        <f>VLOOKUP(A60,Sheet3!$A$2:$B$40,2,0)</f>
        <v>#N/A</v>
      </c>
      <c r="E60" s="1" t="e">
        <f>VLOOKUP(D60,Sheet3!$B$2:$D$40,3,0)</f>
        <v>#N/A</v>
      </c>
      <c r="J60" s="1">
        <v>11455.296869625001</v>
      </c>
      <c r="K60" s="1" t="e">
        <f>VLOOKUP(VLOOKUP(VLOOKUP(J60,Sheet3!$A$2:$B$40,2,FALSE),Sheet3!$B$2:$D$40,3,FALSE),Sheet1!$N$41:$O$48,2,FALSE)</f>
        <v>#N/A</v>
      </c>
      <c r="M60" s="1" t="e">
        <f>VLOOKUP(J60,Sheet3!$A$2:$B$40,2,0)</f>
        <v>#N/A</v>
      </c>
      <c r="N60" s="1" t="e">
        <f>VLOOKUP(M60,Sheet3!$B$2:$D$40,3,0)</f>
        <v>#N/A</v>
      </c>
    </row>
    <row r="61" spans="1:20">
      <c r="A61" s="1">
        <v>11510.878912968699</v>
      </c>
      <c r="B61" s="1" t="e">
        <f>VLOOKUP(VLOOKUP(VLOOKUP(A61,Sheet3!$A$2:$B$40,2,FALSE),Sheet3!$B$2:$D$40,3,FALSE),Sheet1!$N$41:$O$48,2,FALSE)</f>
        <v>#N/A</v>
      </c>
      <c r="D61" s="1" t="e">
        <f>VLOOKUP(A61,Sheet3!$A$2:$B$40,2,0)</f>
        <v>#N/A</v>
      </c>
      <c r="E61" s="1" t="e">
        <f>VLOOKUP(D61,Sheet3!$B$2:$D$40,3,0)</f>
        <v>#N/A</v>
      </c>
      <c r="J61" s="1">
        <v>11510.878912968699</v>
      </c>
      <c r="K61" s="1" t="e">
        <f>VLOOKUP(VLOOKUP(VLOOKUP(J61,Sheet3!$A$2:$B$40,2,FALSE),Sheet3!$B$2:$D$40,3,FALSE),Sheet1!$N$41:$O$48,2,FALSE)</f>
        <v>#N/A</v>
      </c>
      <c r="M61" s="1" t="e">
        <f>VLOOKUP(J61,Sheet3!$A$2:$B$40,2,0)</f>
        <v>#N/A</v>
      </c>
      <c r="N61" s="1" t="e">
        <f>VLOOKUP(M61,Sheet3!$B$2:$D$40,3,0)</f>
        <v>#N/A</v>
      </c>
    </row>
    <row r="62" spans="1:20">
      <c r="A62" s="1">
        <v>11566.460956312299</v>
      </c>
      <c r="B62" s="1" t="e">
        <f>VLOOKUP(VLOOKUP(VLOOKUP(A62,Sheet3!$A$2:$B$40,2,FALSE),Sheet3!$B$2:$D$40,3,FALSE),Sheet1!$N$41:$O$48,2,FALSE)</f>
        <v>#N/A</v>
      </c>
      <c r="D62" s="1" t="e">
        <f>VLOOKUP(A62,Sheet3!$A$2:$B$40,2,0)</f>
        <v>#N/A</v>
      </c>
      <c r="E62" s="1" t="e">
        <f>VLOOKUP(D62,Sheet3!$B$2:$D$40,3,0)</f>
        <v>#N/A</v>
      </c>
      <c r="J62" s="1">
        <v>11566.460956312299</v>
      </c>
      <c r="K62" s="1" t="e">
        <f>VLOOKUP(VLOOKUP(VLOOKUP(J62,Sheet3!$A$2:$B$40,2,FALSE),Sheet3!$B$2:$D$40,3,FALSE),Sheet1!$N$41:$O$48,2,FALSE)</f>
        <v>#N/A</v>
      </c>
      <c r="M62" s="1" t="e">
        <f>VLOOKUP(J62,Sheet3!$A$2:$B$40,2,0)</f>
        <v>#N/A</v>
      </c>
      <c r="N62" s="1" t="e">
        <f>VLOOKUP(M62,Sheet3!$B$2:$D$40,3,0)</f>
        <v>#N/A</v>
      </c>
    </row>
    <row r="63" spans="1:20">
      <c r="A63" s="1">
        <v>11622.042999656</v>
      </c>
      <c r="B63" s="1" t="e">
        <f>VLOOKUP(VLOOKUP(VLOOKUP(A63,Sheet3!$A$2:$B$40,2,FALSE),Sheet3!$B$2:$D$40,3,FALSE),Sheet1!$N$41:$O$48,2,FALSE)</f>
        <v>#N/A</v>
      </c>
      <c r="D63" s="1" t="e">
        <f>VLOOKUP(A63,Sheet3!$A$2:$B$40,2,0)</f>
        <v>#N/A</v>
      </c>
      <c r="E63" s="1" t="e">
        <f>VLOOKUP(D63,Sheet3!$B$2:$D$40,3,0)</f>
        <v>#N/A</v>
      </c>
      <c r="J63" s="1">
        <v>11622.042999656</v>
      </c>
      <c r="K63" s="1" t="e">
        <f>VLOOKUP(VLOOKUP(VLOOKUP(J63,Sheet3!$A$2:$B$40,2,FALSE),Sheet3!$B$2:$D$40,3,FALSE),Sheet1!$N$41:$O$48,2,FALSE)</f>
        <v>#N/A</v>
      </c>
      <c r="M63" s="1" t="e">
        <f>VLOOKUP(J63,Sheet3!$A$2:$B$40,2,0)</f>
        <v>#N/A</v>
      </c>
      <c r="N63" s="1" t="e">
        <f>VLOOKUP(M63,Sheet3!$B$2:$D$40,3,0)</f>
        <v>#N/A</v>
      </c>
    </row>
    <row r="64" spans="1:20">
      <c r="A64" s="1">
        <v>11677.6250429997</v>
      </c>
      <c r="B64" s="1" t="e">
        <f>VLOOKUP(VLOOKUP(VLOOKUP(A64,Sheet3!$A$2:$B$40,2,FALSE),Sheet3!$B$2:$D$40,3,FALSE),Sheet1!$N$41:$O$48,2,FALSE)</f>
        <v>#N/A</v>
      </c>
      <c r="D64" s="1" t="e">
        <f>VLOOKUP(A64,Sheet3!$A$2:$B$40,2,0)</f>
        <v>#N/A</v>
      </c>
      <c r="E64" s="1" t="e">
        <f>VLOOKUP(D64,Sheet3!$B$2:$D$40,3,0)</f>
        <v>#N/A</v>
      </c>
      <c r="J64" s="1">
        <v>11677.6250429997</v>
      </c>
      <c r="K64" s="1" t="e">
        <f>VLOOKUP(VLOOKUP(VLOOKUP(J64,Sheet3!$A$2:$B$40,2,FALSE),Sheet3!$B$2:$D$40,3,FALSE),Sheet1!$N$41:$O$48,2,FALSE)</f>
        <v>#N/A</v>
      </c>
      <c r="M64" s="1" t="e">
        <f>VLOOKUP(J64,Sheet3!$A$2:$B$40,2,0)</f>
        <v>#N/A</v>
      </c>
      <c r="N64" s="1" t="e">
        <f>VLOOKUP(M64,Sheet3!$B$2:$D$40,3,0)</f>
        <v>#N/A</v>
      </c>
    </row>
    <row r="65" spans="1:18">
      <c r="A65" s="1">
        <v>11733.2070863433</v>
      </c>
      <c r="B65" s="1" t="e">
        <f>VLOOKUP(VLOOKUP(VLOOKUP(A65,Sheet3!$A$2:$B$40,2,FALSE),Sheet3!$B$2:$D$40,3,FALSE),Sheet1!$N$41:$O$48,2,FALSE)</f>
        <v>#N/A</v>
      </c>
      <c r="D65" s="1" t="e">
        <f>VLOOKUP(A65,Sheet3!$A$2:$B$40,2,0)</f>
        <v>#N/A</v>
      </c>
      <c r="E65" s="1" t="e">
        <f>VLOOKUP(D65,Sheet3!$B$2:$D$40,3,0)</f>
        <v>#N/A</v>
      </c>
      <c r="J65" s="1">
        <v>11733.2070863433</v>
      </c>
      <c r="K65" s="1" t="e">
        <f>VLOOKUP(VLOOKUP(VLOOKUP(J65,Sheet3!$A$2:$B$40,2,FALSE),Sheet3!$B$2:$D$40,3,FALSE),Sheet1!$N$41:$O$48,2,FALSE)</f>
        <v>#N/A</v>
      </c>
      <c r="M65" s="1" t="e">
        <f>VLOOKUP(J65,Sheet3!$A$2:$B$40,2,0)</f>
        <v>#N/A</v>
      </c>
      <c r="N65" s="1" t="e">
        <f>VLOOKUP(M65,Sheet3!$B$2:$D$40,3,0)</f>
        <v>#N/A</v>
      </c>
    </row>
    <row r="66" spans="1:18">
      <c r="A66" s="1">
        <v>11788.789129687</v>
      </c>
      <c r="B66" s="1" t="e">
        <f>VLOOKUP(VLOOKUP(VLOOKUP(A66,Sheet3!$A$2:$B$40,2,FALSE),Sheet3!$B$2:$D$40,3,FALSE),Sheet1!$N$41:$O$48,2,FALSE)</f>
        <v>#N/A</v>
      </c>
      <c r="D66" s="1" t="e">
        <f>VLOOKUP(A66,Sheet3!$A$2:$B$40,2,0)</f>
        <v>#N/A</v>
      </c>
      <c r="E66" s="1" t="e">
        <f>VLOOKUP(D66,Sheet3!$B$2:$D$40,3,0)</f>
        <v>#N/A</v>
      </c>
      <c r="F66" s="1" t="e">
        <f>VLOOKUP(E66,Sheet1!$N$41:$O$48,2,0)</f>
        <v>#N/A</v>
      </c>
      <c r="J66" s="1">
        <v>11788.789129687</v>
      </c>
      <c r="K66" s="1" t="e">
        <f>VLOOKUP(VLOOKUP(VLOOKUP(J66,Sheet3!$A$2:$B$40,2,FALSE),Sheet3!$B$2:$D$40,3,FALSE),Sheet1!$N$41:$O$48,2,FALSE)</f>
        <v>#N/A</v>
      </c>
      <c r="M66" s="1" t="e">
        <f>VLOOKUP(J66,Sheet3!$A$2:$B$40,2,0)</f>
        <v>#N/A</v>
      </c>
      <c r="N66" s="1" t="e">
        <f>VLOOKUP(M66,Sheet3!$B$2:$D$40,3,0)</f>
        <v>#N/A</v>
      </c>
      <c r="O66" s="1" t="e">
        <f>VLOOKUP(N66,Sheet1!$N$41:$O$48,2,0)</f>
        <v>#N/A</v>
      </c>
    </row>
    <row r="67" spans="1:18">
      <c r="A67" s="1">
        <v>11844.3711730306</v>
      </c>
      <c r="B67" s="1" t="e">
        <f>VLOOKUP(VLOOKUP(VLOOKUP(A67,Sheet3!$A$2:$B$40,2,FALSE),Sheet3!$B$2:$D$40,3,FALSE),Sheet1!$N$41:$O$48,2,FALSE)</f>
        <v>#N/A</v>
      </c>
      <c r="D67" s="1" t="e">
        <f>VLOOKUP(A67,Sheet3!$A$2:$B$40,2,0)</f>
        <v>#N/A</v>
      </c>
      <c r="E67" s="1" t="e">
        <f>VLOOKUP(D67,Sheet3!$B$2:$D$40,3,0)</f>
        <v>#N/A</v>
      </c>
      <c r="F67" s="1" t="e">
        <f>VLOOKUP(E67,Sheet1!$N$41:$O$48,2,0)</f>
        <v>#N/A</v>
      </c>
      <c r="J67" s="1">
        <v>11844.3711730306</v>
      </c>
      <c r="K67" s="1" t="e">
        <f>VLOOKUP(VLOOKUP(VLOOKUP(J67,Sheet3!$A$2:$B$40,2,FALSE),Sheet3!$B$2:$D$40,3,FALSE),Sheet1!$N$41:$O$48,2,FALSE)</f>
        <v>#N/A</v>
      </c>
      <c r="M67" s="1" t="e">
        <f>VLOOKUP(J67,Sheet3!$A$2:$B$40,2,0)</f>
        <v>#N/A</v>
      </c>
      <c r="N67" s="1" t="e">
        <f>VLOOKUP(M67,Sheet3!$B$2:$D$40,3,0)</f>
        <v>#N/A</v>
      </c>
      <c r="O67" s="1" t="e">
        <f>VLOOKUP(N67,Sheet1!$N$41:$O$48,2,0)</f>
        <v>#N/A</v>
      </c>
    </row>
    <row r="68" spans="1:18">
      <c r="A68" s="1">
        <v>11899.953216374301</v>
      </c>
      <c r="B68" s="1" t="e">
        <f>VLOOKUP(VLOOKUP(VLOOKUP(A68,Sheet3!$A$2:$B$40,2,FALSE),Sheet3!$B$2:$D$40,3,FALSE),Sheet1!$N$41:$O$48,2,FALSE)</f>
        <v>#N/A</v>
      </c>
      <c r="D68" s="1" t="e">
        <f>VLOOKUP(A68,Sheet3!$A$2:$B$40,2,0)</f>
        <v>#N/A</v>
      </c>
      <c r="E68" s="1" t="e">
        <f>VLOOKUP(D68,Sheet3!$B$2:$D$40,3,0)</f>
        <v>#N/A</v>
      </c>
      <c r="F68" s="1" t="e">
        <f>VLOOKUP(E68,Sheet1!$N$41:$O$48,2,0)</f>
        <v>#N/A</v>
      </c>
      <c r="J68" s="1">
        <v>11899.953216374301</v>
      </c>
      <c r="K68" s="1" t="e">
        <f>VLOOKUP(VLOOKUP(VLOOKUP(J68,Sheet3!$A$2:$B$40,2,FALSE),Sheet3!$B$2:$D$40,3,FALSE),Sheet1!$N$41:$O$48,2,FALSE)</f>
        <v>#N/A</v>
      </c>
      <c r="M68" s="1" t="e">
        <f>VLOOKUP(J68,Sheet3!$A$2:$B$40,2,0)</f>
        <v>#N/A</v>
      </c>
      <c r="N68" s="1" t="e">
        <f>VLOOKUP(M68,Sheet3!$B$2:$D$40,3,0)</f>
        <v>#N/A</v>
      </c>
      <c r="O68" s="1" t="e">
        <f>VLOOKUP(N68,Sheet1!$N$41:$O$48,2,0)</f>
        <v>#N/A</v>
      </c>
    </row>
    <row r="69" spans="1:18">
      <c r="A69" s="1">
        <v>11955.535259717901</v>
      </c>
      <c r="B69" s="1" t="e">
        <f>VLOOKUP(VLOOKUP(VLOOKUP(A69,Sheet3!$A$2:$B$40,2,FALSE),Sheet3!$B$2:$D$40,3,FALSE),Sheet1!$N$41:$O$48,2,FALSE)</f>
        <v>#N/A</v>
      </c>
      <c r="D69" s="1" t="e">
        <f>VLOOKUP(A69,Sheet3!$A$2:$B$40,2,0)</f>
        <v>#N/A</v>
      </c>
      <c r="E69" s="1" t="e">
        <f>VLOOKUP(D69,Sheet3!$B$2:$D$40,3,0)</f>
        <v>#N/A</v>
      </c>
      <c r="F69" s="1" t="e">
        <f>VLOOKUP(E69,Sheet1!$N$41:$O$48,2,0)</f>
        <v>#N/A</v>
      </c>
      <c r="J69" s="1">
        <v>11955.535259717901</v>
      </c>
      <c r="K69" s="1" t="e">
        <f>VLOOKUP(VLOOKUP(VLOOKUP(J69,Sheet3!$A$2:$B$40,2,FALSE),Sheet3!$B$2:$D$40,3,FALSE),Sheet1!$N$41:$O$48,2,FALSE)</f>
        <v>#N/A</v>
      </c>
      <c r="M69" s="1" t="e">
        <f>VLOOKUP(J69,Sheet3!$A$2:$B$40,2,0)</f>
        <v>#N/A</v>
      </c>
      <c r="N69" s="1" t="e">
        <f>VLOOKUP(M69,Sheet3!$B$2:$D$40,3,0)</f>
        <v>#N/A</v>
      </c>
      <c r="O69" s="1" t="e">
        <f>VLOOKUP(N69,Sheet1!$N$41:$O$48,2,0)</f>
        <v>#N/A</v>
      </c>
    </row>
    <row r="70" spans="1:18">
      <c r="A70" s="11"/>
      <c r="B70" s="11"/>
      <c r="J70" s="11"/>
      <c r="K70" s="11"/>
    </row>
    <row r="71" spans="1:18" ht="18">
      <c r="A71" s="11"/>
      <c r="B71" s="22" t="s">
        <v>96</v>
      </c>
      <c r="C71" s="23"/>
      <c r="D71" s="23"/>
      <c r="I71" s="29" t="s">
        <v>131</v>
      </c>
      <c r="J71" s="11"/>
      <c r="K71" s="22" t="s">
        <v>96</v>
      </c>
      <c r="L71" s="23"/>
      <c r="M71" s="23"/>
      <c r="R71" s="29" t="s">
        <v>131</v>
      </c>
    </row>
    <row r="72" spans="1:18" ht="18">
      <c r="A72" s="26" t="s">
        <v>108</v>
      </c>
      <c r="B72" s="20" t="s">
        <v>69</v>
      </c>
      <c r="C72" s="20" t="s">
        <v>70</v>
      </c>
      <c r="E72" s="24" t="s">
        <v>97</v>
      </c>
      <c r="F72" s="25" t="s">
        <v>98</v>
      </c>
      <c r="J72" s="26" t="s">
        <v>108</v>
      </c>
      <c r="K72" s="20" t="s">
        <v>69</v>
      </c>
      <c r="L72" s="20" t="s">
        <v>70</v>
      </c>
      <c r="N72" s="24" t="s">
        <v>97</v>
      </c>
      <c r="O72" s="25" t="s">
        <v>98</v>
      </c>
    </row>
    <row r="73" spans="1:18" ht="15.6">
      <c r="A73" s="11" t="s">
        <v>103</v>
      </c>
      <c r="B73" s="21">
        <v>2543.5555555555602</v>
      </c>
      <c r="C73" s="1">
        <f>VLOOKUP(A73,Sheet3!$I$2:$P$16,8,0)</f>
        <v>200</v>
      </c>
      <c r="E73">
        <f>COUNTIF($B$27:B73,B73)</f>
        <v>1</v>
      </c>
      <c r="F73" t="str">
        <f t="shared" ref="F73:F81" si="2">B73&amp;"-"&amp;E73</f>
        <v>2543.55555555556-1</v>
      </c>
      <c r="H73" s="37" t="s">
        <v>132</v>
      </c>
      <c r="I73" s="38"/>
      <c r="J73" s="11" t="s">
        <v>107</v>
      </c>
      <c r="K73" s="21">
        <v>2543.5555555555602</v>
      </c>
      <c r="L73" s="1">
        <f>VLOOKUP(J73,Sheet3!$I$2:$P$16,8,0)</f>
        <v>954</v>
      </c>
      <c r="N73">
        <f ca="1">COUNTIF($B$27:K73,K73)</f>
        <v>1</v>
      </c>
      <c r="O73" t="str">
        <f t="shared" ref="O73:O81" ca="1" si="3">K73&amp;"-"&amp;N73</f>
        <v>2543.55555555556-1</v>
      </c>
      <c r="Q73" s="37" t="s">
        <v>132</v>
      </c>
      <c r="R73" s="38"/>
    </row>
    <row r="74" spans="1:18">
      <c r="A74" s="11" t="s">
        <v>142</v>
      </c>
      <c r="B74" s="1">
        <v>2536.9555555555598</v>
      </c>
      <c r="C74" s="1" t="e">
        <f>VLOOKUP(A74,Sheet3!$I$2:$P$16,8,0)</f>
        <v>#N/A</v>
      </c>
      <c r="E74">
        <f>COUNTIF($B$27:B74,B74)</f>
        <v>1</v>
      </c>
      <c r="F74" t="str">
        <f t="shared" si="2"/>
        <v>2536.95555555556-1</v>
      </c>
      <c r="I74" s="30" t="s">
        <v>69</v>
      </c>
      <c r="J74" s="11" t="s">
        <v>150</v>
      </c>
      <c r="K74" s="1">
        <v>2536.9555555555598</v>
      </c>
      <c r="L74" s="1" t="e">
        <f>VLOOKUP(J74,Sheet3!$I$2:$P$16,8,0)</f>
        <v>#N/A</v>
      </c>
      <c r="N74">
        <f ca="1">COUNTIF($B$27:K74,K74)</f>
        <v>1</v>
      </c>
      <c r="O74" t="str">
        <f t="shared" ca="1" si="3"/>
        <v>2536.95555555556-1</v>
      </c>
      <c r="R74" s="30" t="s">
        <v>69</v>
      </c>
    </row>
    <row r="75" spans="1:18">
      <c r="A75" s="11" t="s">
        <v>143</v>
      </c>
      <c r="B75" s="1">
        <v>2530.3555555555599</v>
      </c>
      <c r="C75" s="1" t="e">
        <f>VLOOKUP(A75,Sheet3!$I$2:$P$16,8,0)</f>
        <v>#N/A</v>
      </c>
      <c r="E75">
        <f>COUNTIF($B$27:B75,B75)</f>
        <v>1</v>
      </c>
      <c r="F75" t="str">
        <f t="shared" si="2"/>
        <v>2530.35555555556-1</v>
      </c>
      <c r="I75" s="1">
        <v>2796.87619047619</v>
      </c>
      <c r="J75" s="11" t="s">
        <v>151</v>
      </c>
      <c r="K75" s="1">
        <v>2530.3555555555599</v>
      </c>
      <c r="L75" s="1" t="e">
        <f>VLOOKUP(J75,Sheet3!$I$2:$P$16,8,0)</f>
        <v>#N/A</v>
      </c>
      <c r="N75">
        <f ca="1">COUNTIF($B$27:K75,K75)</f>
        <v>1</v>
      </c>
      <c r="O75" t="str">
        <f t="shared" ca="1" si="3"/>
        <v>2530.35555555556-1</v>
      </c>
      <c r="R75" s="1">
        <v>2796.87619047619</v>
      </c>
    </row>
    <row r="76" spans="1:18">
      <c r="A76" t="s">
        <v>144</v>
      </c>
      <c r="B76" s="3">
        <v>2523.75555555556</v>
      </c>
      <c r="C76" s="1" t="e">
        <f>VLOOKUP(A76,Sheet3!$I$2:$P$16,8,0)</f>
        <v>#N/A</v>
      </c>
      <c r="E76">
        <f>COUNTIF($B$27:B76,B76)</f>
        <v>1</v>
      </c>
      <c r="F76" t="str">
        <f t="shared" si="2"/>
        <v>2523.75555555556-1</v>
      </c>
      <c r="I76" s="1">
        <v>2818.6940476190498</v>
      </c>
      <c r="J76" t="s">
        <v>152</v>
      </c>
      <c r="K76" s="3">
        <v>2523.75555555556</v>
      </c>
      <c r="L76" s="1" t="e">
        <f>VLOOKUP(J76,Sheet3!$I$2:$P$16,8,0)</f>
        <v>#N/A</v>
      </c>
      <c r="N76">
        <f ca="1">COUNTIF($B$27:K76,K76)</f>
        <v>1</v>
      </c>
      <c r="O76" t="str">
        <f t="shared" ca="1" si="3"/>
        <v>2523.75555555556-1</v>
      </c>
      <c r="R76" s="1">
        <v>2818.6940476190498</v>
      </c>
    </row>
    <row r="77" spans="1:18">
      <c r="A77" t="s">
        <v>107</v>
      </c>
      <c r="B77" s="21">
        <v>2517.1555555555601</v>
      </c>
      <c r="C77" s="1">
        <f>VLOOKUP(A77,Sheet3!$I$2:$P$16,8,0)</f>
        <v>954</v>
      </c>
      <c r="E77">
        <f>COUNTIF($B$27:B77,B77)</f>
        <v>1</v>
      </c>
      <c r="F77" t="str">
        <f t="shared" si="2"/>
        <v>2517.15555555556-1</v>
      </c>
      <c r="I77" s="1">
        <v>2840.5119047619</v>
      </c>
      <c r="J77" t="s">
        <v>148</v>
      </c>
      <c r="K77" s="21">
        <v>2517.1555555555601</v>
      </c>
      <c r="L77" s="1" t="e">
        <f>VLOOKUP(J77,Sheet3!$I$2:$P$16,8,0)</f>
        <v>#N/A</v>
      </c>
      <c r="N77">
        <f ca="1">COUNTIF($B$27:K77,K77)</f>
        <v>1</v>
      </c>
      <c r="O77" t="str">
        <f t="shared" ca="1" si="3"/>
        <v>2517.15555555556-1</v>
      </c>
      <c r="R77" s="1">
        <v>2840.5119047619</v>
      </c>
    </row>
    <row r="78" spans="1:18">
      <c r="A78" t="s">
        <v>145</v>
      </c>
      <c r="B78" s="3">
        <v>2510.5555555555602</v>
      </c>
      <c r="C78" s="1" t="e">
        <f>VLOOKUP(A78,Sheet3!$I$2:$P$16,8,0)</f>
        <v>#N/A</v>
      </c>
      <c r="E78">
        <f>COUNTIF($B$27:B78,B78)</f>
        <v>1</v>
      </c>
      <c r="F78" t="str">
        <f t="shared" si="2"/>
        <v>2510.55555555556-1</v>
      </c>
      <c r="I78" s="1">
        <v>2862.3297619047598</v>
      </c>
      <c r="J78" t="s">
        <v>153</v>
      </c>
      <c r="K78" s="3">
        <v>2510.5555555555602</v>
      </c>
      <c r="L78" s="1" t="e">
        <f>VLOOKUP(J78,Sheet3!$I$2:$P$16,8,0)</f>
        <v>#N/A</v>
      </c>
      <c r="N78">
        <f ca="1">COUNTIF($B$27:K78,K78)</f>
        <v>1</v>
      </c>
      <c r="O78" t="str">
        <f t="shared" ca="1" si="3"/>
        <v>2510.55555555556-1</v>
      </c>
      <c r="R78" s="1">
        <v>2862.3297619047598</v>
      </c>
    </row>
    <row r="79" spans="1:18">
      <c r="A79" t="s">
        <v>146</v>
      </c>
      <c r="B79" s="3">
        <v>2503.9555555555598</v>
      </c>
      <c r="C79" s="1" t="e">
        <f>VLOOKUP(A79,Sheet3!$I$2:$P$16,8,0)</f>
        <v>#N/A</v>
      </c>
      <c r="E79">
        <f>COUNTIF($B$27:B79,B79)</f>
        <v>1</v>
      </c>
      <c r="F79" t="str">
        <f t="shared" si="2"/>
        <v>2503.95555555556-1</v>
      </c>
      <c r="I79" s="1">
        <v>2884.1476190476201</v>
      </c>
      <c r="J79" t="s">
        <v>154</v>
      </c>
      <c r="K79" s="3">
        <v>2503.9555555555598</v>
      </c>
      <c r="L79" s="1" t="e">
        <f>VLOOKUP(J79,Sheet3!$I$2:$P$16,8,0)</f>
        <v>#N/A</v>
      </c>
      <c r="N79">
        <f ca="1">COUNTIF($B$27:K79,K79)</f>
        <v>1</v>
      </c>
      <c r="O79" t="str">
        <f t="shared" ca="1" si="3"/>
        <v>2503.95555555556-1</v>
      </c>
      <c r="R79" s="1">
        <v>2884.1476190476201</v>
      </c>
    </row>
    <row r="80" spans="1:18">
      <c r="A80" t="s">
        <v>147</v>
      </c>
      <c r="B80" s="3">
        <v>2497.3555555555599</v>
      </c>
      <c r="C80" s="1" t="e">
        <f>VLOOKUP(A80,Sheet3!$I$2:$P$16,8,0)</f>
        <v>#N/A</v>
      </c>
      <c r="E80">
        <f>COUNTIF($B$27:B80,B80)</f>
        <v>1</v>
      </c>
      <c r="F80" t="str">
        <f t="shared" si="2"/>
        <v>2497.35555555556-1</v>
      </c>
      <c r="I80" s="1">
        <v>2905.9654761904799</v>
      </c>
      <c r="J80" t="s">
        <v>155</v>
      </c>
      <c r="K80" s="3">
        <v>2497.3555555555599</v>
      </c>
      <c r="L80" s="1" t="e">
        <f>VLOOKUP(J80,Sheet3!$I$2:$P$16,8,0)</f>
        <v>#N/A</v>
      </c>
      <c r="N80">
        <f ca="1">COUNTIF($B$27:K80,K80)</f>
        <v>1</v>
      </c>
      <c r="O80" t="str">
        <f t="shared" ca="1" si="3"/>
        <v>2497.35555555556-1</v>
      </c>
      <c r="R80" s="1">
        <v>2905.9654761904799</v>
      </c>
    </row>
    <row r="81" spans="1:18">
      <c r="A81" t="s">
        <v>148</v>
      </c>
      <c r="B81" s="21">
        <v>2490.75555555556</v>
      </c>
      <c r="C81" s="1" t="e">
        <f>VLOOKUP(A81,Sheet3!$I$2:$P$16,8,0)</f>
        <v>#N/A</v>
      </c>
      <c r="E81">
        <f>COUNTIF($B$27:B81,B81)</f>
        <v>1</v>
      </c>
      <c r="F81" t="str">
        <f t="shared" si="2"/>
        <v>2490.75555555556-1</v>
      </c>
      <c r="I81" s="1">
        <v>2927.7833333333301</v>
      </c>
      <c r="J81" t="s">
        <v>156</v>
      </c>
      <c r="K81" s="21">
        <v>2490.75555555556</v>
      </c>
      <c r="L81" s="1" t="e">
        <f>VLOOKUP(J81,Sheet3!$I$2:$P$16,8,0)</f>
        <v>#N/A</v>
      </c>
      <c r="N81">
        <f ca="1">COUNTIF($B$27:K81,K81)</f>
        <v>1</v>
      </c>
      <c r="O81" t="str">
        <f t="shared" ca="1" si="3"/>
        <v>2490.75555555556-1</v>
      </c>
      <c r="R81" s="1">
        <v>2927.7833333333301</v>
      </c>
    </row>
    <row r="82" spans="1:18">
      <c r="I82" s="1">
        <v>2949.6011904761899</v>
      </c>
      <c r="R82" s="1">
        <v>2949.6011904761899</v>
      </c>
    </row>
    <row r="83" spans="1:18">
      <c r="B83" s="15"/>
      <c r="I83" s="1">
        <v>2971.4190476190502</v>
      </c>
      <c r="K83" s="15"/>
      <c r="R83" s="1">
        <v>2971.4190476190502</v>
      </c>
    </row>
    <row r="84" spans="1:18">
      <c r="A84" s="28" t="s">
        <v>128</v>
      </c>
      <c r="B84" s="28" t="s">
        <v>129</v>
      </c>
      <c r="C84" s="28" t="s">
        <v>115</v>
      </c>
      <c r="I84" s="1">
        <v>2993.2369047619</v>
      </c>
      <c r="J84" s="28" t="s">
        <v>128</v>
      </c>
      <c r="K84" s="28" t="s">
        <v>129</v>
      </c>
      <c r="L84" s="28" t="s">
        <v>115</v>
      </c>
      <c r="R84" s="1">
        <v>2993.2369047619</v>
      </c>
    </row>
    <row r="85" spans="1:18">
      <c r="A85" t="str">
        <f>B85&amp;"-"&amp;COUNTIF($B$39:B85,B85)</f>
        <v>11164544.1428571-1</v>
      </c>
      <c r="B85" s="3">
        <v>11164544.142857101</v>
      </c>
      <c r="C85" s="1" t="e">
        <f>VLOOKUP(A85,Sheet3!$H$23:$O$33,8,0)</f>
        <v>#N/A</v>
      </c>
      <c r="I85" s="1">
        <v>3015.0547619047602</v>
      </c>
      <c r="J85" t="str">
        <f ca="1">K85&amp;"-"&amp;COUNTIF($B$39:K85,K85)</f>
        <v>11164544.1428571-1</v>
      </c>
      <c r="K85" s="3">
        <v>11164544.142857101</v>
      </c>
      <c r="L85" s="1" t="e">
        <f ca="1">VLOOKUP(J85,Sheet3!$H$23:$O$33,8,0)</f>
        <v>#N/A</v>
      </c>
      <c r="R85" s="1">
        <v>3015.0547619047602</v>
      </c>
    </row>
    <row r="86" spans="1:18">
      <c r="A86" t="str">
        <f>B86&amp;"-"&amp;COUNTIF($B$39:B86,B86)</f>
        <v>11164543.3928571-1</v>
      </c>
      <c r="B86" s="3">
        <v>11164543.392857101</v>
      </c>
      <c r="C86" s="1" t="e">
        <f>VLOOKUP(A86,Sheet3!$H$23:$O$33,8,0)</f>
        <v>#N/A</v>
      </c>
      <c r="I86" s="1">
        <v>3036.87261904762</v>
      </c>
      <c r="J86" t="str">
        <f ca="1">K86&amp;"-"&amp;COUNTIF($B$39:K86,K86)</f>
        <v>11164543.3928571-1</v>
      </c>
      <c r="K86" s="3">
        <v>11164543.392857101</v>
      </c>
      <c r="L86" s="1" t="e">
        <f ca="1">VLOOKUP(J86,Sheet3!$H$23:$O$33,8,0)</f>
        <v>#N/A</v>
      </c>
      <c r="R86" s="1">
        <v>3036.87261904762</v>
      </c>
    </row>
    <row r="87" spans="1:18">
      <c r="A87" t="str">
        <f>B87&amp;"-"&amp;COUNTIF($B$39:B87,B87)</f>
        <v>11164542.6428571-1</v>
      </c>
      <c r="B87" s="1">
        <v>11164542.642857101</v>
      </c>
      <c r="C87" s="1" t="e">
        <f>VLOOKUP(A87,Sheet3!$H$23:$O$33,8,0)</f>
        <v>#N/A</v>
      </c>
      <c r="I87" s="1">
        <v>3058.6904761904798</v>
      </c>
      <c r="J87" t="str">
        <f ca="1">K87&amp;"-"&amp;COUNTIF($B$39:K87,K87)</f>
        <v>11164542.6428571-1</v>
      </c>
      <c r="K87" s="1">
        <v>11164542.642857101</v>
      </c>
      <c r="L87" s="1" t="e">
        <f ca="1">VLOOKUP(J87,Sheet3!$H$23:$O$33,8,0)</f>
        <v>#N/A</v>
      </c>
      <c r="R87" s="1">
        <v>3058.6904761904798</v>
      </c>
    </row>
    <row r="88" spans="1:18">
      <c r="A88" t="str">
        <f>B88&amp;"-"&amp;COUNTIF($B$39:B88,B88)</f>
        <v>11164541.8928571-1</v>
      </c>
      <c r="B88" s="1">
        <v>11164541.892857101</v>
      </c>
      <c r="C88" s="1" t="e">
        <f>VLOOKUP(A88,Sheet3!$H$23:$O$33,8,0)</f>
        <v>#N/A</v>
      </c>
      <c r="I88" s="1">
        <v>3080.50833333333</v>
      </c>
      <c r="J88" t="str">
        <f ca="1">K88&amp;"-"&amp;COUNTIF($B$39:K88,K88)</f>
        <v>11164541.8928571-1</v>
      </c>
      <c r="K88" s="1">
        <v>11164541.892857101</v>
      </c>
      <c r="L88" s="1" t="e">
        <f ca="1">VLOOKUP(J88,Sheet3!$H$23:$O$33,8,0)</f>
        <v>#N/A</v>
      </c>
      <c r="R88" s="1">
        <v>3080.50833333333</v>
      </c>
    </row>
    <row r="89" spans="1:18">
      <c r="A89" t="str">
        <f>B89&amp;"-"&amp;COUNTIF($B$39:B89,B89)</f>
        <v>11164541.1428571-1</v>
      </c>
      <c r="B89" s="1">
        <v>11164541.142857101</v>
      </c>
      <c r="C89" s="1" t="e">
        <f>VLOOKUP(A89,Sheet3!$H$23:$O$33,8,0)</f>
        <v>#N/A</v>
      </c>
      <c r="I89" s="31">
        <v>3102.3261904761898</v>
      </c>
      <c r="J89" t="str">
        <f ca="1">K89&amp;"-"&amp;COUNTIF($B$39:K89,K89)</f>
        <v>11164541.1428571-1</v>
      </c>
      <c r="K89" s="1">
        <v>11164541.142857101</v>
      </c>
      <c r="L89" s="1" t="e">
        <f ca="1">VLOOKUP(J89,Sheet3!$H$23:$O$33,8,0)</f>
        <v>#N/A</v>
      </c>
      <c r="R89" s="31">
        <v>3102.3261904761898</v>
      </c>
    </row>
    <row r="90" spans="1:18">
      <c r="A90" t="str">
        <f>B90&amp;"-"&amp;COUNTIF($B$39:B90,B90)</f>
        <v>11164540.3928571-1</v>
      </c>
      <c r="B90" s="3">
        <v>11164540.392857101</v>
      </c>
      <c r="C90" s="1" t="e">
        <f>VLOOKUP(A90,Sheet3!$H$23:$O$33,8,0)</f>
        <v>#N/A</v>
      </c>
      <c r="G90" s="35"/>
      <c r="H90" s="11"/>
      <c r="I90" s="11"/>
      <c r="J90" t="str">
        <f ca="1">K90&amp;"-"&amp;COUNTIF($B$39:K90,K90)</f>
        <v>11164540.3928571-1</v>
      </c>
      <c r="K90" s="3">
        <v>11164540.392857101</v>
      </c>
      <c r="L90" s="1" t="e">
        <f ca="1">VLOOKUP(J90,Sheet3!$H$23:$O$33,8,0)</f>
        <v>#N/A</v>
      </c>
      <c r="P90" s="35"/>
      <c r="Q90" s="11"/>
      <c r="R90" s="11"/>
    </row>
    <row r="91" spans="1:18" ht="15.6">
      <c r="A91" t="str">
        <f>B91&amp;"-"&amp;COUNTIF($B$39:B91,B91)</f>
        <v>11164539.6428571-1</v>
      </c>
      <c r="B91" s="1">
        <v>11164539.642857101</v>
      </c>
      <c r="C91" s="1" t="e">
        <f>VLOOKUP(A91,Sheet3!$H$23:$O$33,8,0)</f>
        <v>#N/A</v>
      </c>
      <c r="F91" s="35"/>
      <c r="G91" s="29" t="s">
        <v>133</v>
      </c>
      <c r="H91" s="29"/>
      <c r="I91" s="29"/>
      <c r="J91" t="str">
        <f ca="1">K91&amp;"-"&amp;COUNTIF($B$39:K91,K91)</f>
        <v>11164539.6428571-1</v>
      </c>
      <c r="K91" s="1">
        <v>11164539.642857101</v>
      </c>
      <c r="L91" s="1" t="e">
        <f ca="1">VLOOKUP(J91,Sheet3!$H$23:$O$33,8,0)</f>
        <v>#N/A</v>
      </c>
      <c r="O91" s="35"/>
      <c r="P91" s="29" t="s">
        <v>133</v>
      </c>
      <c r="Q91" s="29"/>
      <c r="R91" s="29"/>
    </row>
    <row r="92" spans="1:18">
      <c r="A92" s="11"/>
      <c r="B92" s="11"/>
      <c r="C92" s="11"/>
      <c r="F92" s="11"/>
      <c r="G92" s="34" t="s">
        <v>134</v>
      </c>
      <c r="H92" s="32" t="s">
        <v>135</v>
      </c>
      <c r="I92" s="32" t="s">
        <v>137</v>
      </c>
      <c r="J92" s="11"/>
      <c r="K92" s="11"/>
      <c r="L92" s="11"/>
      <c r="O92" s="11"/>
      <c r="P92" s="34" t="s">
        <v>134</v>
      </c>
      <c r="Q92" s="32" t="s">
        <v>135</v>
      </c>
      <c r="R92" s="32" t="s">
        <v>138</v>
      </c>
    </row>
  </sheetData>
  <mergeCells count="4">
    <mergeCell ref="H27:I27"/>
    <mergeCell ref="H73:I73"/>
    <mergeCell ref="Q27:R27"/>
    <mergeCell ref="Q73:R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0"/>
  <sheetViews>
    <sheetView topLeftCell="H1" workbookViewId="0">
      <selection activeCell="L18" sqref="L18"/>
    </sheetView>
  </sheetViews>
  <sheetFormatPr defaultRowHeight="14.4"/>
  <cols>
    <col min="2" max="2" width="11.33203125" bestFit="1" customWidth="1"/>
    <col min="3" max="3" width="14.77734375" bestFit="1" customWidth="1"/>
    <col min="4" max="4" width="13.77734375" bestFit="1" customWidth="1"/>
    <col min="5" max="5" width="10.44140625" bestFit="1" customWidth="1"/>
    <col min="6" max="6" width="9.6640625" bestFit="1" customWidth="1"/>
    <col min="8" max="8" width="14.77734375" bestFit="1" customWidth="1"/>
    <col min="9" max="9" width="12.88671875" customWidth="1"/>
    <col min="10" max="10" width="17.6640625" bestFit="1" customWidth="1"/>
    <col min="11" max="11" width="13.5546875" bestFit="1" customWidth="1"/>
    <col min="12" max="12" width="13.33203125" bestFit="1" customWidth="1"/>
    <col min="14" max="14" width="9.88671875" customWidth="1"/>
    <col min="15" max="15" width="12.21875" bestFit="1" customWidth="1"/>
    <col min="16" max="16" width="14.109375" bestFit="1" customWidth="1"/>
    <col min="17" max="17" width="13.88671875" bestFit="1" customWidth="1"/>
  </cols>
  <sheetData>
    <row r="1" spans="1:21" ht="15.6">
      <c r="A1" s="8" t="s">
        <v>12</v>
      </c>
      <c r="B1" s="7" t="s">
        <v>15</v>
      </c>
      <c r="C1" s="4" t="s">
        <v>13</v>
      </c>
      <c r="D1" s="13" t="s">
        <v>49</v>
      </c>
      <c r="E1" s="7" t="s">
        <v>16</v>
      </c>
      <c r="F1" s="7" t="s">
        <v>17</v>
      </c>
      <c r="G1" s="7" t="s">
        <v>18</v>
      </c>
      <c r="I1" s="27" t="s">
        <v>109</v>
      </c>
      <c r="J1" s="14" t="s">
        <v>69</v>
      </c>
      <c r="K1" s="13" t="s">
        <v>71</v>
      </c>
      <c r="L1" s="17" t="s">
        <v>72</v>
      </c>
      <c r="M1" s="16" t="s">
        <v>73</v>
      </c>
      <c r="N1" s="17" t="s">
        <v>75</v>
      </c>
      <c r="O1" s="17" t="s">
        <v>76</v>
      </c>
      <c r="P1" s="17" t="s">
        <v>70</v>
      </c>
      <c r="Q1" s="17" t="s">
        <v>74</v>
      </c>
      <c r="R1" s="13" t="s">
        <v>140</v>
      </c>
    </row>
    <row r="2" spans="1:21">
      <c r="A2" s="1">
        <v>10248</v>
      </c>
      <c r="B2" s="1">
        <v>11</v>
      </c>
      <c r="C2" s="1" t="s">
        <v>19</v>
      </c>
      <c r="D2" s="1">
        <v>1</v>
      </c>
      <c r="E2" s="1">
        <v>14</v>
      </c>
      <c r="F2" s="1">
        <v>12</v>
      </c>
      <c r="G2" s="9">
        <v>0</v>
      </c>
      <c r="I2" s="1" t="str">
        <f>J2&amp;"-"&amp;COUNTIF($J$2:J2,J2)</f>
        <v>2348-1</v>
      </c>
      <c r="J2" s="1">
        <v>2348</v>
      </c>
      <c r="K2" s="1" t="s">
        <v>77</v>
      </c>
      <c r="L2" s="1" t="s">
        <v>84</v>
      </c>
      <c r="M2" s="1" t="s">
        <v>92</v>
      </c>
      <c r="N2" s="1">
        <v>10</v>
      </c>
      <c r="O2" s="1">
        <v>2</v>
      </c>
      <c r="P2" s="19">
        <v>20</v>
      </c>
      <c r="Q2" s="18">
        <v>43011</v>
      </c>
      <c r="R2">
        <f>YEAR($Q2)</f>
        <v>2017</v>
      </c>
    </row>
    <row r="3" spans="1:21">
      <c r="A3" s="1">
        <v>10248</v>
      </c>
      <c r="B3" s="1">
        <v>42</v>
      </c>
      <c r="C3" s="1" t="s">
        <v>20</v>
      </c>
      <c r="D3" s="1">
        <v>2</v>
      </c>
      <c r="E3" s="1">
        <v>9.8000000000000007</v>
      </c>
      <c r="F3" s="1">
        <v>10</v>
      </c>
      <c r="G3" s="9">
        <v>0</v>
      </c>
      <c r="H3" t="str">
        <f>J3&amp;"-"&amp;COUNTIF(J3:J3,J3)</f>
        <v>2415-1</v>
      </c>
      <c r="I3" s="1" t="str">
        <f>J3&amp;"-"&amp;COUNTIF($J$2:J3,J3)</f>
        <v>2415-1</v>
      </c>
      <c r="J3" s="1">
        <v>2415</v>
      </c>
      <c r="K3" s="1" t="s">
        <v>78</v>
      </c>
      <c r="L3" s="1" t="s">
        <v>85</v>
      </c>
      <c r="M3" s="1" t="s">
        <v>93</v>
      </c>
      <c r="N3" s="1">
        <v>6</v>
      </c>
      <c r="O3" s="1">
        <v>10</v>
      </c>
      <c r="P3" s="19">
        <v>60</v>
      </c>
      <c r="Q3" s="18">
        <v>43409</v>
      </c>
      <c r="R3">
        <f t="shared" ref="R3:R16" si="0">YEAR($Q3)</f>
        <v>2018</v>
      </c>
    </row>
    <row r="4" spans="1:21">
      <c r="A4" s="1">
        <v>10248</v>
      </c>
      <c r="B4" s="1">
        <v>72</v>
      </c>
      <c r="C4" s="1" t="s">
        <v>21</v>
      </c>
      <c r="D4" s="1">
        <v>3</v>
      </c>
      <c r="E4" s="1">
        <v>34.799999999999997</v>
      </c>
      <c r="F4" s="1">
        <v>5</v>
      </c>
      <c r="G4" s="9">
        <v>0</v>
      </c>
      <c r="I4" s="1" t="str">
        <f>J4&amp;"-"&amp;COUNTIF($J$2:J4,J4)</f>
        <v>2770-1</v>
      </c>
      <c r="J4" s="1">
        <v>2770</v>
      </c>
      <c r="K4" s="1" t="s">
        <v>79</v>
      </c>
      <c r="L4" s="1" t="s">
        <v>86</v>
      </c>
      <c r="M4" s="1" t="s">
        <v>94</v>
      </c>
      <c r="N4" s="1">
        <v>110</v>
      </c>
      <c r="O4" s="1">
        <v>3</v>
      </c>
      <c r="P4" s="19">
        <v>130</v>
      </c>
      <c r="Q4" s="18">
        <v>42858</v>
      </c>
      <c r="R4">
        <f t="shared" si="0"/>
        <v>2017</v>
      </c>
      <c r="S4">
        <f>COUNTIFS(K1:$K$16,K13)</f>
        <v>2</v>
      </c>
    </row>
    <row r="5" spans="1:21">
      <c r="A5" s="1">
        <v>10249</v>
      </c>
      <c r="B5" s="1">
        <v>34</v>
      </c>
      <c r="C5" s="1" t="s">
        <v>22</v>
      </c>
      <c r="D5" s="1">
        <v>2</v>
      </c>
      <c r="E5" s="1">
        <v>18.600000000000001</v>
      </c>
      <c r="F5" s="1">
        <v>9</v>
      </c>
      <c r="G5" s="9">
        <v>0</v>
      </c>
      <c r="I5" s="1" t="str">
        <f>J5&amp;"-"&amp;COUNTIF($J$2:J5,J5)</f>
        <v>2483-1</v>
      </c>
      <c r="J5" s="1">
        <v>2483</v>
      </c>
      <c r="K5" s="1" t="s">
        <v>80</v>
      </c>
      <c r="L5" s="1" t="s">
        <v>86</v>
      </c>
      <c r="M5" s="1" t="s">
        <v>95</v>
      </c>
      <c r="N5" s="1">
        <v>20</v>
      </c>
      <c r="O5" s="1">
        <v>6</v>
      </c>
      <c r="P5" s="19">
        <v>120</v>
      </c>
      <c r="Q5" s="18">
        <v>43098</v>
      </c>
      <c r="R5">
        <f t="shared" si="0"/>
        <v>2017</v>
      </c>
    </row>
    <row r="6" spans="1:21">
      <c r="A6" s="1">
        <v>10249</v>
      </c>
      <c r="B6" s="1">
        <v>14</v>
      </c>
      <c r="C6" s="1" t="s">
        <v>23</v>
      </c>
      <c r="D6" s="1">
        <v>7</v>
      </c>
      <c r="E6" s="1">
        <v>42.4</v>
      </c>
      <c r="F6" s="1">
        <v>40</v>
      </c>
      <c r="G6" s="9">
        <v>0</v>
      </c>
      <c r="I6" s="1" t="str">
        <f>J6&amp;"-"&amp;COUNTIF($J$2:J6,J6)</f>
        <v>2501-1</v>
      </c>
      <c r="J6" s="1">
        <v>2501</v>
      </c>
      <c r="K6" s="1" t="s">
        <v>81</v>
      </c>
      <c r="L6" s="1" t="s">
        <v>87</v>
      </c>
      <c r="M6" s="1" t="s">
        <v>93</v>
      </c>
      <c r="N6" s="1">
        <v>195</v>
      </c>
      <c r="O6" s="1">
        <v>4</v>
      </c>
      <c r="P6" s="19">
        <v>780</v>
      </c>
      <c r="Q6" s="18">
        <v>42779</v>
      </c>
      <c r="R6">
        <f t="shared" si="0"/>
        <v>2017</v>
      </c>
    </row>
    <row r="7" spans="1:21">
      <c r="A7" s="1">
        <v>10249</v>
      </c>
      <c r="B7" s="1">
        <v>51</v>
      </c>
      <c r="C7" s="1" t="s">
        <v>24</v>
      </c>
      <c r="D7" s="1">
        <v>6</v>
      </c>
      <c r="E7" s="1">
        <v>7.7</v>
      </c>
      <c r="F7" s="1">
        <v>10</v>
      </c>
      <c r="G7" s="9">
        <v>0</v>
      </c>
      <c r="I7" s="1" t="str">
        <f>J7&amp;"-"&amp;COUNTIF($J$2:J7,J7)</f>
        <v>2770-2</v>
      </c>
      <c r="J7" s="1">
        <v>2770</v>
      </c>
      <c r="K7" s="1" t="s">
        <v>80</v>
      </c>
      <c r="L7" s="1" t="s">
        <v>88</v>
      </c>
      <c r="M7" s="1" t="s">
        <v>92</v>
      </c>
      <c r="N7" s="1">
        <v>10</v>
      </c>
      <c r="O7" s="1">
        <v>10</v>
      </c>
      <c r="P7" s="19">
        <v>200</v>
      </c>
      <c r="Q7" s="18">
        <v>42846</v>
      </c>
      <c r="R7">
        <f t="shared" si="0"/>
        <v>2017</v>
      </c>
    </row>
    <row r="8" spans="1:21">
      <c r="A8" s="1">
        <v>10250</v>
      </c>
      <c r="B8" s="1">
        <v>41</v>
      </c>
      <c r="C8" s="1" t="s">
        <v>25</v>
      </c>
      <c r="D8" s="1">
        <v>8</v>
      </c>
      <c r="E8" s="1">
        <v>42.4</v>
      </c>
      <c r="F8" s="1">
        <v>35</v>
      </c>
      <c r="G8" s="9">
        <v>0</v>
      </c>
      <c r="I8" s="1" t="str">
        <f>J8&amp;"-"&amp;COUNTIF($J$2:J8,J8)</f>
        <v>2559-1</v>
      </c>
      <c r="J8" s="1">
        <v>2559</v>
      </c>
      <c r="K8" s="1" t="s">
        <v>77</v>
      </c>
      <c r="L8" s="1" t="s">
        <v>87</v>
      </c>
      <c r="M8" s="1" t="s">
        <v>94</v>
      </c>
      <c r="N8" s="1">
        <v>20</v>
      </c>
      <c r="O8" s="1">
        <v>20</v>
      </c>
      <c r="P8" s="19">
        <v>24</v>
      </c>
      <c r="Q8" s="18">
        <v>42740</v>
      </c>
      <c r="R8">
        <f t="shared" si="0"/>
        <v>2017</v>
      </c>
    </row>
    <row r="9" spans="1:21">
      <c r="A9" s="1">
        <v>10250</v>
      </c>
      <c r="B9" s="1">
        <v>51</v>
      </c>
      <c r="C9" s="1" t="s">
        <v>26</v>
      </c>
      <c r="D9" s="1">
        <v>6</v>
      </c>
      <c r="E9" s="1">
        <v>16.8</v>
      </c>
      <c r="F9" s="1">
        <v>15</v>
      </c>
      <c r="G9" s="9">
        <v>0</v>
      </c>
      <c r="I9" s="1" t="str">
        <f>J9&amp;"-"&amp;COUNTIF($J$2:J9,J9)</f>
        <v>2577-1</v>
      </c>
      <c r="J9" s="1">
        <v>2577</v>
      </c>
      <c r="K9" s="1" t="s">
        <v>82</v>
      </c>
      <c r="L9" s="1" t="s">
        <v>89</v>
      </c>
      <c r="M9" s="1" t="s">
        <v>95</v>
      </c>
      <c r="N9" s="1">
        <v>15</v>
      </c>
      <c r="O9" s="1">
        <v>2</v>
      </c>
      <c r="P9" s="19">
        <v>500</v>
      </c>
      <c r="Q9" s="18">
        <v>42800</v>
      </c>
      <c r="R9">
        <f t="shared" si="0"/>
        <v>2017</v>
      </c>
    </row>
    <row r="10" spans="1:21">
      <c r="A10" s="1">
        <v>10250</v>
      </c>
      <c r="B10" s="1">
        <v>65</v>
      </c>
      <c r="C10" s="1" t="s">
        <v>27</v>
      </c>
      <c r="D10" s="1">
        <v>8</v>
      </c>
      <c r="E10" s="1">
        <v>16.8</v>
      </c>
      <c r="F10" s="1">
        <v>6</v>
      </c>
      <c r="G10" s="9">
        <v>0.15</v>
      </c>
      <c r="I10" s="1" t="str">
        <f>J10&amp;"-"&amp;COUNTIF($J$2:J10,J10)</f>
        <v>2584-1</v>
      </c>
      <c r="J10" s="1">
        <v>2584</v>
      </c>
      <c r="K10" s="1" t="s">
        <v>78</v>
      </c>
      <c r="L10" s="1" t="s">
        <v>90</v>
      </c>
      <c r="M10" s="1" t="s">
        <v>93</v>
      </c>
      <c r="N10" s="1">
        <v>12</v>
      </c>
      <c r="O10" s="1">
        <v>25</v>
      </c>
      <c r="P10" s="19">
        <v>108</v>
      </c>
      <c r="Q10" s="18">
        <v>42892</v>
      </c>
      <c r="R10">
        <f t="shared" si="0"/>
        <v>2017</v>
      </c>
    </row>
    <row r="11" spans="1:21">
      <c r="A11" s="1">
        <v>10251</v>
      </c>
      <c r="B11" s="1">
        <v>22</v>
      </c>
      <c r="C11" s="1" t="s">
        <v>28</v>
      </c>
      <c r="D11" s="1">
        <v>7</v>
      </c>
      <c r="E11" s="1">
        <v>15.6</v>
      </c>
      <c r="F11" s="1">
        <v>15</v>
      </c>
      <c r="G11" s="9">
        <v>0.15</v>
      </c>
      <c r="I11" s="1" t="str">
        <f>J11&amp;"-"&amp;COUNTIF($J$2:J11,J11)</f>
        <v>2672-1</v>
      </c>
      <c r="J11" s="1">
        <v>2672</v>
      </c>
      <c r="K11" s="1" t="s">
        <v>83</v>
      </c>
      <c r="L11" s="1" t="s">
        <v>85</v>
      </c>
      <c r="M11" s="1" t="s">
        <v>92</v>
      </c>
      <c r="N11" s="1">
        <v>20</v>
      </c>
      <c r="O11" s="1">
        <v>18</v>
      </c>
      <c r="P11" s="19">
        <v>1200</v>
      </c>
      <c r="Q11" s="18">
        <v>42924</v>
      </c>
      <c r="R11">
        <f t="shared" si="0"/>
        <v>2017</v>
      </c>
    </row>
    <row r="12" spans="1:21">
      <c r="A12" s="1">
        <v>10251</v>
      </c>
      <c r="B12" s="1">
        <v>57</v>
      </c>
      <c r="C12" s="1" t="s">
        <v>29</v>
      </c>
      <c r="D12" s="1">
        <v>6</v>
      </c>
      <c r="E12" s="1">
        <v>16.8</v>
      </c>
      <c r="F12" s="1">
        <v>20</v>
      </c>
      <c r="G12" s="9">
        <v>0.05</v>
      </c>
      <c r="I12" s="1" t="str">
        <f>J12&amp;"-"&amp;COUNTIF($J$2:J12,J12)</f>
        <v>2694-1</v>
      </c>
      <c r="J12" s="1">
        <v>2694</v>
      </c>
      <c r="K12" s="1" t="s">
        <v>80</v>
      </c>
      <c r="L12" s="1" t="s">
        <v>91</v>
      </c>
      <c r="M12" s="1" t="s">
        <v>94</v>
      </c>
      <c r="N12" s="1">
        <v>19</v>
      </c>
      <c r="O12" s="1">
        <v>3</v>
      </c>
      <c r="P12" s="19">
        <v>390</v>
      </c>
      <c r="Q12" s="18">
        <v>42956</v>
      </c>
      <c r="R12">
        <f t="shared" si="0"/>
        <v>2017</v>
      </c>
      <c r="U12">
        <f>COUNTIF(TOTAL_INCOME,K2)</f>
        <v>0</v>
      </c>
    </row>
    <row r="13" spans="1:21">
      <c r="A13" s="1">
        <v>10252</v>
      </c>
      <c r="B13" s="1">
        <v>65</v>
      </c>
      <c r="C13" s="1" t="s">
        <v>30</v>
      </c>
      <c r="D13" s="1">
        <v>7</v>
      </c>
      <c r="E13" s="1">
        <v>2</v>
      </c>
      <c r="F13" s="1">
        <v>40</v>
      </c>
      <c r="G13" s="9">
        <v>0.05</v>
      </c>
      <c r="I13" s="1" t="str">
        <f>J13&amp;"-"&amp;COUNTIF($J$2:J13,J13)</f>
        <v>2695-1</v>
      </c>
      <c r="J13" s="1">
        <v>2695</v>
      </c>
      <c r="K13" s="1" t="s">
        <v>81</v>
      </c>
      <c r="L13" s="1" t="s">
        <v>90</v>
      </c>
      <c r="M13" s="1" t="s">
        <v>95</v>
      </c>
      <c r="N13" s="1">
        <v>18</v>
      </c>
      <c r="O13" s="1">
        <v>2</v>
      </c>
      <c r="P13" s="19">
        <v>450</v>
      </c>
      <c r="Q13" s="18">
        <v>42988</v>
      </c>
      <c r="R13">
        <f t="shared" si="0"/>
        <v>2017</v>
      </c>
      <c r="U13">
        <f>COUNTIF(PRODUCT,P2)</f>
        <v>0</v>
      </c>
    </row>
    <row r="14" spans="1:21">
      <c r="A14" s="1">
        <v>10253</v>
      </c>
      <c r="B14" s="1">
        <v>20</v>
      </c>
      <c r="C14" s="1" t="s">
        <v>31</v>
      </c>
      <c r="D14" s="1">
        <v>6</v>
      </c>
      <c r="E14" s="1">
        <v>27.2</v>
      </c>
      <c r="F14" s="1">
        <v>25</v>
      </c>
      <c r="G14" s="9">
        <v>0</v>
      </c>
      <c r="I14" s="1" t="str">
        <f>J14&amp;"-"&amp;COUNTIF($J$2:J14,J14)</f>
        <v>2743-1</v>
      </c>
      <c r="J14" s="1">
        <v>2743</v>
      </c>
      <c r="K14" s="1" t="s">
        <v>83</v>
      </c>
      <c r="L14" s="1" t="s">
        <v>90</v>
      </c>
      <c r="M14" s="1" t="s">
        <v>95</v>
      </c>
      <c r="N14" s="1">
        <v>17</v>
      </c>
      <c r="O14" s="1">
        <v>11</v>
      </c>
      <c r="P14" s="19">
        <v>840</v>
      </c>
      <c r="Q14" s="18">
        <v>42885</v>
      </c>
      <c r="R14">
        <f t="shared" si="0"/>
        <v>2017</v>
      </c>
      <c r="U14">
        <f>COUNTIF(PRODUCT,K12)</f>
        <v>3</v>
      </c>
    </row>
    <row r="15" spans="1:21">
      <c r="A15" s="1">
        <v>10253</v>
      </c>
      <c r="B15" s="1">
        <v>33</v>
      </c>
      <c r="C15" s="1" t="s">
        <v>32</v>
      </c>
      <c r="D15" s="1">
        <v>5</v>
      </c>
      <c r="E15" s="1">
        <v>34.299999999999997</v>
      </c>
      <c r="F15" s="1">
        <v>64</v>
      </c>
      <c r="G15" s="9">
        <v>0.05</v>
      </c>
      <c r="I15" s="1" t="str">
        <f>J15&amp;"-"&amp;COUNTIF($J$2:J15,J15)</f>
        <v>2754-1</v>
      </c>
      <c r="J15" s="1">
        <v>2754</v>
      </c>
      <c r="K15" s="1" t="s">
        <v>77</v>
      </c>
      <c r="L15" s="1" t="s">
        <v>84</v>
      </c>
      <c r="M15" s="1" t="s">
        <v>94</v>
      </c>
      <c r="N15" s="1">
        <v>16</v>
      </c>
      <c r="O15" s="1">
        <v>6</v>
      </c>
      <c r="P15" s="19">
        <v>745</v>
      </c>
      <c r="Q15" s="18">
        <v>42872</v>
      </c>
      <c r="R15">
        <f t="shared" si="0"/>
        <v>2017</v>
      </c>
    </row>
    <row r="16" spans="1:21">
      <c r="A16" s="1">
        <v>10254</v>
      </c>
      <c r="B16" s="1">
        <v>60</v>
      </c>
      <c r="C16" s="1" t="s">
        <v>33</v>
      </c>
      <c r="D16" s="1">
        <v>4</v>
      </c>
      <c r="E16" s="1">
        <v>25</v>
      </c>
      <c r="F16" s="1">
        <v>64</v>
      </c>
      <c r="G16" s="9">
        <v>0.05</v>
      </c>
      <c r="I16" s="1" t="str">
        <f>J16&amp;"-"&amp;COUNTIF($J$2:J16,J16)</f>
        <v>2770-3</v>
      </c>
      <c r="J16" s="1">
        <v>2770</v>
      </c>
      <c r="K16" s="1" t="s">
        <v>78</v>
      </c>
      <c r="L16" s="1" t="s">
        <v>84</v>
      </c>
      <c r="M16" s="1" t="s">
        <v>92</v>
      </c>
      <c r="N16" s="1">
        <v>5</v>
      </c>
      <c r="O16" s="1">
        <v>1</v>
      </c>
      <c r="P16" s="19">
        <v>954</v>
      </c>
      <c r="Q16" s="18">
        <v>42873</v>
      </c>
      <c r="R16">
        <f t="shared" si="0"/>
        <v>2017</v>
      </c>
    </row>
    <row r="17" spans="1:17">
      <c r="A17" s="1">
        <v>10254</v>
      </c>
      <c r="B17" s="1">
        <v>55</v>
      </c>
      <c r="C17" s="1" t="s">
        <v>34</v>
      </c>
      <c r="D17" s="1">
        <v>4</v>
      </c>
      <c r="E17" s="1">
        <v>52.4</v>
      </c>
      <c r="F17" s="1">
        <v>25</v>
      </c>
      <c r="G17" s="9">
        <v>0</v>
      </c>
      <c r="J17" s="11"/>
      <c r="K17" s="11"/>
      <c r="L17" s="11"/>
      <c r="M17" s="11"/>
      <c r="N17" s="11"/>
      <c r="O17" s="11"/>
      <c r="P17" s="11"/>
      <c r="Q17" s="11"/>
    </row>
    <row r="18" spans="1:17">
      <c r="A18" s="1">
        <v>10255</v>
      </c>
      <c r="B18" s="1">
        <v>48</v>
      </c>
      <c r="C18" s="1" t="s">
        <v>35</v>
      </c>
      <c r="D18" s="1">
        <v>4</v>
      </c>
      <c r="E18" s="1">
        <v>62.3</v>
      </c>
      <c r="F18" s="1">
        <v>15</v>
      </c>
      <c r="G18" s="9">
        <v>0.04</v>
      </c>
      <c r="J18" s="11"/>
      <c r="K18" s="11"/>
      <c r="L18" s="11"/>
      <c r="M18" s="11"/>
      <c r="N18" s="11"/>
      <c r="O18" s="11"/>
      <c r="P18" s="11"/>
      <c r="Q18" s="11"/>
    </row>
    <row r="19" spans="1:17">
      <c r="A19" s="1">
        <v>10255</v>
      </c>
      <c r="B19" s="1">
        <v>64</v>
      </c>
      <c r="C19" s="1" t="s">
        <v>36</v>
      </c>
      <c r="D19" s="1">
        <v>3</v>
      </c>
      <c r="E19" s="1">
        <v>71.5</v>
      </c>
      <c r="F19" s="1">
        <v>20</v>
      </c>
      <c r="G19" s="9">
        <v>0.04</v>
      </c>
      <c r="J19" s="11"/>
      <c r="K19" s="11"/>
      <c r="L19" s="11"/>
      <c r="M19" s="11"/>
      <c r="N19" s="11"/>
      <c r="O19" s="11"/>
      <c r="P19" s="11"/>
      <c r="Q19" s="11"/>
    </row>
    <row r="20" spans="1:17">
      <c r="A20" s="1">
        <v>10256</v>
      </c>
      <c r="B20" s="1">
        <v>35</v>
      </c>
      <c r="C20" s="1" t="s">
        <v>37</v>
      </c>
      <c r="D20" s="1">
        <v>3</v>
      </c>
      <c r="E20" s="1">
        <v>54.6</v>
      </c>
      <c r="F20" s="1">
        <v>40</v>
      </c>
      <c r="G20" s="9">
        <v>0</v>
      </c>
      <c r="J20" s="11"/>
      <c r="K20" s="11"/>
      <c r="L20" s="11"/>
      <c r="M20" s="11"/>
      <c r="N20" s="11"/>
      <c r="O20" s="11"/>
      <c r="P20" s="11"/>
      <c r="Q20" s="11"/>
    </row>
    <row r="21" spans="1:17">
      <c r="A21" s="1">
        <v>10256</v>
      </c>
      <c r="B21" s="1">
        <v>85</v>
      </c>
      <c r="C21" s="1" t="s">
        <v>38</v>
      </c>
      <c r="D21" s="1">
        <v>2</v>
      </c>
      <c r="E21" s="1">
        <v>74.2</v>
      </c>
      <c r="F21" s="1">
        <v>25</v>
      </c>
      <c r="G21" s="9">
        <v>0.02</v>
      </c>
      <c r="J21" s="11"/>
      <c r="K21" s="11"/>
      <c r="L21" s="11"/>
      <c r="M21" s="11"/>
      <c r="N21" s="11"/>
      <c r="O21" s="11"/>
      <c r="P21" s="11"/>
      <c r="Q21" s="11"/>
    </row>
    <row r="22" spans="1:17">
      <c r="A22" s="1">
        <v>10256</v>
      </c>
      <c r="B22" s="1">
        <v>44</v>
      </c>
      <c r="C22" s="1" t="s">
        <v>39</v>
      </c>
      <c r="D22" s="1">
        <v>1</v>
      </c>
      <c r="E22" s="1">
        <v>95.4</v>
      </c>
      <c r="F22" s="1">
        <v>64</v>
      </c>
      <c r="G22" s="9">
        <v>0.06</v>
      </c>
      <c r="H22" s="1" t="s">
        <v>130</v>
      </c>
      <c r="I22" s="1" t="s">
        <v>110</v>
      </c>
      <c r="J22" s="1" t="s">
        <v>111</v>
      </c>
      <c r="K22" s="1" t="s">
        <v>112</v>
      </c>
      <c r="L22" s="3" t="s">
        <v>113</v>
      </c>
      <c r="M22" s="3" t="s">
        <v>114</v>
      </c>
      <c r="N22" s="3" t="s">
        <v>17</v>
      </c>
      <c r="O22" s="3" t="s">
        <v>115</v>
      </c>
      <c r="P22" s="11"/>
      <c r="Q22" s="11"/>
    </row>
    <row r="23" spans="1:17">
      <c r="A23" s="1">
        <v>10257</v>
      </c>
      <c r="B23" s="1">
        <v>85</v>
      </c>
      <c r="C23" s="1" t="s">
        <v>40</v>
      </c>
      <c r="D23" s="1">
        <v>1</v>
      </c>
      <c r="E23" s="1">
        <v>95.4</v>
      </c>
      <c r="F23" s="1">
        <v>23</v>
      </c>
      <c r="G23" s="9">
        <v>0.03</v>
      </c>
      <c r="H23" t="str">
        <f>K23&amp;"-"&amp;COUNTIF($K$23:K23,K23)</f>
        <v>11164539-1</v>
      </c>
      <c r="I23" s="1">
        <v>1</v>
      </c>
      <c r="J23" s="1" t="s">
        <v>116</v>
      </c>
      <c r="K23" s="1">
        <v>11164539</v>
      </c>
      <c r="L23" s="1" t="s">
        <v>123</v>
      </c>
      <c r="M23" s="1">
        <v>55.3</v>
      </c>
      <c r="N23" s="1">
        <v>15</v>
      </c>
      <c r="O23" s="19">
        <v>829.5</v>
      </c>
      <c r="P23" s="36">
        <f>O23</f>
        <v>829.5</v>
      </c>
      <c r="Q23" s="11"/>
    </row>
    <row r="24" spans="1:17">
      <c r="A24" s="1">
        <v>10258</v>
      </c>
      <c r="B24" s="1">
        <v>57</v>
      </c>
      <c r="C24" s="1" t="s">
        <v>41</v>
      </c>
      <c r="D24" s="1">
        <v>1</v>
      </c>
      <c r="E24" s="1">
        <v>85.2</v>
      </c>
      <c r="F24" s="1">
        <v>12</v>
      </c>
      <c r="G24" s="9">
        <v>0.01</v>
      </c>
      <c r="H24" t="str">
        <f>K24&amp;"-"&amp;COUNTIF($K$23:K24,K24)</f>
        <v>11164540-1</v>
      </c>
      <c r="I24" s="1">
        <v>2</v>
      </c>
      <c r="J24" s="1" t="s">
        <v>117</v>
      </c>
      <c r="K24" s="1">
        <v>11164540</v>
      </c>
      <c r="L24" s="1" t="s">
        <v>124</v>
      </c>
      <c r="M24" s="1">
        <v>69.58</v>
      </c>
      <c r="N24" s="1">
        <v>7</v>
      </c>
      <c r="O24" s="19">
        <v>487.05</v>
      </c>
      <c r="P24" s="11"/>
      <c r="Q24" s="11"/>
    </row>
    <row r="25" spans="1:17">
      <c r="A25" s="1">
        <v>10259</v>
      </c>
      <c r="B25" s="1">
        <v>11</v>
      </c>
      <c r="C25" s="1" t="s">
        <v>42</v>
      </c>
      <c r="D25" s="1">
        <v>7</v>
      </c>
      <c r="E25" s="1">
        <v>85.2</v>
      </c>
      <c r="F25" s="1">
        <v>10</v>
      </c>
      <c r="G25" s="9">
        <v>0</v>
      </c>
      <c r="H25" t="str">
        <f>K25&amp;"-"&amp;COUNTIF($K$23:K25,K25)</f>
        <v>11164539-2</v>
      </c>
      <c r="I25" s="1">
        <v>3</v>
      </c>
      <c r="J25" s="1" t="s">
        <v>118</v>
      </c>
      <c r="K25" s="1">
        <v>11164539</v>
      </c>
      <c r="L25" s="1" t="s">
        <v>125</v>
      </c>
      <c r="M25" s="1">
        <v>47.87</v>
      </c>
      <c r="N25" s="1">
        <v>1</v>
      </c>
      <c r="O25" s="19">
        <v>47.87</v>
      </c>
      <c r="P25" s="11"/>
      <c r="Q25" s="11"/>
    </row>
    <row r="26" spans="1:17">
      <c r="A26" s="1">
        <v>10260</v>
      </c>
      <c r="B26" s="1">
        <v>42</v>
      </c>
      <c r="C26" s="1" t="s">
        <v>43</v>
      </c>
      <c r="D26" s="1">
        <v>7</v>
      </c>
      <c r="E26" s="1">
        <v>63.2</v>
      </c>
      <c r="F26" s="1">
        <v>9</v>
      </c>
      <c r="G26" s="9">
        <v>0</v>
      </c>
      <c r="H26" t="str">
        <f>K26&amp;"-"&amp;COUNTIF($K$23:K26,K26)</f>
        <v>11164546-1</v>
      </c>
      <c r="I26" s="1">
        <v>4</v>
      </c>
      <c r="J26" s="1" t="s">
        <v>116</v>
      </c>
      <c r="K26" s="1">
        <v>11164546</v>
      </c>
      <c r="L26" s="1" t="s">
        <v>126</v>
      </c>
      <c r="M26" s="1">
        <v>16.22</v>
      </c>
      <c r="N26" s="1">
        <v>5</v>
      </c>
      <c r="O26" s="19">
        <v>81.099999999999994</v>
      </c>
      <c r="P26" s="11"/>
      <c r="Q26" s="11"/>
    </row>
    <row r="27" spans="1:17">
      <c r="A27" s="1">
        <v>10260</v>
      </c>
      <c r="B27" s="1">
        <v>72</v>
      </c>
      <c r="C27" s="1" t="s">
        <v>44</v>
      </c>
      <c r="D27" s="1">
        <v>2</v>
      </c>
      <c r="E27" s="1">
        <v>74.2</v>
      </c>
      <c r="F27" s="1">
        <v>8</v>
      </c>
      <c r="G27" s="9">
        <v>0</v>
      </c>
      <c r="H27" t="str">
        <f>K27&amp;"-"&amp;COUNTIF($K$23:K27,K27)</f>
        <v>11164540-2</v>
      </c>
      <c r="I27" s="1">
        <v>5</v>
      </c>
      <c r="J27" s="1" t="s">
        <v>117</v>
      </c>
      <c r="K27" s="1">
        <v>11164540</v>
      </c>
      <c r="L27" s="1" t="s">
        <v>127</v>
      </c>
      <c r="M27" s="1">
        <v>54.36</v>
      </c>
      <c r="N27" s="1"/>
      <c r="O27" s="19">
        <v>0</v>
      </c>
      <c r="P27" s="11"/>
      <c r="Q27" s="11"/>
    </row>
    <row r="28" spans="1:17">
      <c r="A28" s="1">
        <v>11077</v>
      </c>
      <c r="B28" s="1">
        <v>34</v>
      </c>
      <c r="C28" s="1" t="s">
        <v>45</v>
      </c>
      <c r="D28" s="1">
        <v>5</v>
      </c>
      <c r="E28" s="1">
        <v>73.2</v>
      </c>
      <c r="F28" s="1">
        <v>7</v>
      </c>
      <c r="G28" s="9">
        <v>0</v>
      </c>
      <c r="H28" t="str">
        <f>K28&amp;"-"&amp;COUNTIF($K$23:K28,K28)</f>
        <v>11164544-1</v>
      </c>
      <c r="I28" s="1">
        <v>6</v>
      </c>
      <c r="J28" s="1" t="s">
        <v>119</v>
      </c>
      <c r="K28" s="1">
        <v>11164544</v>
      </c>
      <c r="L28" s="1" t="s">
        <v>124</v>
      </c>
      <c r="M28" s="1">
        <v>74.45</v>
      </c>
      <c r="N28" s="1">
        <v>13</v>
      </c>
      <c r="O28" s="19">
        <v>967.85</v>
      </c>
      <c r="P28" s="11"/>
      <c r="Q28" s="11"/>
    </row>
    <row r="29" spans="1:17">
      <c r="A29" s="1">
        <v>11077</v>
      </c>
      <c r="B29" s="1">
        <v>6</v>
      </c>
      <c r="C29" s="1" t="s">
        <v>44</v>
      </c>
      <c r="D29" s="1">
        <v>6</v>
      </c>
      <c r="E29" s="1">
        <v>25</v>
      </c>
      <c r="F29" s="1">
        <v>1</v>
      </c>
      <c r="G29" s="9">
        <v>0.02</v>
      </c>
      <c r="H29" t="str">
        <f>K29&amp;"-"&amp;COUNTIF($K$23:K29,K29)</f>
        <v>11164557-1</v>
      </c>
      <c r="I29" s="1">
        <v>7</v>
      </c>
      <c r="J29" s="1" t="s">
        <v>119</v>
      </c>
      <c r="K29" s="3">
        <v>11164557</v>
      </c>
      <c r="L29" s="1" t="s">
        <v>126</v>
      </c>
      <c r="M29" s="1">
        <v>52.03</v>
      </c>
      <c r="N29" s="1">
        <v>11</v>
      </c>
      <c r="O29" s="19">
        <v>572.33000000000004</v>
      </c>
      <c r="P29" s="11"/>
      <c r="Q29" s="11"/>
    </row>
    <row r="30" spans="1:17">
      <c r="A30" s="1">
        <v>11077</v>
      </c>
      <c r="B30" s="1">
        <v>7</v>
      </c>
      <c r="C30" s="1" t="s">
        <v>35</v>
      </c>
      <c r="D30" s="1">
        <v>4</v>
      </c>
      <c r="E30" s="1">
        <v>30</v>
      </c>
      <c r="F30" s="1">
        <v>1</v>
      </c>
      <c r="G30" s="9">
        <v>0.03</v>
      </c>
      <c r="H30" t="str">
        <f>K30&amp;"-"&amp;COUNTIF($K$23:K30,K30)</f>
        <v>11164546-2</v>
      </c>
      <c r="I30" s="1">
        <v>8</v>
      </c>
      <c r="J30" s="1" t="s">
        <v>119</v>
      </c>
      <c r="K30" s="1">
        <v>11164546</v>
      </c>
      <c r="L30" s="1" t="s">
        <v>125</v>
      </c>
      <c r="M30" s="1">
        <v>25.74</v>
      </c>
      <c r="N30" s="1">
        <v>8</v>
      </c>
      <c r="O30" s="19">
        <v>205.9</v>
      </c>
      <c r="P30" s="11"/>
      <c r="Q30" s="11"/>
    </row>
    <row r="31" spans="1:17">
      <c r="A31" s="1">
        <v>11077</v>
      </c>
      <c r="B31" s="1">
        <v>8</v>
      </c>
      <c r="C31" s="1" t="s">
        <v>28</v>
      </c>
      <c r="D31" s="1">
        <v>3</v>
      </c>
      <c r="E31" s="1">
        <v>40</v>
      </c>
      <c r="F31" s="1">
        <v>2</v>
      </c>
      <c r="G31" s="9">
        <v>0.05</v>
      </c>
      <c r="H31" t="str">
        <f>K31&amp;"-"&amp;COUNTIF($K$23:K31,K31)</f>
        <v>11164547-1</v>
      </c>
      <c r="I31" s="1">
        <v>9</v>
      </c>
      <c r="J31" s="1" t="s">
        <v>120</v>
      </c>
      <c r="K31" s="1">
        <v>11164547</v>
      </c>
      <c r="L31" s="1" t="s">
        <v>126</v>
      </c>
      <c r="M31" s="1">
        <v>39.119999999999997</v>
      </c>
      <c r="N31" s="1">
        <v>14</v>
      </c>
      <c r="O31" s="19">
        <v>547.58000000000004</v>
      </c>
      <c r="P31" s="11"/>
      <c r="Q31" s="11"/>
    </row>
    <row r="32" spans="1:17">
      <c r="A32" s="1">
        <v>11077</v>
      </c>
      <c r="B32" s="1">
        <v>10</v>
      </c>
      <c r="C32" s="1" t="s">
        <v>46</v>
      </c>
      <c r="D32" s="1">
        <v>2</v>
      </c>
      <c r="E32" s="1">
        <v>31</v>
      </c>
      <c r="F32" s="1">
        <v>1</v>
      </c>
      <c r="G32" s="9">
        <v>0.06</v>
      </c>
      <c r="H32" t="str">
        <f>K32&amp;"-"&amp;COUNTIF($K$23:K32,K32)</f>
        <v>11164546-3</v>
      </c>
      <c r="I32" s="1">
        <v>10</v>
      </c>
      <c r="J32" s="1" t="s">
        <v>121</v>
      </c>
      <c r="K32" s="1">
        <v>11164546</v>
      </c>
      <c r="L32" s="1" t="s">
        <v>125</v>
      </c>
      <c r="M32" s="1">
        <v>14.25</v>
      </c>
      <c r="N32" s="1">
        <v>17</v>
      </c>
      <c r="O32" s="19">
        <v>642.32000000000005</v>
      </c>
      <c r="P32" s="11"/>
      <c r="Q32" s="11"/>
    </row>
    <row r="33" spans="1:17">
      <c r="A33" s="1">
        <v>11077</v>
      </c>
      <c r="B33" s="1">
        <v>12</v>
      </c>
      <c r="C33" s="1" t="s">
        <v>47</v>
      </c>
      <c r="D33" s="1">
        <v>8</v>
      </c>
      <c r="E33" s="1">
        <v>38</v>
      </c>
      <c r="F33" s="1">
        <v>2</v>
      </c>
      <c r="G33" s="9">
        <v>0.06</v>
      </c>
      <c r="H33" t="str">
        <f>K33&amp;"-"&amp;COUNTIF($K$23:K33,K33)</f>
        <v>11164557-2</v>
      </c>
      <c r="I33" s="1">
        <v>11</v>
      </c>
      <c r="J33" s="1" t="s">
        <v>122</v>
      </c>
      <c r="K33" s="3">
        <v>11164557</v>
      </c>
      <c r="L33" s="1" t="s">
        <v>127</v>
      </c>
      <c r="M33" s="1">
        <v>62.35</v>
      </c>
      <c r="N33" s="1">
        <v>16</v>
      </c>
      <c r="O33" s="19">
        <v>625.36</v>
      </c>
      <c r="P33" s="11"/>
      <c r="Q33" s="11"/>
    </row>
    <row r="34" spans="1:17">
      <c r="A34" s="1">
        <v>11077</v>
      </c>
      <c r="B34" s="1">
        <v>13</v>
      </c>
      <c r="C34" s="1" t="s">
        <v>48</v>
      </c>
      <c r="D34" s="1">
        <v>7</v>
      </c>
      <c r="E34" s="1">
        <v>6</v>
      </c>
      <c r="F34" s="1">
        <v>4</v>
      </c>
      <c r="G34" s="9">
        <v>0.05</v>
      </c>
      <c r="J34" s="11"/>
      <c r="K34" s="11"/>
      <c r="L34" s="11"/>
      <c r="M34" s="11"/>
      <c r="N34" s="11"/>
      <c r="O34" s="11"/>
      <c r="P34" s="11"/>
      <c r="Q34" s="11"/>
    </row>
    <row r="35" spans="1:17">
      <c r="A35" s="1">
        <v>11077</v>
      </c>
      <c r="B35" s="1">
        <v>14</v>
      </c>
      <c r="C35" s="1" t="s">
        <v>24</v>
      </c>
      <c r="D35" s="1">
        <v>6</v>
      </c>
      <c r="E35" s="1">
        <v>23.25</v>
      </c>
      <c r="F35" s="1">
        <v>1</v>
      </c>
      <c r="G35" s="9">
        <v>0.05</v>
      </c>
      <c r="J35" s="11"/>
      <c r="K35" s="11"/>
      <c r="L35" s="11"/>
      <c r="M35" s="11"/>
      <c r="N35" s="11"/>
      <c r="O35" s="11"/>
      <c r="P35" s="11"/>
      <c r="Q35" s="11"/>
    </row>
    <row r="36" spans="1:17">
      <c r="A36" s="1">
        <v>11077</v>
      </c>
      <c r="B36" s="1">
        <v>16</v>
      </c>
      <c r="C36" s="1" t="s">
        <v>23</v>
      </c>
      <c r="D36" s="1">
        <v>5</v>
      </c>
      <c r="E36" s="1">
        <v>17.45</v>
      </c>
      <c r="F36" s="1">
        <v>2</v>
      </c>
      <c r="G36" s="9">
        <v>0.04</v>
      </c>
      <c r="N36" s="11"/>
      <c r="O36" s="11"/>
      <c r="P36" s="11"/>
      <c r="Q36" s="11"/>
    </row>
    <row r="37" spans="1:17">
      <c r="A37" s="1">
        <v>11077</v>
      </c>
      <c r="B37" s="1">
        <v>20</v>
      </c>
      <c r="C37" s="1" t="s">
        <v>26</v>
      </c>
      <c r="D37" s="1">
        <v>4</v>
      </c>
      <c r="E37" s="1">
        <v>81</v>
      </c>
      <c r="F37" s="1">
        <v>3</v>
      </c>
      <c r="G37" s="9">
        <v>0.04</v>
      </c>
      <c r="N37" s="11"/>
      <c r="O37" s="11"/>
      <c r="P37" s="11"/>
      <c r="Q37" s="11"/>
    </row>
    <row r="38" spans="1:17">
      <c r="A38" s="1">
        <v>11077</v>
      </c>
      <c r="B38" s="1">
        <v>32</v>
      </c>
      <c r="C38" s="1" t="s">
        <v>25</v>
      </c>
      <c r="D38" s="1">
        <v>3</v>
      </c>
      <c r="E38" s="1">
        <v>9</v>
      </c>
      <c r="F38" s="1">
        <v>3</v>
      </c>
      <c r="G38" s="9">
        <v>0.03</v>
      </c>
      <c r="N38" s="11"/>
      <c r="O38" s="11"/>
      <c r="P38" s="11"/>
      <c r="Q38" s="11"/>
    </row>
    <row r="39" spans="1:17">
      <c r="A39" s="1">
        <v>11077</v>
      </c>
      <c r="B39" s="1">
        <v>75</v>
      </c>
      <c r="C39" s="1" t="s">
        <v>36</v>
      </c>
      <c r="D39" s="1">
        <v>2</v>
      </c>
      <c r="E39" s="1">
        <v>32</v>
      </c>
      <c r="F39" s="1">
        <v>4</v>
      </c>
      <c r="G39" s="9">
        <v>0.08</v>
      </c>
      <c r="N39" s="11"/>
      <c r="O39" s="11"/>
      <c r="P39" s="11"/>
      <c r="Q39" s="11"/>
    </row>
    <row r="40" spans="1:17">
      <c r="A40" s="1">
        <v>11077</v>
      </c>
      <c r="B40" s="1">
        <v>77</v>
      </c>
      <c r="C40" s="1" t="s">
        <v>37</v>
      </c>
      <c r="D40" s="1">
        <v>5</v>
      </c>
      <c r="E40" s="1">
        <v>18</v>
      </c>
      <c r="F40" s="1">
        <v>2</v>
      </c>
      <c r="G40" s="9">
        <v>0.08</v>
      </c>
      <c r="N40" s="11"/>
      <c r="O40" s="11"/>
      <c r="P40" s="11"/>
      <c r="Q4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VLOOKUP</vt:lpstr>
      <vt:lpstr>Sheet3</vt:lpstr>
      <vt:lpstr>combo_COUNTIF_AND_CONCATENATE</vt:lpstr>
      <vt:lpstr>DATE_SOLD</vt:lpstr>
      <vt:lpstr>INV_NUM</vt:lpstr>
      <vt:lpstr>PRICE_EACH</vt:lpstr>
      <vt:lpstr>Sheet3!PRODUCT</vt:lpstr>
      <vt:lpstr>PRODUCT</vt:lpstr>
      <vt:lpstr>QTY_SOLD</vt:lpstr>
      <vt:lpstr>REGIONS</vt:lpstr>
      <vt:lpstr>SALES_REPORT</vt:lpstr>
      <vt:lpstr>TOTAL_INCOME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LTSE</dc:creator>
  <cp:lastModifiedBy>LTSE</cp:lastModifiedBy>
  <dcterms:created xsi:type="dcterms:W3CDTF">2023-10-09T08:07:31Z</dcterms:created>
  <dcterms:modified xsi:type="dcterms:W3CDTF">2023-12-27T17:26:14Z</dcterms:modified>
</cp:coreProperties>
</file>