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Shruti\Jump\Excel\"/>
    </mc:Choice>
  </mc:AlternateContent>
  <xr:revisionPtr revIDLastSave="0" documentId="13_ncr:1_{F9FDF7FB-9445-4EC4-A33E-A108782416B6}" xr6:coauthVersionLast="47" xr6:coauthVersionMax="47" xr10:uidLastSave="{00000000-0000-0000-0000-000000000000}"/>
  <bookViews>
    <workbookView xWindow="-108" yWindow="-108" windowWidth="23256" windowHeight="12456" activeTab="10" xr2:uid="{699CEB53-2DCD-4F09-A17C-93D257D23EDB}"/>
  </bookViews>
  <sheets>
    <sheet name="Sheet1" sheetId="1" r:id="rId1"/>
    <sheet name="Sheet2" sheetId="2" r:id="rId2"/>
    <sheet name="Sheet3" sheetId="11" r:id="rId3"/>
    <sheet name="Sheet4" sheetId="4" r:id="rId4"/>
    <sheet name="Sheet5" sheetId="12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3" r:id="rId11"/>
    <sheet name="Sheet12" sheetId="14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Y86" i="2" l="1"/>
  <c r="Q86" i="2"/>
  <c r="Y82" i="2"/>
  <c r="Z82" i="2" s="1"/>
  <c r="Y81" i="2"/>
  <c r="Z81" i="2" s="1"/>
  <c r="Z80" i="2"/>
  <c r="Y80" i="2"/>
  <c r="Z79" i="2"/>
  <c r="Y79" i="2"/>
  <c r="Y78" i="2"/>
  <c r="Z78" i="2" s="1"/>
  <c r="Y77" i="2"/>
  <c r="Z77" i="2" s="1"/>
  <c r="Z76" i="2"/>
  <c r="Y76" i="2"/>
  <c r="Z75" i="2"/>
  <c r="Y75" i="2"/>
  <c r="Y74" i="2"/>
  <c r="Z74" i="2" s="1"/>
  <c r="Y73" i="2"/>
  <c r="Z73" i="2" s="1"/>
  <c r="Z72" i="2"/>
  <c r="Y72" i="2"/>
  <c r="Z71" i="2"/>
  <c r="Y71" i="2"/>
  <c r="Y70" i="2"/>
  <c r="Z70" i="2" s="1"/>
  <c r="Y69" i="2"/>
  <c r="Z69" i="2" s="1"/>
  <c r="Z68" i="2"/>
  <c r="Y68" i="2"/>
  <c r="Z67" i="2"/>
  <c r="Y67" i="2"/>
  <c r="Y66" i="2"/>
  <c r="Z66" i="2" s="1"/>
  <c r="Y65" i="2"/>
  <c r="Z65" i="2" s="1"/>
  <c r="Z64" i="2"/>
  <c r="Y64" i="2"/>
  <c r="Z63" i="2"/>
  <c r="Y63" i="2"/>
  <c r="Y62" i="2"/>
  <c r="Z62" i="2" s="1"/>
  <c r="Y61" i="2"/>
  <c r="Z61" i="2" s="1"/>
  <c r="Z60" i="2"/>
  <c r="Y60" i="2"/>
  <c r="Z59" i="2"/>
  <c r="Y59" i="2"/>
  <c r="Y58" i="2"/>
  <c r="Z58" i="2" s="1"/>
  <c r="Y57" i="2"/>
  <c r="Z57" i="2" s="1"/>
  <c r="Z56" i="2"/>
  <c r="Y56" i="2"/>
  <c r="Z55" i="2"/>
  <c r="Y55" i="2"/>
  <c r="Y54" i="2"/>
  <c r="Z54" i="2" s="1"/>
  <c r="Y53" i="2"/>
  <c r="Z53" i="2" s="1"/>
  <c r="Z52" i="2"/>
  <c r="Y52" i="2"/>
  <c r="Z51" i="2"/>
  <c r="Y51" i="2"/>
  <c r="Y50" i="2"/>
  <c r="Z50" i="2" s="1"/>
  <c r="Y49" i="2"/>
  <c r="Z49" i="2" s="1"/>
  <c r="Z48" i="2"/>
  <c r="Y48" i="2"/>
  <c r="Z47" i="2"/>
  <c r="Y47" i="2"/>
  <c r="Y46" i="2"/>
  <c r="Z46" i="2" s="1"/>
  <c r="Y45" i="2"/>
  <c r="Z45" i="2" s="1"/>
  <c r="Z44" i="2"/>
  <c r="Y44" i="2"/>
  <c r="Z43" i="2"/>
  <c r="Y43" i="2"/>
  <c r="Y42" i="2"/>
  <c r="Z42" i="2" s="1"/>
  <c r="Y41" i="2"/>
  <c r="Z41" i="2" s="1"/>
  <c r="Z40" i="2"/>
  <c r="Y40" i="2"/>
  <c r="Z39" i="2"/>
  <c r="Y39" i="2"/>
  <c r="Y38" i="2"/>
  <c r="Z38" i="2" s="1"/>
  <c r="Y37" i="2"/>
  <c r="Z37" i="2" s="1"/>
  <c r="Z36" i="2"/>
  <c r="Y36" i="2"/>
  <c r="Z35" i="2"/>
  <c r="Y35" i="2"/>
  <c r="Y34" i="2"/>
  <c r="Z34" i="2" s="1"/>
  <c r="Y33" i="2"/>
  <c r="Z33" i="2" s="1"/>
  <c r="Z32" i="2"/>
  <c r="Y32" i="2"/>
  <c r="Z31" i="2"/>
  <c r="Y31" i="2"/>
  <c r="Y30" i="2"/>
  <c r="Z30" i="2" s="1"/>
  <c r="Y29" i="2"/>
  <c r="Z29" i="2" s="1"/>
  <c r="Z28" i="2"/>
  <c r="Y28" i="2"/>
  <c r="Z27" i="2"/>
  <c r="Y27" i="2"/>
  <c r="Y26" i="2"/>
  <c r="Z26" i="2" s="1"/>
  <c r="Y25" i="2"/>
  <c r="Z25" i="2" s="1"/>
  <c r="Z24" i="2"/>
  <c r="Y24" i="2"/>
  <c r="Z23" i="2"/>
  <c r="Y23" i="2"/>
  <c r="Y22" i="2"/>
  <c r="Z22" i="2" s="1"/>
  <c r="Y21" i="2"/>
  <c r="Z21" i="2" s="1"/>
  <c r="Z20" i="2"/>
  <c r="Y20" i="2"/>
  <c r="Z19" i="2"/>
  <c r="Y19" i="2"/>
  <c r="Y18" i="2"/>
  <c r="Z18" i="2" s="1"/>
  <c r="Y17" i="2"/>
  <c r="Z17" i="2" s="1"/>
  <c r="Z16" i="2"/>
  <c r="Y16" i="2"/>
  <c r="Z15" i="2"/>
  <c r="Y15" i="2"/>
  <c r="Y14" i="2"/>
  <c r="Z14" i="2" s="1"/>
  <c r="Y13" i="2"/>
  <c r="Z13" i="2" s="1"/>
  <c r="Z12" i="2"/>
  <c r="Y12" i="2"/>
  <c r="Z11" i="2"/>
  <c r="Y11" i="2"/>
  <c r="Y10" i="2"/>
  <c r="Z10" i="2" s="1"/>
  <c r="Y9" i="2"/>
  <c r="Z9" i="2" s="1"/>
  <c r="Z8" i="2"/>
  <c r="Y8" i="2"/>
  <c r="G4" i="1"/>
  <c r="G5" i="1"/>
  <c r="G6" i="1"/>
  <c r="G7" i="1"/>
  <c r="G8" i="1"/>
  <c r="G9" i="1"/>
  <c r="G10" i="1"/>
  <c r="G11" i="1"/>
  <c r="G12" i="1"/>
  <c r="G15" i="1"/>
  <c r="G17" i="1"/>
  <c r="G18" i="1"/>
  <c r="G19" i="1"/>
  <c r="G20" i="1"/>
  <c r="G21" i="1"/>
  <c r="G22" i="1"/>
  <c r="G3" i="1"/>
  <c r="F4" i="1"/>
  <c r="F5" i="1"/>
  <c r="F6" i="1"/>
  <c r="F7" i="1"/>
  <c r="F8" i="1"/>
  <c r="F9" i="1"/>
  <c r="F10" i="1"/>
  <c r="F11" i="1"/>
  <c r="F12" i="1"/>
  <c r="F13" i="1"/>
  <c r="G13" i="1" s="1"/>
  <c r="F14" i="1"/>
  <c r="G14" i="1" s="1"/>
  <c r="F15" i="1"/>
  <c r="F16" i="1"/>
  <c r="G16" i="1" s="1"/>
  <c r="F17" i="1"/>
  <c r="F18" i="1"/>
  <c r="F19" i="1"/>
  <c r="F20" i="1"/>
  <c r="F21" i="1"/>
  <c r="F22" i="1"/>
  <c r="F3" i="1"/>
  <c r="C17" i="8"/>
  <c r="H6" i="8"/>
  <c r="C18" i="8"/>
  <c r="H7" i="8"/>
  <c r="H5" i="8"/>
  <c r="C19" i="8"/>
  <c r="H8" i="8"/>
  <c r="C20" i="8"/>
  <c r="H2" i="8"/>
  <c r="H3" i="8"/>
  <c r="H4" i="8"/>
  <c r="C17" i="7"/>
  <c r="C25" i="7"/>
  <c r="D18" i="7"/>
  <c r="D26" i="7"/>
  <c r="C18" i="7"/>
  <c r="C26" i="7"/>
  <c r="D19" i="7"/>
  <c r="D27" i="7"/>
  <c r="C19" i="7"/>
  <c r="C27" i="7"/>
  <c r="D20" i="7"/>
  <c r="D28" i="7"/>
  <c r="D25" i="7"/>
  <c r="C20" i="7"/>
  <c r="C28" i="7"/>
  <c r="D21" i="7"/>
  <c r="D29" i="7"/>
  <c r="C21" i="7"/>
  <c r="C29" i="7"/>
  <c r="D22" i="7"/>
  <c r="D30" i="7"/>
  <c r="C22" i="7"/>
  <c r="C30" i="7"/>
  <c r="D23" i="7"/>
  <c r="D31" i="7"/>
  <c r="C24" i="7"/>
  <c r="C23" i="7"/>
  <c r="C31" i="7"/>
  <c r="D24" i="7"/>
  <c r="D17" i="7"/>
  <c r="C17" i="6"/>
  <c r="C18" i="6"/>
  <c r="C19" i="6"/>
  <c r="C20" i="6"/>
  <c r="C22" i="4"/>
  <c r="C23" i="4"/>
  <c r="C24" i="4"/>
  <c r="C25" i="4"/>
  <c r="C26" i="4"/>
  <c r="E20" i="8"/>
  <c r="D20" i="8"/>
  <c r="D19" i="8"/>
  <c r="E17" i="8"/>
  <c r="D17" i="8"/>
  <c r="E19" i="8"/>
  <c r="D18" i="8"/>
  <c r="E18" i="8"/>
  <c r="D20" i="6"/>
  <c r="E18" i="6"/>
  <c r="E19" i="6"/>
  <c r="D19" i="6"/>
  <c r="D18" i="6"/>
  <c r="D17" i="6"/>
  <c r="E20" i="6"/>
  <c r="E17" i="6"/>
  <c r="D25" i="4"/>
  <c r="D22" i="4"/>
  <c r="E25" i="4"/>
  <c r="D24" i="4"/>
  <c r="E26" i="4"/>
  <c r="E24" i="4"/>
  <c r="E23" i="4"/>
  <c r="D23" i="4"/>
  <c r="E22" i="4"/>
  <c r="D26" i="4"/>
</calcChain>
</file>

<file path=xl/sharedStrings.xml><?xml version="1.0" encoding="utf-8"?>
<sst xmlns="http://schemas.openxmlformats.org/spreadsheetml/2006/main" count="731" uniqueCount="337">
  <si>
    <t>BMHA07</t>
  </si>
  <si>
    <t>BMHA08</t>
  </si>
  <si>
    <t>BMHA09</t>
  </si>
  <si>
    <t>BMHA10</t>
  </si>
  <si>
    <t>BMHA11</t>
  </si>
  <si>
    <t>BMHA12</t>
  </si>
  <si>
    <t>BMHA13</t>
  </si>
  <si>
    <t>BMHA14</t>
  </si>
  <si>
    <t>BMHA15</t>
  </si>
  <si>
    <t>BMHA16</t>
  </si>
  <si>
    <t>BMHA17</t>
  </si>
  <si>
    <t>BMHA18</t>
  </si>
  <si>
    <t>BMHA19</t>
  </si>
  <si>
    <t>BMHA20</t>
  </si>
  <si>
    <t>Marks</t>
  </si>
  <si>
    <t>Total marks</t>
  </si>
  <si>
    <t>Percentage</t>
  </si>
  <si>
    <t>Class</t>
  </si>
  <si>
    <t>Pass/Fail</t>
  </si>
  <si>
    <t>PASS</t>
  </si>
  <si>
    <t>FAIL</t>
  </si>
  <si>
    <t>First Class</t>
  </si>
  <si>
    <t>Second class</t>
  </si>
  <si>
    <t>Pass class</t>
  </si>
  <si>
    <t>Below Avg</t>
  </si>
  <si>
    <t>Top 5 and less than 60%</t>
  </si>
  <si>
    <t xml:space="preserve">DR. D.Y. Patil Institute of Technology, Pimpri, Pune </t>
  </si>
  <si>
    <t>Result Analysis SE A SEM I 2021-22 (Nov/Dec 2021)</t>
  </si>
  <si>
    <t>Department of Mechanical Engineering</t>
  </si>
  <si>
    <t>MechanicalEngineering Department</t>
  </si>
  <si>
    <t>Result Analysis SE - A SEM II 2021-22 (May/June 2022)</t>
  </si>
  <si>
    <t>Seat No.</t>
  </si>
  <si>
    <t>Roll. No</t>
  </si>
  <si>
    <t>Name of Student</t>
  </si>
  <si>
    <t>Online and Theory</t>
  </si>
  <si>
    <t>TW</t>
  </si>
  <si>
    <t>PR</t>
  </si>
  <si>
    <t>OR</t>
  </si>
  <si>
    <t xml:space="preserve">Sem I Total </t>
  </si>
  <si>
    <t xml:space="preserve">% </t>
  </si>
  <si>
    <t>SGPA</t>
  </si>
  <si>
    <t>No. of sub. failed</t>
  </si>
  <si>
    <t>Name of sub</t>
  </si>
  <si>
    <t>Sr. No.</t>
  </si>
  <si>
    <t>Roll No</t>
  </si>
  <si>
    <t xml:space="preserve">THEORY </t>
  </si>
  <si>
    <t xml:space="preserve">Sem-I MARKS
700 </t>
  </si>
  <si>
    <t>Sem-I %</t>
  </si>
  <si>
    <t>Sem-II MARKS
700</t>
  </si>
  <si>
    <t>Sem-II %</t>
  </si>
  <si>
    <t>Total</t>
  </si>
  <si>
    <t>CLASS</t>
  </si>
  <si>
    <t>SM</t>
  </si>
  <si>
    <t>SMD</t>
  </si>
  <si>
    <t>Engg. Therm</t>
  </si>
  <si>
    <t>EMM</t>
  </si>
  <si>
    <t>EEE</t>
  </si>
  <si>
    <t>GDTL</t>
  </si>
  <si>
    <t>ET</t>
  </si>
  <si>
    <t>KOM</t>
  </si>
  <si>
    <t>AT</t>
  </si>
  <si>
    <t>FM</t>
  </si>
  <si>
    <t>MP</t>
  </si>
  <si>
    <t>EM III</t>
  </si>
  <si>
    <t>Machine Shop</t>
  </si>
  <si>
    <t>PBL II</t>
  </si>
  <si>
    <t>Online</t>
  </si>
  <si>
    <t>Th</t>
  </si>
  <si>
    <t>Insem</t>
  </si>
  <si>
    <t>End</t>
  </si>
  <si>
    <t>T</t>
  </si>
  <si>
    <t>SMHA01</t>
  </si>
  <si>
    <t>S190241076</t>
  </si>
  <si>
    <t>Survase Vedant Sopan</t>
  </si>
  <si>
    <t>FCD</t>
  </si>
  <si>
    <t>SMHA02</t>
  </si>
  <si>
    <t>S190241068</t>
  </si>
  <si>
    <t>Singh Mohit Mukesh Kumar Singh</t>
  </si>
  <si>
    <t>ATKT</t>
  </si>
  <si>
    <t>SMD,EEE</t>
  </si>
  <si>
    <t>SMHA03</t>
  </si>
  <si>
    <t>S190241087</t>
  </si>
  <si>
    <t>Ugade Shashank Vasantrao</t>
  </si>
  <si>
    <t>SMHA04</t>
  </si>
  <si>
    <t>S190240807</t>
  </si>
  <si>
    <t>Alhat Abhishek Ankush</t>
  </si>
  <si>
    <t>SMHA05</t>
  </si>
  <si>
    <t>S190241079</t>
  </si>
  <si>
    <t>Tagad Abhishek Bhagawan</t>
  </si>
  <si>
    <t>SMHA06</t>
  </si>
  <si>
    <t>S190241104</t>
  </si>
  <si>
    <t>Khan Zeeshan Nasir</t>
  </si>
  <si>
    <t>SMHA07</t>
  </si>
  <si>
    <t>S190240904</t>
  </si>
  <si>
    <t>Jadhav Madhura Chandrakant</t>
  </si>
  <si>
    <t>SMHA08</t>
  </si>
  <si>
    <t>S190240803</t>
  </si>
  <si>
    <t>Abin Binu</t>
  </si>
  <si>
    <t>SMHA09</t>
  </si>
  <si>
    <t>S190240825</t>
  </si>
  <si>
    <t>Bhandare Yash Babasaheb</t>
  </si>
  <si>
    <t>SMHA10</t>
  </si>
  <si>
    <t>S190240959</t>
  </si>
  <si>
    <t>Mahajan Kanak Dilip</t>
  </si>
  <si>
    <t>SMHA11</t>
  </si>
  <si>
    <t>S190241053</t>
  </si>
  <si>
    <t>Sharma Devashish Jatinkumar</t>
  </si>
  <si>
    <t>SMHA12</t>
  </si>
  <si>
    <t>S190240820</t>
  </si>
  <si>
    <t>Bane Shreyas Jagdish</t>
  </si>
  <si>
    <t>SMHA13</t>
  </si>
  <si>
    <t>S190240839</t>
  </si>
  <si>
    <t>Chaudhari Toshit Ichharam</t>
  </si>
  <si>
    <t>SMHA14</t>
  </si>
  <si>
    <t>S190240824</t>
  </si>
  <si>
    <t>Bhalerao Suyash Anil</t>
  </si>
  <si>
    <t>SMHA15</t>
  </si>
  <si>
    <t>S190241021</t>
  </si>
  <si>
    <t>Phulari Chinmay Nandkumar</t>
  </si>
  <si>
    <t>SMHA16</t>
  </si>
  <si>
    <t>S190240944</t>
  </si>
  <si>
    <t>Konde Prajjwal Vilas</t>
  </si>
  <si>
    <t>SMHA17</t>
  </si>
  <si>
    <t>S190240998</t>
  </si>
  <si>
    <t>Pange Mohit Ratan</t>
  </si>
  <si>
    <t>SMHA18</t>
  </si>
  <si>
    <t>S190240852</t>
  </si>
  <si>
    <t>Debnath Shubhankar Subrata</t>
  </si>
  <si>
    <t>SMHA19</t>
  </si>
  <si>
    <t>S190241039</t>
  </si>
  <si>
    <t>Sabale Vivek Kisan</t>
  </si>
  <si>
    <t>SMHA20</t>
  </si>
  <si>
    <t>S190240902</t>
  </si>
  <si>
    <t>Bhuvanish Nana Jadhav</t>
  </si>
  <si>
    <t>SMHA21</t>
  </si>
  <si>
    <t>S190241069</t>
  </si>
  <si>
    <t>Singh Prabhat Lalit</t>
  </si>
  <si>
    <t>SMHA22</t>
  </si>
  <si>
    <t>S190240912</t>
  </si>
  <si>
    <t>Jalde Ajinkya Sangram</t>
  </si>
  <si>
    <t>SMHA23</t>
  </si>
  <si>
    <t>S190240866</t>
  </si>
  <si>
    <t>Dhuri Chinmay Baburao</t>
  </si>
  <si>
    <t>SMHA24</t>
  </si>
  <si>
    <t>S190240950</t>
  </si>
  <si>
    <t>Lamture Revati Vikram</t>
  </si>
  <si>
    <t>SMHA25</t>
  </si>
  <si>
    <t>S190240995</t>
  </si>
  <si>
    <t>Padwal Ghanshyam Gopinath</t>
  </si>
  <si>
    <t>SMHA26</t>
  </si>
  <si>
    <t>S190240810 N</t>
  </si>
  <si>
    <t>Angadi Shivraj Nagesh</t>
  </si>
  <si>
    <t>SMHA27</t>
  </si>
  <si>
    <t>S190240901</t>
  </si>
  <si>
    <t>Istalkar Sanket Tukaram</t>
  </si>
  <si>
    <t>SMHA28</t>
  </si>
  <si>
    <t>S190240821</t>
  </si>
  <si>
    <t>Bawale Audumber Suresh</t>
  </si>
  <si>
    <t>SMHA29</t>
  </si>
  <si>
    <t>S190240897</t>
  </si>
  <si>
    <t>Shubham Dnyandev Harale</t>
  </si>
  <si>
    <t>SMHA30</t>
  </si>
  <si>
    <t>S190241022</t>
  </si>
  <si>
    <t>Phutane Samarth Ravindra</t>
  </si>
  <si>
    <t>SMHA31</t>
  </si>
  <si>
    <t>S190240971</t>
  </si>
  <si>
    <t>Mhalewadkar Smita Sunil</t>
  </si>
  <si>
    <t>SMHA32</t>
  </si>
  <si>
    <t xml:space="preserve"> S190240879</t>
  </si>
  <si>
    <t>Garkal Uday Dnyaneshwar</t>
  </si>
  <si>
    <t>SMHA33</t>
  </si>
  <si>
    <t>S190241052</t>
  </si>
  <si>
    <t>Shaikh Shayan Asif</t>
  </si>
  <si>
    <t>SMHA34</t>
  </si>
  <si>
    <t>S190240907</t>
  </si>
  <si>
    <t>Jadhav Shubhankar Ankush</t>
  </si>
  <si>
    <t>SMHA35</t>
  </si>
  <si>
    <t>S190240937</t>
  </si>
  <si>
    <t>Kharage Pratham Sharad</t>
  </si>
  <si>
    <t>SMHA36</t>
  </si>
  <si>
    <t>S190240999</t>
  </si>
  <si>
    <t>Parab Omkar Shripad</t>
  </si>
  <si>
    <t>SMHA37</t>
  </si>
  <si>
    <t>S190240823</t>
  </si>
  <si>
    <t>Bhalerao Om Hiraman</t>
  </si>
  <si>
    <t>SMHA38</t>
  </si>
  <si>
    <t>S190240954</t>
  </si>
  <si>
    <t>Saurabh Ramesh Lokhande</t>
  </si>
  <si>
    <t>SMHA39</t>
  </si>
  <si>
    <t>S190240863</t>
  </si>
  <si>
    <t>Dherange Yash Dnyaneshwar</t>
  </si>
  <si>
    <t>SMHA41</t>
  </si>
  <si>
    <t>S190240845</t>
  </si>
  <si>
    <t>Chinchkar Yashraj Jaywant</t>
  </si>
  <si>
    <t>SMHA42</t>
  </si>
  <si>
    <t>S190240905</t>
  </si>
  <si>
    <t>Jadhav Nikhil Ramkrushna</t>
  </si>
  <si>
    <t>SMHA43</t>
  </si>
  <si>
    <t>S190240951</t>
  </si>
  <si>
    <t>Lodhi Tushar Bhojkumar</t>
  </si>
  <si>
    <t>SMHA44</t>
  </si>
  <si>
    <t>S190241060</t>
  </si>
  <si>
    <t>Shinde Rahul Shankar</t>
  </si>
  <si>
    <t>SMHA45</t>
  </si>
  <si>
    <t>S190240822</t>
  </si>
  <si>
    <t>Bhagade Pravin Baban</t>
  </si>
  <si>
    <t>SMHA46</t>
  </si>
  <si>
    <t>S190240890</t>
  </si>
  <si>
    <t>Gorwade Nikhil Kiran</t>
  </si>
  <si>
    <t>SMHA47</t>
  </si>
  <si>
    <t>S190240984</t>
  </si>
  <si>
    <t>Nanekar Aditya Mahadev</t>
  </si>
  <si>
    <t>FC</t>
  </si>
  <si>
    <t>SMHA48</t>
  </si>
  <si>
    <t>S190240977</t>
  </si>
  <si>
    <t>Moholkar Vishwajit Ajit</t>
  </si>
  <si>
    <t>SMHA49</t>
  </si>
  <si>
    <t>S S190241012</t>
  </si>
  <si>
    <t>Patil Piyush Sunil</t>
  </si>
  <si>
    <t>SMHA50</t>
  </si>
  <si>
    <t>S190240917</t>
  </si>
  <si>
    <t>Onkar Dattatray Joshi</t>
  </si>
  <si>
    <t>SMHA51</t>
  </si>
  <si>
    <t>S190240967</t>
  </si>
  <si>
    <t>Mapari Vaishnavi Santosh</t>
  </si>
  <si>
    <t>SMHA52</t>
  </si>
  <si>
    <t>S190241064</t>
  </si>
  <si>
    <t>Shivangirikar Shreenath Anant</t>
  </si>
  <si>
    <t>SMHA53</t>
  </si>
  <si>
    <t>S190240840</t>
  </si>
  <si>
    <t>Chavan Hrutik Lalit</t>
  </si>
  <si>
    <t>SMHA54</t>
  </si>
  <si>
    <t>S190241007</t>
  </si>
  <si>
    <t>Patil Abhishek Pankaj</t>
  </si>
  <si>
    <t>SMHA55</t>
  </si>
  <si>
    <t>S190241049</t>
  </si>
  <si>
    <t>Shaikh Afnan Shaikh Sameer</t>
  </si>
  <si>
    <t>SMHA56</t>
  </si>
  <si>
    <t>S190240816</t>
  </si>
  <si>
    <t>Bagal Ashwini Chakradhar</t>
  </si>
  <si>
    <t>SMHA57</t>
  </si>
  <si>
    <t>S190240949</t>
  </si>
  <si>
    <t>Kundalwal Disha Anil</t>
  </si>
  <si>
    <t>SMHA58</t>
  </si>
  <si>
    <t>S190240982</t>
  </si>
  <si>
    <t>Nalkar Mayur Raghunath</t>
  </si>
  <si>
    <t>SMHA59</t>
  </si>
  <si>
    <t>S190240874</t>
  </si>
  <si>
    <t>Gaikwad Vaishnavi Ashok</t>
  </si>
  <si>
    <t>SMHA60</t>
  </si>
  <si>
    <t>S190240858</t>
  </si>
  <si>
    <t>Dhande Parth Ravindra</t>
  </si>
  <si>
    <t>SMHA61</t>
  </si>
  <si>
    <t>S190240956</t>
  </si>
  <si>
    <t>Lunawat Rushabh</t>
  </si>
  <si>
    <t>SMHA62</t>
  </si>
  <si>
    <t>S190241092</t>
  </si>
  <si>
    <t>Vhankade Sandipkumar Dhanappa</t>
  </si>
  <si>
    <t>SMHA63</t>
  </si>
  <si>
    <t>S190240963</t>
  </si>
  <si>
    <t>Manchare Mihir Rajesh</t>
  </si>
  <si>
    <t>SMHA64</t>
  </si>
  <si>
    <t>S190241101</t>
  </si>
  <si>
    <t>Yadav Sakshi Shamrao</t>
  </si>
  <si>
    <t>SMHA65</t>
  </si>
  <si>
    <t xml:space="preserve">S190240996 </t>
  </si>
  <si>
    <t>Palajawad Pranjali Laxman</t>
  </si>
  <si>
    <t>SMHA66</t>
  </si>
  <si>
    <t>S190241026</t>
  </si>
  <si>
    <t>Pune Kirti Omprakash</t>
  </si>
  <si>
    <t>SMHA67</t>
  </si>
  <si>
    <t>S190240867</t>
  </si>
  <si>
    <t>Dighe Kartik Dhanraj</t>
  </si>
  <si>
    <t>SMHA68</t>
  </si>
  <si>
    <t>S190241100</t>
  </si>
  <si>
    <t>Wankhade Vikrant Gulabrao</t>
  </si>
  <si>
    <t>SMHA69</t>
  </si>
  <si>
    <t>S190240957</t>
  </si>
  <si>
    <t>Mahajan Rahul Narendra</t>
  </si>
  <si>
    <t>SMHA70</t>
  </si>
  <si>
    <t>S19024104</t>
  </si>
  <si>
    <t>Vane Saurabh Rambhau</t>
  </si>
  <si>
    <t>SMHA71</t>
  </si>
  <si>
    <t>S190240929</t>
  </si>
  <si>
    <t>Kanjariya Mohit Purshottam</t>
  </si>
  <si>
    <t>SMHA72</t>
  </si>
  <si>
    <t>Adawale Karan Ramdas</t>
  </si>
  <si>
    <t>SMHA73</t>
  </si>
  <si>
    <t>S190241023</t>
  </si>
  <si>
    <t>Pisal Sanika Anil</t>
  </si>
  <si>
    <t>SMHA74</t>
  </si>
  <si>
    <t>Anarthe Aishwary Sainath</t>
  </si>
  <si>
    <t>SMHA75</t>
  </si>
  <si>
    <t>S190240942</t>
  </si>
  <si>
    <t>Kolekar Sanjit Subhash</t>
  </si>
  <si>
    <t>AB</t>
  </si>
  <si>
    <t>SMHA76</t>
  </si>
  <si>
    <t>S190241103</t>
  </si>
  <si>
    <t>Yash Dhanraj Kolambe</t>
  </si>
  <si>
    <t>No. of students appeared</t>
  </si>
  <si>
    <t>No. of students passed</t>
  </si>
  <si>
    <t>No. of students failed</t>
  </si>
  <si>
    <t>Percentage result</t>
  </si>
  <si>
    <t>Forecast(Total)</t>
  </si>
  <si>
    <t>Lower Confidence Bound(Total)</t>
  </si>
  <si>
    <t>Upper Confidence Bound(Total)</t>
  </si>
  <si>
    <t>Timeline</t>
  </si>
  <si>
    <t>Values</t>
  </si>
  <si>
    <t>Forecast</t>
  </si>
  <si>
    <t>Lower Confidence Bound</t>
  </si>
  <si>
    <t>Upper Confidence Bound</t>
  </si>
  <si>
    <t>Confidence Interval</t>
  </si>
  <si>
    <t>Statistic</t>
  </si>
  <si>
    <t>Value</t>
  </si>
  <si>
    <t>Alpha</t>
  </si>
  <si>
    <t>Beta</t>
  </si>
  <si>
    <t>Gamma</t>
  </si>
  <si>
    <t>MASE</t>
  </si>
  <si>
    <t>SMAPE</t>
  </si>
  <si>
    <t>MAE</t>
  </si>
  <si>
    <t>RMSE</t>
  </si>
  <si>
    <t>Sheet1</t>
  </si>
  <si>
    <t>Sheet2</t>
  </si>
  <si>
    <t>Sheet6</t>
  </si>
  <si>
    <t>Sheet7</t>
  </si>
  <si>
    <t>Sheet8</t>
  </si>
  <si>
    <t>Sheet5</t>
  </si>
  <si>
    <t>Sheet4</t>
  </si>
  <si>
    <t>Sheet3</t>
  </si>
  <si>
    <t>Private Sub commandbutton_click()</t>
  </si>
  <si>
    <t>Dim z As Double</t>
  </si>
  <si>
    <t>z = Area(5 + 6) + 8</t>
  </si>
  <si>
    <t>MsgBox z &amp; "" &amp; "Sq. Mtr"</t>
  </si>
  <si>
    <t>End Sub</t>
  </si>
  <si>
    <t>Function abc(x As Double, y As Double) As Double</t>
  </si>
  <si>
    <t>abc = x * y</t>
  </si>
  <si>
    <t>End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</si>
</sst>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6"/>
      <color theme="1"/>
      <name val="Times New Roman"/>
      <family val="1"/>
    </font>
    <font>
      <b/>
      <sz val="14"/>
      <color theme="1"/>
      <name val="Times New Roman"/>
      <family val="1"/>
    </font>
    <font>
      <sz val="10"/>
      <name val="Arial"/>
      <family val="2"/>
    </font>
    <font>
      <b/>
      <sz val="11"/>
      <name val="Times New Roman"/>
      <family val="1"/>
    </font>
    <font>
      <b/>
      <sz val="11"/>
      <color theme="1"/>
      <name val="Times New Roman"/>
      <family val="1"/>
    </font>
    <font>
      <b/>
      <sz val="12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sz val="12"/>
      <color rgb="FF000000"/>
      <name val="Times New Roman"/>
      <family val="1"/>
    </font>
    <font>
      <sz val="12"/>
      <name val="Times New Roman"/>
      <family val="1"/>
    </font>
    <font>
      <sz val="10"/>
      <color theme="1"/>
      <name val="Times New Roman"/>
      <family val="1"/>
    </font>
    <font>
      <sz val="10"/>
      <name val="Times New Roman"/>
      <family val="1"/>
    </font>
    <font>
      <sz val="11"/>
      <color rgb="FF000000"/>
      <name val="Times New Roman"/>
      <family val="1"/>
    </font>
    <font>
      <sz val="10"/>
      <color rgb="FF000000"/>
      <name val="Times New Roman"/>
      <family val="1"/>
    </font>
    <font>
      <sz val="12"/>
      <color rgb="FFFF000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6" fillId="0" borderId="0"/>
    <xf numFmtId="0" fontId="6" fillId="0" borderId="0"/>
  </cellStyleXfs>
  <cellXfs count="118">
    <xf numFmtId="0" fontId="0" fillId="0" borderId="0" xfId="0"/>
    <xf numFmtId="0" fontId="2" fillId="0" borderId="1" xfId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8" fillId="0" borderId="1" xfId="0" applyFont="1" applyBorder="1" applyAlignment="1">
      <alignment horizontal="center" vertical="center"/>
    </xf>
    <xf numFmtId="0" fontId="9" fillId="2" borderId="1" xfId="2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1" fontId="8" fillId="0" borderId="8" xfId="0" applyNumberFormat="1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11" fillId="0" borderId="1" xfId="0" applyFont="1" applyBorder="1" applyAlignment="1">
      <alignment vertical="center"/>
    </xf>
    <xf numFmtId="0" fontId="12" fillId="0" borderId="1" xfId="0" applyFont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vertical="center"/>
    </xf>
    <xf numFmtId="0" fontId="13" fillId="4" borderId="6" xfId="3" applyFont="1" applyFill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13" fillId="0" borderId="1" xfId="3" applyFont="1" applyBorder="1" applyAlignment="1">
      <alignment horizontal="center" vertical="center"/>
    </xf>
    <xf numFmtId="0" fontId="11" fillId="3" borderId="4" xfId="0" applyFont="1" applyFill="1" applyBorder="1" applyAlignment="1">
      <alignment horizontal="center" vertical="center" wrapText="1"/>
    </xf>
    <xf numFmtId="1" fontId="13" fillId="0" borderId="1" xfId="3" applyNumberFormat="1" applyFont="1" applyBorder="1" applyAlignment="1">
      <alignment horizontal="center" vertical="center"/>
    </xf>
    <xf numFmtId="0" fontId="11" fillId="3" borderId="9" xfId="0" applyFont="1" applyFill="1" applyBorder="1" applyAlignment="1">
      <alignment horizontal="center" vertical="center" wrapText="1"/>
    </xf>
    <xf numFmtId="2" fontId="2" fillId="0" borderId="4" xfId="0" quotePrefix="1" applyNumberFormat="1" applyFont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13" fillId="5" borderId="1" xfId="0" applyFont="1" applyFill="1" applyBorder="1" applyAlignment="1">
      <alignment horizontal="center" vertical="center" wrapText="1"/>
    </xf>
    <xf numFmtId="0" fontId="15" fillId="5" borderId="1" xfId="0" applyFont="1" applyFill="1" applyBorder="1" applyAlignment="1">
      <alignment horizontal="center" vertical="center" wrapText="1"/>
    </xf>
    <xf numFmtId="2" fontId="2" fillId="0" borderId="4" xfId="0" applyNumberFormat="1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0" fontId="12" fillId="3" borderId="1" xfId="0" applyFont="1" applyFill="1" applyBorder="1" applyAlignment="1">
      <alignment vertical="center" wrapText="1"/>
    </xf>
    <xf numFmtId="0" fontId="13" fillId="4" borderId="1" xfId="3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 wrapText="1"/>
    </xf>
    <xf numFmtId="0" fontId="16" fillId="0" borderId="4" xfId="0" applyFont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 wrapText="1"/>
    </xf>
    <xf numFmtId="2" fontId="2" fillId="0" borderId="4" xfId="0" quotePrefix="1" applyNumberFormat="1" applyFont="1" applyBorder="1" applyAlignment="1">
      <alignment horizontal="center" vertical="center"/>
    </xf>
    <xf numFmtId="0" fontId="12" fillId="0" borderId="1" xfId="0" applyFont="1" applyBorder="1" applyAlignment="1">
      <alignment vertical="center"/>
    </xf>
    <xf numFmtId="0" fontId="17" fillId="3" borderId="1" xfId="0" applyFont="1" applyFill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0" fontId="17" fillId="0" borderId="4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2" fontId="2" fillId="0" borderId="4" xfId="0" applyNumberFormat="1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vertical="center"/>
    </xf>
    <xf numFmtId="0" fontId="13" fillId="6" borderId="6" xfId="3" applyFont="1" applyFill="1" applyBorder="1" applyAlignment="1">
      <alignment horizontal="center" vertical="center"/>
    </xf>
    <xf numFmtId="0" fontId="18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18" fillId="5" borderId="1" xfId="0" applyFont="1" applyFill="1" applyBorder="1" applyAlignment="1">
      <alignment horizontal="center" vertical="center" wrapText="1"/>
    </xf>
    <xf numFmtId="1" fontId="2" fillId="5" borderId="1" xfId="0" applyNumberFormat="1" applyFont="1" applyFill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/>
    </xf>
    <xf numFmtId="0" fontId="13" fillId="0" borderId="3" xfId="3" applyFont="1" applyBorder="1" applyAlignment="1">
      <alignment horizontal="center" vertical="center"/>
    </xf>
    <xf numFmtId="0" fontId="16" fillId="0" borderId="10" xfId="0" applyFont="1" applyBorder="1" applyAlignment="1">
      <alignment horizontal="center" vertical="center" wrapText="1"/>
    </xf>
    <xf numFmtId="1" fontId="13" fillId="0" borderId="3" xfId="3" applyNumberFormat="1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 wrapText="1"/>
    </xf>
    <xf numFmtId="1" fontId="14" fillId="2" borderId="1" xfId="0" applyNumberFormat="1" applyFont="1" applyFill="1" applyBorder="1" applyAlignment="1">
      <alignment horizontal="center" vertical="center" wrapText="1"/>
    </xf>
    <xf numFmtId="0" fontId="11" fillId="3" borderId="1" xfId="0" quotePrefix="1" applyFont="1" applyFill="1" applyBorder="1" applyAlignment="1">
      <alignment horizontal="center" vertical="center" wrapText="1"/>
    </xf>
    <xf numFmtId="2" fontId="0" fillId="0" borderId="0" xfId="0" applyNumberFormat="1"/>
    <xf numFmtId="4" fontId="0" fillId="0" borderId="0" xfId="0" applyNumberFormat="1"/>
    <xf numFmtId="0" fontId="0" fillId="5" borderId="0" xfId="0" applyFill="1"/>
    <xf numFmtId="0" fontId="8" fillId="0" borderId="1" xfId="0" applyFont="1" applyBorder="1" applyAlignment="1">
      <alignment horizontal="center" vertical="center" wrapText="1"/>
    </xf>
    <xf numFmtId="0" fontId="9" fillId="0" borderId="4" xfId="3" applyFont="1" applyBorder="1" applyAlignment="1">
      <alignment horizontal="center" vertical="center"/>
    </xf>
    <xf numFmtId="0" fontId="9" fillId="0" borderId="5" xfId="3" applyFont="1" applyBorder="1" applyAlignment="1">
      <alignment horizontal="center" vertical="center"/>
    </xf>
    <xf numFmtId="0" fontId="9" fillId="0" borderId="6" xfId="3" applyFont="1" applyBorder="1" applyAlignment="1">
      <alignment horizontal="center" vertical="center"/>
    </xf>
    <xf numFmtId="0" fontId="9" fillId="0" borderId="1" xfId="3" applyFont="1" applyBorder="1" applyAlignment="1">
      <alignment horizontal="center" vertical="center"/>
    </xf>
    <xf numFmtId="0" fontId="9" fillId="0" borderId="11" xfId="3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1" fontId="8" fillId="0" borderId="3" xfId="0" applyNumberFormat="1" applyFont="1" applyBorder="1" applyAlignment="1">
      <alignment horizontal="center" vertical="center"/>
    </xf>
    <xf numFmtId="1" fontId="8" fillId="0" borderId="7" xfId="0" applyNumberFormat="1" applyFont="1" applyBorder="1" applyAlignment="1">
      <alignment horizontal="center" vertical="center"/>
    </xf>
    <xf numFmtId="1" fontId="8" fillId="0" borderId="8" xfId="0" applyNumberFormat="1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2" borderId="1" xfId="2" applyFont="1" applyFill="1" applyBorder="1" applyAlignment="1">
      <alignment horizontal="center" vertical="center" wrapText="1"/>
    </xf>
    <xf numFmtId="0" fontId="9" fillId="2" borderId="1" xfId="2" applyFont="1" applyFill="1" applyBorder="1" applyAlignment="1">
      <alignment horizontal="center" vertical="center"/>
    </xf>
    <xf numFmtId="0" fontId="10" fillId="2" borderId="1" xfId="2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2" fontId="10" fillId="0" borderId="1" xfId="0" applyNumberFormat="1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0" fontId="7" fillId="2" borderId="3" xfId="2" applyFont="1" applyFill="1" applyBorder="1" applyAlignment="1">
      <alignment horizontal="center" vertical="center"/>
    </xf>
    <xf numFmtId="0" fontId="7" fillId="2" borderId="7" xfId="2" applyFont="1" applyFill="1" applyBorder="1" applyAlignment="1">
      <alignment horizontal="center" vertical="center"/>
    </xf>
    <xf numFmtId="0" fontId="7" fillId="2" borderId="8" xfId="2" applyFont="1" applyFill="1" applyBorder="1" applyAlignment="1">
      <alignment horizontal="center" vertical="center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</cellXfs>
  <cellStyles count="4">
    <cellStyle name="Normal" xfId="0" builtinId="0"/>
    <cellStyle name="Normal 2" xfId="2" xr:uid="{FE9645C7-0CE2-400F-90E3-1753E190C3C2}"/>
    <cellStyle name="Normal 2 2 2" xfId="3" xr:uid="{A3249A2A-47A8-43E6-8D54-83872B8DF3B2}"/>
    <cellStyle name="Normal 4 2" xfId="1" xr:uid="{E2E5A200-C2A7-435C-93EC-7F4ED4AB6B2F}"/>
  </cellStyles>
  <dxfs count="20">
    <dxf>
      <numFmt numFmtId="4" formatCode="#,##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Sheet4!$B$2:$B$26</c:f>
              <c:numCache>
                <c:formatCode>General</c:formatCode>
                <c:ptCount val="25"/>
                <c:pt idx="0">
                  <c:v>365</c:v>
                </c:pt>
                <c:pt idx="1">
                  <c:v>263</c:v>
                </c:pt>
                <c:pt idx="2">
                  <c:v>341</c:v>
                </c:pt>
                <c:pt idx="3">
                  <c:v>342</c:v>
                </c:pt>
                <c:pt idx="4">
                  <c:v>328</c:v>
                </c:pt>
                <c:pt idx="5">
                  <c:v>362</c:v>
                </c:pt>
                <c:pt idx="6">
                  <c:v>351</c:v>
                </c:pt>
                <c:pt idx="7">
                  <c:v>363</c:v>
                </c:pt>
                <c:pt idx="8">
                  <c:v>367</c:v>
                </c:pt>
                <c:pt idx="9">
                  <c:v>354</c:v>
                </c:pt>
                <c:pt idx="10">
                  <c:v>368</c:v>
                </c:pt>
                <c:pt idx="11">
                  <c:v>328</c:v>
                </c:pt>
                <c:pt idx="12">
                  <c:v>360</c:v>
                </c:pt>
                <c:pt idx="13">
                  <c:v>327</c:v>
                </c:pt>
                <c:pt idx="14">
                  <c:v>272</c:v>
                </c:pt>
                <c:pt idx="15">
                  <c:v>364</c:v>
                </c:pt>
                <c:pt idx="16">
                  <c:v>375</c:v>
                </c:pt>
                <c:pt idx="17">
                  <c:v>356</c:v>
                </c:pt>
                <c:pt idx="18">
                  <c:v>325</c:v>
                </c:pt>
                <c:pt idx="19">
                  <c:v>348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5C-4749-8034-690652C5E66C}"/>
            </c:ext>
          </c:extLst>
        </c:ser>
        <c:ser>
          <c:idx val="1"/>
          <c:order val="1"/>
          <c:tx>
            <c:strRef>
              <c:f>Sheet4!$C$1</c:f>
              <c:strCache>
                <c:ptCount val="1"/>
                <c:pt idx="0">
                  <c:v>Forecast(Total)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Sheet4!$A$2:$A$26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Sheet4!$C$2:$C$26</c:f>
              <c:numCache>
                <c:formatCode>General</c:formatCode>
                <c:ptCount val="25"/>
                <c:pt idx="19">
                  <c:v>348</c:v>
                </c:pt>
                <c:pt idx="20">
                  <c:v>345.73060533781268</c:v>
                </c:pt>
                <c:pt idx="21">
                  <c:v>346.13440639241776</c:v>
                </c:pt>
                <c:pt idx="22">
                  <c:v>346.53820744702284</c:v>
                </c:pt>
                <c:pt idx="23">
                  <c:v>346.94200850162787</c:v>
                </c:pt>
                <c:pt idx="24">
                  <c:v>347.34580955623295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5C-4749-8034-690652C5E66C}"/>
            </c:ext>
          </c:extLst>
        </c:ser>
        <c:ser>
          <c:idx val="2"/>
          <c:order val="2"/>
          <c:tx>
            <c:strRef>
              <c:f>Sheet4!$D$1</c:f>
              <c:strCache>
                <c:ptCount val="1"/>
                <c:pt idx="0">
                  <c:v>Lower Confidence Bound(Total)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Sheet4!$A$2:$A$26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Sheet4!$D$2:$D$26</c:f>
              <c:numCache>
                <c:formatCode>General</c:formatCode>
                <c:ptCount val="25"/>
                <c:pt idx="19" formatCode="0.00">
                  <c:v>348</c:v>
                </c:pt>
                <c:pt idx="20" formatCode="0.00">
                  <c:v>279.5962900088274</c:v>
                </c:pt>
                <c:pt idx="21" formatCode="0.00">
                  <c:v>277.9486443843897</c:v>
                </c:pt>
                <c:pt idx="22" formatCode="0.00">
                  <c:v>276.34526896833938</c:v>
                </c:pt>
                <c:pt idx="23" formatCode="0.00">
                  <c:v>274.78240881801423</c:v>
                </c:pt>
                <c:pt idx="24" formatCode="0.00">
                  <c:v>273.25677844641098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5C-4749-8034-690652C5E66C}"/>
            </c:ext>
          </c:extLst>
        </c:ser>
        <c:ser>
          <c:idx val="3"/>
          <c:order val="3"/>
          <c:tx>
            <c:strRef>
              <c:f>Sheet4!$E$1</c:f>
              <c:strCache>
                <c:ptCount val="1"/>
                <c:pt idx="0">
                  <c:v>Upper Confidence Bound(Total)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Sheet4!$A$2:$A$26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Sheet4!$E$2:$E$26</c:f>
              <c:numCache>
                <c:formatCode>General</c:formatCode>
                <c:ptCount val="25"/>
                <c:pt idx="19" formatCode="0.00">
                  <c:v>348</c:v>
                </c:pt>
                <c:pt idx="20" formatCode="0.00">
                  <c:v>411.86492066679796</c:v>
                </c:pt>
                <c:pt idx="21" formatCode="0.00">
                  <c:v>414.32016840044582</c:v>
                </c:pt>
                <c:pt idx="22" formatCode="0.00">
                  <c:v>416.7311459257063</c:v>
                </c:pt>
                <c:pt idx="23" formatCode="0.00">
                  <c:v>419.1016081852415</c:v>
                </c:pt>
                <c:pt idx="24" formatCode="0.00">
                  <c:v>421.43484066605492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65C-4749-8034-690652C5E6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946671"/>
        <c:axId val="57940431"/>
      </c:lineChart>
      <c:catAx>
        <c:axId val="57946671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40431"/>
        <c:crosses val="autoZero"/>
        <c:auto val="1"/>
        <c:lblAlgn val="ctr"/>
        <c:lblOffset val="100"/>
        <c:noMultiLvlLbl val="0"/>
      </c:catAx>
      <c:valAx>
        <c:axId val="57940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46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Sheet6!$B$1</c:f>
              <c:strCache>
                <c:ptCount val="1"/>
                <c:pt idx="0">
                  <c:v>Values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Sheet6!$B$2:$B$20</c:f>
              <c:numCache>
                <c:formatCode>General</c:formatCode>
                <c:ptCount val="19"/>
                <c:pt idx="0">
                  <c:v>184</c:v>
                </c:pt>
                <c:pt idx="1">
                  <c:v>122</c:v>
                </c:pt>
                <c:pt idx="2">
                  <c:v>152</c:v>
                </c:pt>
                <c:pt idx="3">
                  <c:v>158</c:v>
                </c:pt>
                <c:pt idx="4">
                  <c:v>152</c:v>
                </c:pt>
                <c:pt idx="5">
                  <c:v>180</c:v>
                </c:pt>
                <c:pt idx="6">
                  <c:v>156</c:v>
                </c:pt>
                <c:pt idx="7">
                  <c:v>172</c:v>
                </c:pt>
                <c:pt idx="8">
                  <c:v>170</c:v>
                </c:pt>
                <c:pt idx="9">
                  <c:v>156</c:v>
                </c:pt>
                <c:pt idx="10">
                  <c:v>186</c:v>
                </c:pt>
                <c:pt idx="11">
                  <c:v>158</c:v>
                </c:pt>
                <c:pt idx="12">
                  <c:v>162</c:v>
                </c:pt>
                <c:pt idx="13">
                  <c:v>164</c:v>
                </c:pt>
                <c:pt idx="14">
                  <c:v>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8B-4BBD-806C-FDB5CEF5C8B8}"/>
            </c:ext>
          </c:extLst>
        </c:ser>
        <c:ser>
          <c:idx val="1"/>
          <c:order val="1"/>
          <c:tx>
            <c:strRef>
              <c:f>Sheet6!$C$1</c:f>
              <c:strCache>
                <c:ptCount val="1"/>
                <c:pt idx="0">
                  <c:v>Forecast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Sheet6!$A$2:$A$20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Sheet6!$C$2:$C$20</c:f>
              <c:numCache>
                <c:formatCode>General</c:formatCode>
                <c:ptCount val="19"/>
                <c:pt idx="14">
                  <c:v>116</c:v>
                </c:pt>
                <c:pt idx="15">
                  <c:v>150.98886509192545</c:v>
                </c:pt>
                <c:pt idx="16">
                  <c:v>150.50490998115242</c:v>
                </c:pt>
                <c:pt idx="17">
                  <c:v>150.02095487037937</c:v>
                </c:pt>
                <c:pt idx="18">
                  <c:v>149.53699975960632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8B-4BBD-806C-FDB5CEF5C8B8}"/>
            </c:ext>
          </c:extLst>
        </c:ser>
        <c:ser>
          <c:idx val="2"/>
          <c:order val="2"/>
          <c:tx>
            <c:strRef>
              <c:f>Sheet6!$D$1</c:f>
              <c:strCache>
                <c:ptCount val="1"/>
                <c:pt idx="0">
                  <c:v>Lower Confidence Bound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Sheet6!$A$2:$A$20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Sheet6!$D$2:$D$20</c:f>
              <c:numCache>
                <c:formatCode>General</c:formatCode>
                <c:ptCount val="19"/>
                <c:pt idx="14" formatCode="0.00">
                  <c:v>116</c:v>
                </c:pt>
                <c:pt idx="15" formatCode="0.00">
                  <c:v>106.23192417509243</c:v>
                </c:pt>
                <c:pt idx="16" formatCode="0.00">
                  <c:v>104.3596356801873</c:v>
                </c:pt>
                <c:pt idx="17" formatCode="0.00">
                  <c:v>102.51730741230367</c:v>
                </c:pt>
                <c:pt idx="18" formatCode="0.00">
                  <c:v>100.70239818316372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8B-4BBD-806C-FDB5CEF5C8B8}"/>
            </c:ext>
          </c:extLst>
        </c:ser>
        <c:ser>
          <c:idx val="3"/>
          <c:order val="3"/>
          <c:tx>
            <c:strRef>
              <c:f>Sheet6!$E$1</c:f>
              <c:strCache>
                <c:ptCount val="1"/>
                <c:pt idx="0">
                  <c:v>Upper Confidence Bound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Sheet6!$A$2:$A$20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Sheet6!$E$2:$E$20</c:f>
              <c:numCache>
                <c:formatCode>General</c:formatCode>
                <c:ptCount val="19"/>
                <c:pt idx="14" formatCode="0.00">
                  <c:v>116</c:v>
                </c:pt>
                <c:pt idx="15" formatCode="0.00">
                  <c:v>195.74580600875845</c:v>
                </c:pt>
                <c:pt idx="16" formatCode="0.00">
                  <c:v>196.65018428211755</c:v>
                </c:pt>
                <c:pt idx="17" formatCode="0.00">
                  <c:v>197.52460232845507</c:v>
                </c:pt>
                <c:pt idx="18" formatCode="0.00">
                  <c:v>198.37160133604891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58B-4BBD-806C-FDB5CEF5C8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9665375"/>
        <c:axId val="1779668287"/>
      </c:lineChart>
      <c:catAx>
        <c:axId val="1779665375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9668287"/>
        <c:crosses val="autoZero"/>
        <c:auto val="1"/>
        <c:lblAlgn val="ctr"/>
        <c:lblOffset val="100"/>
        <c:noMultiLvlLbl val="0"/>
      </c:catAx>
      <c:valAx>
        <c:axId val="1779668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9665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Sheet7!$B$1</c:f>
              <c:strCache>
                <c:ptCount val="1"/>
                <c:pt idx="0">
                  <c:v>Values</c:v>
                </c:pt>
              </c:strCache>
            </c:strRef>
          </c:tx>
          <c:spPr>
            <a:solidFill>
              <a:schemeClr val="accent1"/>
            </a:solidFill>
            <a:ln w="12700">
              <a:solidFill>
                <a:srgbClr val="FFFFFF"/>
              </a:solidFill>
              <a:prstDash val="solid"/>
            </a:ln>
            <a:effectLst/>
          </c:spPr>
          <c:invertIfNegative val="0"/>
          <c:val>
            <c:numRef>
              <c:f>Sheet7!$B$2:$B$31</c:f>
              <c:numCache>
                <c:formatCode>General</c:formatCode>
                <c:ptCount val="30"/>
                <c:pt idx="0">
                  <c:v>92</c:v>
                </c:pt>
                <c:pt idx="1">
                  <c:v>61</c:v>
                </c:pt>
                <c:pt idx="2">
                  <c:v>76</c:v>
                </c:pt>
                <c:pt idx="3">
                  <c:v>79</c:v>
                </c:pt>
                <c:pt idx="4">
                  <c:v>76</c:v>
                </c:pt>
                <c:pt idx="5">
                  <c:v>90</c:v>
                </c:pt>
                <c:pt idx="6">
                  <c:v>78</c:v>
                </c:pt>
                <c:pt idx="7">
                  <c:v>86</c:v>
                </c:pt>
                <c:pt idx="8">
                  <c:v>85</c:v>
                </c:pt>
                <c:pt idx="9">
                  <c:v>78</c:v>
                </c:pt>
                <c:pt idx="10">
                  <c:v>93</c:v>
                </c:pt>
                <c:pt idx="11">
                  <c:v>79</c:v>
                </c:pt>
                <c:pt idx="12">
                  <c:v>82</c:v>
                </c:pt>
                <c:pt idx="13">
                  <c:v>82</c:v>
                </c:pt>
                <c:pt idx="14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C6-4468-9628-ABC256115A79}"/>
            </c:ext>
          </c:extLst>
        </c:ser>
        <c:ser>
          <c:idx val="1"/>
          <c:order val="1"/>
          <c:tx>
            <c:strRef>
              <c:f>Sheet7!$C$1</c:f>
              <c:strCache>
                <c:ptCount val="1"/>
                <c:pt idx="0">
                  <c:v>Forecast</c:v>
                </c:pt>
              </c:strCache>
            </c:strRef>
          </c:tx>
          <c:spPr>
            <a:solidFill>
              <a:schemeClr val="accent2"/>
            </a:solidFill>
            <a:ln w="12700">
              <a:solidFill>
                <a:srgbClr val="FFFFFF"/>
              </a:solidFill>
              <a:prstDash val="solid"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Sheet7!$D$2:$D$31</c:f>
                <c:numCache>
                  <c:formatCode>General</c:formatCode>
                  <c:ptCount val="30"/>
                  <c:pt idx="15">
                    <c:v>22.439276421476805</c:v>
                  </c:pt>
                  <c:pt idx="16">
                    <c:v>23.135329277939753</c:v>
                  </c:pt>
                  <c:pt idx="17">
                    <c:v>23.816361317474307</c:v>
                  </c:pt>
                  <c:pt idx="18">
                    <c:v>24.483646586631409</c:v>
                  </c:pt>
                  <c:pt idx="19">
                    <c:v>25.138299846343891</c:v>
                  </c:pt>
                  <c:pt idx="20">
                    <c:v>25.781302922924883</c:v>
                  </c:pt>
                  <c:pt idx="21">
                    <c:v>26.413525719564326</c:v>
                  </c:pt>
                  <c:pt idx="22">
                    <c:v>27.035743152544544</c:v>
                  </c:pt>
                  <c:pt idx="23">
                    <c:v>27.648648937383662</c:v>
                  </c:pt>
                  <c:pt idx="24">
                    <c:v>28.252866911825453</c:v>
                  </c:pt>
                  <c:pt idx="25">
                    <c:v>28.848960412405091</c:v>
                  </c:pt>
                  <c:pt idx="26">
                    <c:v>29.437440097986151</c:v>
                  </c:pt>
                  <c:pt idx="27">
                    <c:v>30.018770523084303</c:v>
                  </c:pt>
                  <c:pt idx="28">
                    <c:v>30.593375696447502</c:v>
                  </c:pt>
                  <c:pt idx="29">
                    <c:v>31.161643809721348</c:v>
                  </c:pt>
                </c:numCache>
              </c:numRef>
            </c:plus>
            <c:minus>
              <c:numRef>
                <c:f>Sheet7!$D$2:$D$31</c:f>
                <c:numCache>
                  <c:formatCode>General</c:formatCode>
                  <c:ptCount val="30"/>
                  <c:pt idx="15">
                    <c:v>22.439276421476805</c:v>
                  </c:pt>
                  <c:pt idx="16">
                    <c:v>23.135329277939753</c:v>
                  </c:pt>
                  <c:pt idx="17">
                    <c:v>23.816361317474307</c:v>
                  </c:pt>
                  <c:pt idx="18">
                    <c:v>24.483646586631409</c:v>
                  </c:pt>
                  <c:pt idx="19">
                    <c:v>25.138299846343891</c:v>
                  </c:pt>
                  <c:pt idx="20">
                    <c:v>25.781302922924883</c:v>
                  </c:pt>
                  <c:pt idx="21">
                    <c:v>26.413525719564326</c:v>
                  </c:pt>
                  <c:pt idx="22">
                    <c:v>27.035743152544544</c:v>
                  </c:pt>
                  <c:pt idx="23">
                    <c:v>27.648648937383662</c:v>
                  </c:pt>
                  <c:pt idx="24">
                    <c:v>28.252866911825453</c:v>
                  </c:pt>
                  <c:pt idx="25">
                    <c:v>28.848960412405091</c:v>
                  </c:pt>
                  <c:pt idx="26">
                    <c:v>29.437440097986151</c:v>
                  </c:pt>
                  <c:pt idx="27">
                    <c:v>30.018770523084303</c:v>
                  </c:pt>
                  <c:pt idx="28">
                    <c:v>30.593375696447502</c:v>
                  </c:pt>
                  <c:pt idx="29">
                    <c:v>31.161643809721348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595959">
                    <a:alpha val="40392"/>
                  </a:srgbClr>
                </a:solidFill>
                <a:prstDash val="solid"/>
                <a:round/>
              </a:ln>
              <a:effectLst/>
            </c:spPr>
          </c:errBars>
          <c:cat>
            <c:numRef>
              <c:f>Sheet7!$A$2:$A$31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Sheet7!$C$2:$C$31</c:f>
              <c:numCache>
                <c:formatCode>General</c:formatCode>
                <c:ptCount val="30"/>
                <c:pt idx="15">
                  <c:v>75.704872736591966</c:v>
                </c:pt>
                <c:pt idx="16">
                  <c:v>75.480533767681735</c:v>
                </c:pt>
                <c:pt idx="17">
                  <c:v>75.256194798771489</c:v>
                </c:pt>
                <c:pt idx="18">
                  <c:v>75.031855829861257</c:v>
                </c:pt>
                <c:pt idx="19">
                  <c:v>74.807516860951011</c:v>
                </c:pt>
                <c:pt idx="20">
                  <c:v>74.58317789204078</c:v>
                </c:pt>
                <c:pt idx="21">
                  <c:v>74.358838923130534</c:v>
                </c:pt>
                <c:pt idx="22">
                  <c:v>74.134499954220288</c:v>
                </c:pt>
                <c:pt idx="23">
                  <c:v>73.910160985310057</c:v>
                </c:pt>
                <c:pt idx="24">
                  <c:v>73.685822016399811</c:v>
                </c:pt>
                <c:pt idx="25">
                  <c:v>73.46148304748958</c:v>
                </c:pt>
                <c:pt idx="26">
                  <c:v>73.237144078579334</c:v>
                </c:pt>
                <c:pt idx="27">
                  <c:v>73.012805109669102</c:v>
                </c:pt>
                <c:pt idx="28">
                  <c:v>72.788466140758857</c:v>
                </c:pt>
                <c:pt idx="29">
                  <c:v>72.564127171848611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C6-4468-9628-ABC256115A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64715087"/>
        <c:axId val="64709679"/>
      </c:barChart>
      <c:catAx>
        <c:axId val="64715087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09679"/>
        <c:crosses val="autoZero"/>
        <c:auto val="1"/>
        <c:lblAlgn val="ctr"/>
        <c:lblOffset val="100"/>
        <c:noMultiLvlLbl val="0"/>
      </c:catAx>
      <c:valAx>
        <c:axId val="64709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15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Sheet8!$B$1</c:f>
              <c:strCache>
                <c:ptCount val="1"/>
                <c:pt idx="0">
                  <c:v>Values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Sheet8!$B$2:$B$20</c:f>
              <c:numCache>
                <c:formatCode>General</c:formatCode>
                <c:ptCount val="19"/>
                <c:pt idx="0">
                  <c:v>92</c:v>
                </c:pt>
                <c:pt idx="1">
                  <c:v>61</c:v>
                </c:pt>
                <c:pt idx="2">
                  <c:v>76</c:v>
                </c:pt>
                <c:pt idx="3">
                  <c:v>79</c:v>
                </c:pt>
                <c:pt idx="4">
                  <c:v>76</c:v>
                </c:pt>
                <c:pt idx="5">
                  <c:v>90</c:v>
                </c:pt>
                <c:pt idx="6">
                  <c:v>78</c:v>
                </c:pt>
                <c:pt idx="7">
                  <c:v>86</c:v>
                </c:pt>
                <c:pt idx="8">
                  <c:v>85</c:v>
                </c:pt>
                <c:pt idx="9">
                  <c:v>78</c:v>
                </c:pt>
                <c:pt idx="10">
                  <c:v>93</c:v>
                </c:pt>
                <c:pt idx="11">
                  <c:v>79</c:v>
                </c:pt>
                <c:pt idx="12">
                  <c:v>82</c:v>
                </c:pt>
                <c:pt idx="13">
                  <c:v>82</c:v>
                </c:pt>
                <c:pt idx="14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C8-4DE0-B1BD-FB77F759C377}"/>
            </c:ext>
          </c:extLst>
        </c:ser>
        <c:ser>
          <c:idx val="1"/>
          <c:order val="1"/>
          <c:tx>
            <c:strRef>
              <c:f>Sheet8!$C$1</c:f>
              <c:strCache>
                <c:ptCount val="1"/>
                <c:pt idx="0">
                  <c:v>Forecast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Sheet8!$A$2:$A$20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Sheet8!$C$2:$C$20</c:f>
              <c:numCache>
                <c:formatCode>General</c:formatCode>
                <c:ptCount val="19"/>
                <c:pt idx="14">
                  <c:v>58</c:v>
                </c:pt>
                <c:pt idx="15">
                  <c:v>75.704872736591966</c:v>
                </c:pt>
                <c:pt idx="16">
                  <c:v>75.480533767681735</c:v>
                </c:pt>
                <c:pt idx="17">
                  <c:v>75.256194798771489</c:v>
                </c:pt>
                <c:pt idx="18">
                  <c:v>75.031855829861257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C8-4DE0-B1BD-FB77F759C377}"/>
            </c:ext>
          </c:extLst>
        </c:ser>
        <c:ser>
          <c:idx val="2"/>
          <c:order val="2"/>
          <c:tx>
            <c:strRef>
              <c:f>Sheet8!$D$1</c:f>
              <c:strCache>
                <c:ptCount val="1"/>
                <c:pt idx="0">
                  <c:v>Lower Confidence Bound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Sheet8!$A$2:$A$20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Sheet8!$D$2:$D$20</c:f>
              <c:numCache>
                <c:formatCode>General</c:formatCode>
                <c:ptCount val="19"/>
                <c:pt idx="14" formatCode="0.00">
                  <c:v>58</c:v>
                </c:pt>
                <c:pt idx="15" formatCode="0.00">
                  <c:v>53.265596315115161</c:v>
                </c:pt>
                <c:pt idx="16" formatCode="0.00">
                  <c:v>52.345204489741981</c:v>
                </c:pt>
                <c:pt idx="17" formatCode="0.00">
                  <c:v>51.439833481297185</c:v>
                </c:pt>
                <c:pt idx="18" formatCode="0.00">
                  <c:v>50.548209243229849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C8-4DE0-B1BD-FB77F759C377}"/>
            </c:ext>
          </c:extLst>
        </c:ser>
        <c:ser>
          <c:idx val="3"/>
          <c:order val="3"/>
          <c:tx>
            <c:strRef>
              <c:f>Sheet8!$E$1</c:f>
              <c:strCache>
                <c:ptCount val="1"/>
                <c:pt idx="0">
                  <c:v>Upper Confidence Bound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Sheet8!$A$2:$A$20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Sheet8!$E$2:$E$20</c:f>
              <c:numCache>
                <c:formatCode>General</c:formatCode>
                <c:ptCount val="19"/>
                <c:pt idx="14" formatCode="0.00">
                  <c:v>58</c:v>
                </c:pt>
                <c:pt idx="15" formatCode="0.00">
                  <c:v>98.144149158068771</c:v>
                </c:pt>
                <c:pt idx="16" formatCode="0.00">
                  <c:v>98.615863045621495</c:v>
                </c:pt>
                <c:pt idx="17" formatCode="0.00">
                  <c:v>99.072556116245792</c:v>
                </c:pt>
                <c:pt idx="18" formatCode="0.00">
                  <c:v>99.515502416492666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9C8-4DE0-B1BD-FB77F759C3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894655"/>
        <c:axId val="66895487"/>
      </c:lineChart>
      <c:catAx>
        <c:axId val="66894655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95487"/>
        <c:crosses val="autoZero"/>
        <c:auto val="1"/>
        <c:lblAlgn val="ctr"/>
        <c:lblOffset val="100"/>
        <c:noMultiLvlLbl val="0"/>
      </c:catAx>
      <c:valAx>
        <c:axId val="66895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94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60960</xdr:colOff>
      <xdr:row>2</xdr:row>
      <xdr:rowOff>152400</xdr:rowOff>
    </xdr:from>
    <xdr:to>
      <xdr:col>17</xdr:col>
      <xdr:colOff>413385</xdr:colOff>
      <xdr:row>22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F3EE70-AF5A-0A71-3435-1875DF532C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1181100</xdr:colOff>
      <xdr:row>5</xdr:row>
      <xdr:rowOff>68580</xdr:rowOff>
    </xdr:from>
    <xdr:to>
      <xdr:col>16</xdr:col>
      <xdr:colOff>489585</xdr:colOff>
      <xdr:row>25</xdr:row>
      <xdr:rowOff>78105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D1C611-6CCB-D853-F976-3F69B1FF3C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281940</xdr:colOff>
      <xdr:row>5</xdr:row>
      <xdr:rowOff>68580</xdr:rowOff>
    </xdr:from>
    <xdr:to>
      <xdr:col>19</xdr:col>
      <xdr:colOff>24765</xdr:colOff>
      <xdr:row>25</xdr:row>
      <xdr:rowOff>78105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A03B6F-1294-B532-77B4-AE0AAAD5CC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274320</xdr:colOff>
      <xdr:row>9</xdr:row>
      <xdr:rowOff>0</xdr:rowOff>
    </xdr:from>
    <xdr:to>
      <xdr:col>19</xdr:col>
      <xdr:colOff>62865</xdr:colOff>
      <xdr:row>29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6F4C4A-E5DC-6453-9CFB-7F4CDD3F49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FC754FF-EA7D-4F63-AF7C-FAC018FCE6F6}" name="Table1" displayName="Table1" ref="A1:E26" totalsRowShown="0">
  <autoFilter ref="A1:E26" xr:uid="{DFC754FF-EA7D-4F63-AF7C-FAC018FCE6F6}"/>
  <tableColumns count="5">
    <tableColumn id="1" xr3:uid="{75A1592A-80CC-4D73-9E31-1C94A8938F5A}" name="Roll No"/>
    <tableColumn id="2" xr3:uid="{2D8CA4EA-4348-4272-8156-1B398F2948D4}" name="Total"/>
    <tableColumn id="3" xr3:uid="{BA1A92A1-390D-46C2-A88F-0A0C942193F5}" name="Forecast(Total)">
      <calculatedColumnFormula>_xlfn.FORECAST.ETS(A2,$B$2:$B$21,$A$2:$A$21,1,1)</calculatedColumnFormula>
    </tableColumn>
    <tableColumn id="4" xr3:uid="{FE5ACD4C-45A3-492E-96B7-5E06B8A16BDD}" name="Lower Confidence Bound(Total)" dataDxfId="6">
      <calculatedColumnFormula>C2-_xlfn.FORECAST.ETS.CONFINT(A2,$B$2:$B$21,$A$2:$A$21,0.95,1,1)</calculatedColumnFormula>
    </tableColumn>
    <tableColumn id="5" xr3:uid="{C9FC0D57-56F2-492E-9454-08B069AE0CD5}" name="Upper Confidence Bound(Total)" dataDxfId="5">
      <calculatedColumnFormula>C2+_xlfn.FORECAST.ETS.CONFINT(A2,$B$2:$B$21,$A$2:$A$21,0.95,1,1)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C63F193-881B-41B6-8EB4-C7B964624750}" name="Table2" displayName="Table2" ref="A1:E20" totalsRowShown="0">
  <autoFilter ref="A1:E20" xr:uid="{7C63F193-881B-41B6-8EB4-C7B964624750}"/>
  <tableColumns count="5">
    <tableColumn id="1" xr3:uid="{96592E1C-CBCA-46A4-8B0F-E0DA2C18CF58}" name="Timeline"/>
    <tableColumn id="2" xr3:uid="{1676D6FA-8DE9-4237-B50E-C52F2BF95C4F}" name="Values"/>
    <tableColumn id="3" xr3:uid="{975B0D38-3773-4A79-A45A-E9ADA8D7D79F}" name="Forecast">
      <calculatedColumnFormula>_xlfn.FORECAST.ETS(A2,$B$2:$B$16,$A$2:$A$16,1,0)</calculatedColumnFormula>
    </tableColumn>
    <tableColumn id="4" xr3:uid="{391F2E4A-725F-4C69-9CCD-C369FC7B172A}" name="Lower Confidence Bound" dataDxfId="4">
      <calculatedColumnFormula>C2-_xlfn.FORECAST.ETS.CONFINT(A2,$B$2:$B$16,$A$2:$A$16,0.95,1,0)</calculatedColumnFormula>
    </tableColumn>
    <tableColumn id="5" xr3:uid="{5AADA656-07C0-4473-8B15-77CB8776A1F9}" name="Upper Confidence Bound" dataDxfId="3">
      <calculatedColumnFormula>C2+_xlfn.FORECAST.ETS.CONFINT(A2,$B$2:$B$16,$A$2:$A$16,0.95,1,0)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2C2438E-681A-4CFA-ACB3-82C2DAF52270}" name="Table3" displayName="Table3" ref="A1:D31" totalsRowShown="0">
  <autoFilter ref="A1:D31" xr:uid="{12C2438E-681A-4CFA-ACB3-82C2DAF52270}"/>
  <tableColumns count="4">
    <tableColumn id="1" xr3:uid="{A86F5140-34C3-4EC3-966F-CDDCB6B6A3CE}" name="Timeline"/>
    <tableColumn id="2" xr3:uid="{1ABA5803-35AE-4261-8313-AA26C9E178A3}" name="Values"/>
    <tableColumn id="3" xr3:uid="{098999CE-7E2D-4003-91A3-8EA0B05BF94C}" name="Forecast">
      <calculatedColumnFormula>_xlfn.FORECAST.ETS(A2,$B$2:$B$16,$A$2:$A$16,1,1)</calculatedColumnFormula>
    </tableColumn>
    <tableColumn id="4" xr3:uid="{3DD58085-6475-4162-8025-E2974321D53D}" name="Confidence Interval">
      <calculatedColumnFormula>_xlfn.FORECAST.ETS.CONFINT(A2,$B$2:$B$16,$A$2:$A$16,0.95,1,1)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E599744-6031-4662-A90F-73FDE5E9BCF5}" name="Table4" displayName="Table4" ref="A1:E20" totalsRowShown="0">
  <autoFilter ref="A1:E20" xr:uid="{4E599744-6031-4662-A90F-73FDE5E9BCF5}"/>
  <tableColumns count="5">
    <tableColumn id="1" xr3:uid="{57962523-309B-4293-A090-31E6E909C89C}" name="Timeline"/>
    <tableColumn id="2" xr3:uid="{CA7863A2-341B-40E7-BB36-9A17C051D22A}" name="Values"/>
    <tableColumn id="3" xr3:uid="{C599EDE9-075D-482B-A95A-237D7ABEBD36}" name="Forecast">
      <calculatedColumnFormula>_xlfn.FORECAST.ETS(A2,$B$2:$B$16,$A$2:$A$16,1,1)</calculatedColumnFormula>
    </tableColumn>
    <tableColumn id="4" xr3:uid="{CD79FFC5-A09F-4D73-A5B1-CAC1B9253B89}" name="Lower Confidence Bound" dataDxfId="2">
      <calculatedColumnFormula>C2-_xlfn.FORECAST.ETS.CONFINT(A2,$B$2:$B$16,$A$2:$A$16,0.95,1,1)</calculatedColumnFormula>
    </tableColumn>
    <tableColumn id="5" xr3:uid="{CA87FD2F-7D3C-4EBD-9A34-E40E2436775C}" name="Upper Confidence Bound" dataDxfId="1">
      <calculatedColumnFormula>C2+_xlfn.FORECAST.ETS.CONFINT(A2,$B$2:$B$16,$A$2:$A$16,0.95,1,1)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C9C8E14-0A9C-4CFC-81B3-1AD3184A1A49}" name="Table5" displayName="Table5" ref="G1:H8" totalsRowShown="0">
  <autoFilter ref="G1:H8" xr:uid="{BC9C8E14-0A9C-4CFC-81B3-1AD3184A1A49}"/>
  <tableColumns count="2">
    <tableColumn id="1" xr3:uid="{A7E375BB-1D54-4DD9-8AA7-DE3A7718BE6C}" name="Statistic"/>
    <tableColumn id="2" xr3:uid="{793EB0E2-BB4F-45E0-BFF8-DD322F61CDF5}" name="Valu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4F6F8-8907-4CE4-9A3E-B10BA8C27BBF}">
  <sheetPr codeName="Sheet1"/>
  <dimension ref="A1:I24"/>
  <sheetViews>
    <sheetView workbookViewId="0">
      <selection activeCell="K22" sqref="K22"/>
    </sheetView>
  </sheetViews>
  <sheetFormatPr defaultRowHeight="14.4" x14ac:dyDescent="0.3"/>
  <cols>
    <col min="1" max="1" width="9.6640625" bestFit="1" customWidth="1"/>
    <col min="6" max="6" width="10.5546875" bestFit="1" customWidth="1"/>
    <col min="7" max="7" width="10.109375" bestFit="1" customWidth="1"/>
    <col min="8" max="8" width="14" customWidth="1"/>
    <col min="9" max="9" width="19.33203125" customWidth="1"/>
  </cols>
  <sheetData>
    <row r="1" spans="1:9" x14ac:dyDescent="0.3">
      <c r="A1" t="s">
        <v>321</v>
      </c>
      <c r="B1" t="s">
        <v>14</v>
      </c>
    </row>
    <row r="2" spans="1:9" x14ac:dyDescent="0.3">
      <c r="A2" t="s">
        <v>322</v>
      </c>
      <c r="F2" t="s">
        <v>15</v>
      </c>
      <c r="G2" t="s">
        <v>16</v>
      </c>
      <c r="H2" t="s">
        <v>17</v>
      </c>
      <c r="I2" t="s">
        <v>18</v>
      </c>
    </row>
    <row r="3" spans="1:9" ht="15.6" x14ac:dyDescent="0.3">
      <c r="A3" s="1" t="s">
        <v>323</v>
      </c>
      <c r="B3" s="2">
        <v>92</v>
      </c>
      <c r="C3" s="3">
        <v>94</v>
      </c>
      <c r="D3" s="3">
        <v>97</v>
      </c>
      <c r="E3" s="3">
        <v>82</v>
      </c>
      <c r="F3">
        <f>SUM(B3:E3)</f>
        <v>365</v>
      </c>
      <c r="G3">
        <f>F3/400*100</f>
        <v>91.25</v>
      </c>
      <c r="H3" t="s">
        <v>21</v>
      </c>
      <c r="I3" t="s">
        <v>19</v>
      </c>
    </row>
    <row r="4" spans="1:9" ht="15.6" x14ac:dyDescent="0.3">
      <c r="A4" s="1" t="s">
        <v>324</v>
      </c>
      <c r="B4" s="2">
        <v>20</v>
      </c>
      <c r="C4" s="3">
        <v>38</v>
      </c>
      <c r="D4" s="3">
        <v>31</v>
      </c>
      <c r="E4" s="3">
        <v>37</v>
      </c>
      <c r="F4">
        <f t="shared" ref="F4:F22" si="0">SUM(B4:E4)</f>
        <v>126</v>
      </c>
      <c r="G4">
        <f t="shared" ref="G4:G22" si="1">F4/400*100</f>
        <v>31.5</v>
      </c>
      <c r="H4" t="s">
        <v>20</v>
      </c>
      <c r="I4" t="s">
        <v>20</v>
      </c>
    </row>
    <row r="5" spans="1:9" ht="15.6" x14ac:dyDescent="0.3">
      <c r="A5" s="1" t="s">
        <v>325</v>
      </c>
      <c r="B5" s="2">
        <v>76</v>
      </c>
      <c r="C5" s="3">
        <v>89</v>
      </c>
      <c r="D5" s="3">
        <v>87</v>
      </c>
      <c r="E5" s="3">
        <v>89</v>
      </c>
      <c r="F5">
        <f t="shared" si="0"/>
        <v>341</v>
      </c>
      <c r="G5">
        <f t="shared" si="1"/>
        <v>85.25</v>
      </c>
      <c r="H5" t="s">
        <v>21</v>
      </c>
      <c r="I5" t="s">
        <v>19</v>
      </c>
    </row>
    <row r="6" spans="1:9" ht="15.6" x14ac:dyDescent="0.3">
      <c r="A6" s="1" t="s">
        <v>326</v>
      </c>
      <c r="B6" s="2">
        <v>79</v>
      </c>
      <c r="C6" s="3">
        <v>79</v>
      </c>
      <c r="D6" s="3">
        <v>99</v>
      </c>
      <c r="E6" s="3">
        <v>85</v>
      </c>
      <c r="F6">
        <f t="shared" si="0"/>
        <v>342</v>
      </c>
      <c r="G6">
        <f t="shared" si="1"/>
        <v>85.5</v>
      </c>
      <c r="H6" t="s">
        <v>21</v>
      </c>
      <c r="I6" t="s">
        <v>19</v>
      </c>
    </row>
    <row r="7" spans="1:9" ht="15.6" x14ac:dyDescent="0.3">
      <c r="A7" s="1" t="s">
        <v>327</v>
      </c>
      <c r="B7" s="2">
        <v>76</v>
      </c>
      <c r="C7" s="3">
        <v>79</v>
      </c>
      <c r="D7" s="3">
        <v>33</v>
      </c>
      <c r="E7" s="3">
        <v>73</v>
      </c>
      <c r="F7">
        <f t="shared" si="0"/>
        <v>261</v>
      </c>
      <c r="G7">
        <f t="shared" si="1"/>
        <v>65.25</v>
      </c>
      <c r="H7" t="s">
        <v>22</v>
      </c>
      <c r="I7" t="s">
        <v>19</v>
      </c>
    </row>
    <row r="8" spans="1:9" ht="15.6" x14ac:dyDescent="0.3">
      <c r="A8" s="1" t="s">
        <v>328</v>
      </c>
      <c r="B8" s="2">
        <v>90</v>
      </c>
      <c r="C8" s="3">
        <v>41</v>
      </c>
      <c r="D8" s="3">
        <v>28</v>
      </c>
      <c r="E8" s="3">
        <v>82</v>
      </c>
      <c r="F8">
        <f t="shared" si="0"/>
        <v>241</v>
      </c>
      <c r="G8">
        <f t="shared" si="1"/>
        <v>60.25</v>
      </c>
      <c r="H8" t="s">
        <v>22</v>
      </c>
      <c r="I8" t="s">
        <v>19</v>
      </c>
    </row>
    <row r="9" spans="1:9" ht="15.6" x14ac:dyDescent="0.3">
      <c r="A9" s="1" t="s">
        <v>0</v>
      </c>
      <c r="B9" s="2">
        <v>78</v>
      </c>
      <c r="C9" s="3">
        <v>90</v>
      </c>
      <c r="D9" s="3">
        <v>93</v>
      </c>
      <c r="E9" s="3">
        <v>90</v>
      </c>
      <c r="F9">
        <f t="shared" si="0"/>
        <v>351</v>
      </c>
      <c r="G9">
        <f t="shared" si="1"/>
        <v>87.75</v>
      </c>
      <c r="H9" t="s">
        <v>21</v>
      </c>
      <c r="I9" t="s">
        <v>19</v>
      </c>
    </row>
    <row r="10" spans="1:9" ht="15.6" x14ac:dyDescent="0.3">
      <c r="A10" s="1" t="s">
        <v>1</v>
      </c>
      <c r="B10" s="2">
        <v>86</v>
      </c>
      <c r="C10" s="3">
        <v>85</v>
      </c>
      <c r="D10" s="3">
        <v>100</v>
      </c>
      <c r="E10" s="3">
        <v>92</v>
      </c>
      <c r="F10">
        <f t="shared" si="0"/>
        <v>363</v>
      </c>
      <c r="G10">
        <f t="shared" si="1"/>
        <v>90.75</v>
      </c>
      <c r="H10" t="s">
        <v>21</v>
      </c>
      <c r="I10" t="s">
        <v>19</v>
      </c>
    </row>
    <row r="11" spans="1:9" ht="15.6" x14ac:dyDescent="0.3">
      <c r="A11" s="1" t="s">
        <v>2</v>
      </c>
      <c r="B11" s="2">
        <v>85</v>
      </c>
      <c r="C11" s="3">
        <v>0</v>
      </c>
      <c r="D11" s="3">
        <v>30</v>
      </c>
      <c r="E11" s="3">
        <v>31</v>
      </c>
      <c r="F11">
        <f t="shared" si="0"/>
        <v>146</v>
      </c>
      <c r="G11">
        <f t="shared" si="1"/>
        <v>36.5</v>
      </c>
      <c r="H11" t="s">
        <v>20</v>
      </c>
      <c r="I11" t="s">
        <v>20</v>
      </c>
    </row>
    <row r="12" spans="1:9" ht="15.6" x14ac:dyDescent="0.3">
      <c r="A12" s="1" t="s">
        <v>3</v>
      </c>
      <c r="B12" s="2">
        <v>78</v>
      </c>
      <c r="C12" s="3">
        <v>87</v>
      </c>
      <c r="D12" s="3">
        <v>0</v>
      </c>
      <c r="E12" s="3">
        <v>89</v>
      </c>
      <c r="F12">
        <f t="shared" si="0"/>
        <v>254</v>
      </c>
      <c r="G12">
        <f t="shared" si="1"/>
        <v>63.5</v>
      </c>
      <c r="H12" t="s">
        <v>22</v>
      </c>
      <c r="I12" t="s">
        <v>19</v>
      </c>
    </row>
    <row r="13" spans="1:9" ht="15.6" x14ac:dyDescent="0.3">
      <c r="A13" s="1" t="s">
        <v>4</v>
      </c>
      <c r="B13" s="2">
        <v>54</v>
      </c>
      <c r="C13" s="3">
        <v>45</v>
      </c>
      <c r="D13" s="3">
        <v>44</v>
      </c>
      <c r="E13" s="3">
        <v>56</v>
      </c>
      <c r="F13">
        <f t="shared" si="0"/>
        <v>199</v>
      </c>
      <c r="G13">
        <f t="shared" si="1"/>
        <v>49.75</v>
      </c>
      <c r="H13" t="s">
        <v>23</v>
      </c>
      <c r="I13" t="s">
        <v>19</v>
      </c>
    </row>
    <row r="14" spans="1:9" ht="15.6" x14ac:dyDescent="0.3">
      <c r="A14" s="1" t="s">
        <v>5</v>
      </c>
      <c r="B14" s="2">
        <v>63</v>
      </c>
      <c r="C14" s="3">
        <v>68</v>
      </c>
      <c r="D14" s="3">
        <v>58</v>
      </c>
      <c r="E14" s="3">
        <v>53</v>
      </c>
      <c r="F14">
        <f t="shared" si="0"/>
        <v>242</v>
      </c>
      <c r="G14">
        <f t="shared" si="1"/>
        <v>60.5</v>
      </c>
      <c r="H14" t="s">
        <v>22</v>
      </c>
      <c r="I14" t="s">
        <v>19</v>
      </c>
    </row>
    <row r="15" spans="1:9" ht="15.6" x14ac:dyDescent="0.3">
      <c r="A15" s="1" t="s">
        <v>6</v>
      </c>
      <c r="B15" s="2">
        <v>82</v>
      </c>
      <c r="C15" s="3">
        <v>92</v>
      </c>
      <c r="D15" s="3">
        <v>0</v>
      </c>
      <c r="E15" s="3">
        <v>86</v>
      </c>
      <c r="F15">
        <f t="shared" si="0"/>
        <v>260</v>
      </c>
      <c r="G15">
        <f t="shared" si="1"/>
        <v>65</v>
      </c>
      <c r="H15" t="s">
        <v>22</v>
      </c>
      <c r="I15" t="s">
        <v>19</v>
      </c>
    </row>
    <row r="16" spans="1:9" ht="15.6" x14ac:dyDescent="0.3">
      <c r="A16" s="1" t="s">
        <v>7</v>
      </c>
      <c r="B16" s="2">
        <v>61</v>
      </c>
      <c r="C16" s="3">
        <v>62</v>
      </c>
      <c r="D16" s="3">
        <v>13</v>
      </c>
      <c r="E16" s="3">
        <v>82</v>
      </c>
      <c r="F16">
        <f t="shared" si="0"/>
        <v>218</v>
      </c>
      <c r="G16">
        <f t="shared" si="1"/>
        <v>54.500000000000007</v>
      </c>
      <c r="H16" t="s">
        <v>23</v>
      </c>
      <c r="I16" t="s">
        <v>19</v>
      </c>
    </row>
    <row r="17" spans="1:9" ht="15.6" x14ac:dyDescent="0.3">
      <c r="A17" s="1" t="s">
        <v>8</v>
      </c>
      <c r="B17" s="2">
        <v>10</v>
      </c>
      <c r="C17" s="3">
        <v>59</v>
      </c>
      <c r="D17" s="3">
        <v>75</v>
      </c>
      <c r="E17" s="3">
        <v>80</v>
      </c>
      <c r="F17">
        <f t="shared" si="0"/>
        <v>224</v>
      </c>
      <c r="G17">
        <f t="shared" si="1"/>
        <v>56.000000000000007</v>
      </c>
      <c r="H17" t="s">
        <v>23</v>
      </c>
      <c r="I17" t="s">
        <v>19</v>
      </c>
    </row>
    <row r="18" spans="1:9" ht="15.6" x14ac:dyDescent="0.3">
      <c r="A18" s="1" t="s">
        <v>9</v>
      </c>
      <c r="B18" s="2">
        <v>82</v>
      </c>
      <c r="C18" s="3">
        <v>92</v>
      </c>
      <c r="D18" s="3">
        <v>100</v>
      </c>
      <c r="E18" s="3">
        <v>90</v>
      </c>
      <c r="F18">
        <f t="shared" si="0"/>
        <v>364</v>
      </c>
      <c r="G18">
        <f t="shared" si="1"/>
        <v>91</v>
      </c>
      <c r="H18" t="s">
        <v>21</v>
      </c>
      <c r="I18" t="s">
        <v>19</v>
      </c>
    </row>
    <row r="19" spans="1:9" ht="15.6" x14ac:dyDescent="0.3">
      <c r="A19" s="1" t="s">
        <v>10</v>
      </c>
      <c r="B19" s="2">
        <v>0</v>
      </c>
      <c r="C19" s="3">
        <v>86</v>
      </c>
      <c r="D19" s="3">
        <v>100</v>
      </c>
      <c r="E19" s="3">
        <v>89</v>
      </c>
      <c r="F19">
        <f t="shared" si="0"/>
        <v>275</v>
      </c>
      <c r="G19">
        <f t="shared" si="1"/>
        <v>68.75</v>
      </c>
      <c r="H19" t="s">
        <v>21</v>
      </c>
      <c r="I19" t="s">
        <v>19</v>
      </c>
    </row>
    <row r="20" spans="1:9" ht="15.6" x14ac:dyDescent="0.3">
      <c r="A20" s="1" t="s">
        <v>11</v>
      </c>
      <c r="B20" s="2">
        <v>82</v>
      </c>
      <c r="C20" s="3">
        <v>0</v>
      </c>
      <c r="D20" s="3">
        <v>0</v>
      </c>
      <c r="E20" s="3">
        <v>99</v>
      </c>
      <c r="F20">
        <f t="shared" si="0"/>
        <v>181</v>
      </c>
      <c r="G20">
        <f t="shared" si="1"/>
        <v>45.25</v>
      </c>
      <c r="H20" t="s">
        <v>23</v>
      </c>
      <c r="I20" t="s">
        <v>19</v>
      </c>
    </row>
    <row r="21" spans="1:9" ht="15.6" x14ac:dyDescent="0.3">
      <c r="A21" s="1" t="s">
        <v>12</v>
      </c>
      <c r="B21" s="2">
        <v>78</v>
      </c>
      <c r="C21" s="3">
        <v>83</v>
      </c>
      <c r="D21" s="3">
        <v>89</v>
      </c>
      <c r="E21" s="3">
        <v>75</v>
      </c>
      <c r="F21">
        <f t="shared" si="0"/>
        <v>325</v>
      </c>
      <c r="G21">
        <f t="shared" si="1"/>
        <v>81.25</v>
      </c>
      <c r="H21" t="s">
        <v>21</v>
      </c>
      <c r="I21" t="s">
        <v>19</v>
      </c>
    </row>
    <row r="22" spans="1:9" ht="15.6" x14ac:dyDescent="0.3">
      <c r="A22" s="1" t="s">
        <v>13</v>
      </c>
      <c r="B22" s="2">
        <v>82</v>
      </c>
      <c r="C22" s="3">
        <v>86</v>
      </c>
      <c r="D22" s="3">
        <v>87</v>
      </c>
      <c r="E22" s="3">
        <v>93</v>
      </c>
      <c r="F22">
        <f t="shared" si="0"/>
        <v>348</v>
      </c>
      <c r="G22">
        <f t="shared" si="1"/>
        <v>87</v>
      </c>
      <c r="H22" t="s">
        <v>21</v>
      </c>
      <c r="I22" t="s">
        <v>19</v>
      </c>
    </row>
    <row r="24" spans="1:9" ht="43.2" x14ac:dyDescent="0.3">
      <c r="F24" t="s">
        <v>24</v>
      </c>
      <c r="G24" s="4" t="s">
        <v>25</v>
      </c>
    </row>
  </sheetData>
  <conditionalFormatting sqref="G3:G22">
    <cfRule type="iconSet" priority="1">
      <iconSet>
        <cfvo type="percent" val="0"/>
        <cfvo type="percent" val="33"/>
        <cfvo type="percent" val="67"/>
      </iconSet>
    </cfRule>
    <cfRule type="top10" dxfId="19" priority="9" rank="5"/>
    <cfRule type="cellIs" dxfId="18" priority="10" operator="lessThan">
      <formula>60</formula>
    </cfRule>
  </conditionalFormatting>
  <conditionalFormatting sqref="F3:F22">
    <cfRule type="aboveAverage" dxfId="17" priority="8" aboveAverage="0"/>
  </conditionalFormatting>
  <conditionalFormatting sqref="I3:I22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H3:H22">
    <cfRule type="iconSet" priority="2">
      <iconSet iconSet="3Flags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87C0E-4662-44A4-B474-12FA98E92442}">
  <sheetPr codeName="Sheet8"/>
  <dimension ref="A1:A6"/>
  <sheetViews>
    <sheetView workbookViewId="0">
      <selection activeCell="C1" sqref="C1"/>
    </sheetView>
  </sheetViews>
  <sheetFormatPr defaultRowHeight="14.4" x14ac:dyDescent="0.3"/>
  <sheetData>
    <row r="1" spans="1:1" x14ac:dyDescent="0.3">
      <c r="A1">
        <v>100</v>
      </c>
    </row>
    <row r="2" spans="1:1" x14ac:dyDescent="0.3">
      <c r="A2">
        <v>100</v>
      </c>
    </row>
    <row r="3" spans="1:1" x14ac:dyDescent="0.3">
      <c r="A3">
        <v>100</v>
      </c>
    </row>
    <row r="4" spans="1:1" x14ac:dyDescent="0.3">
      <c r="A4">
        <v>100</v>
      </c>
    </row>
    <row r="5" spans="1:1" x14ac:dyDescent="0.3">
      <c r="A5">
        <v>100</v>
      </c>
    </row>
    <row r="6" spans="1:1" x14ac:dyDescent="0.3">
      <c r="A6">
        <v>100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EDBDD-3058-4243-A369-C2F444ECBAA3}">
  <sheetPr codeName="Sheet11"/>
  <dimension ref="A2:A4"/>
  <sheetViews>
    <sheetView tabSelected="1" workbookViewId="0">
      <selection activeCell="A3" sqref="A3"/>
    </sheetView>
  </sheetViews>
  <sheetFormatPr defaultRowHeight="14.4" x14ac:dyDescent="0.3"/>
  <sheetData>
    <row r="2" spans="1:1" x14ac:dyDescent="0.3">
      <c r="A2">
        <v>3</v>
      </c>
    </row>
    <row r="3" spans="1:1" x14ac:dyDescent="0.3">
      <c r="A3">
        <v>2</v>
      </c>
    </row>
    <row r="4" spans="1:1" x14ac:dyDescent="0.3">
      <c r="A4">
        <v>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2BB076-0869-4578-B434-8BB3EA9C0801}">
  <sheetPr codeName="Sheet12"/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81783-57ED-4B01-827D-5F51BE33EF80}">
  <sheetPr codeName="Sheet2"/>
  <dimension ref="A1:BJ86"/>
  <sheetViews>
    <sheetView topLeftCell="A3" workbookViewId="0">
      <selection activeCell="D8" sqref="D8:F22"/>
    </sheetView>
  </sheetViews>
  <sheetFormatPr defaultRowHeight="14.4" x14ac:dyDescent="0.3"/>
  <cols>
    <col min="1" max="1" width="11.109375" bestFit="1" customWidth="1"/>
    <col min="2" max="2" width="12.6640625" customWidth="1"/>
    <col min="3" max="3" width="42.44140625" bestFit="1" customWidth="1"/>
    <col min="4" max="4" width="6.44140625" bestFit="1" customWidth="1"/>
    <col min="5" max="6" width="5.6640625" customWidth="1"/>
    <col min="7" max="7" width="6.44140625" bestFit="1" customWidth="1"/>
    <col min="8" max="9" width="5.109375" customWidth="1"/>
    <col min="10" max="10" width="6.88671875" customWidth="1"/>
    <col min="11" max="12" width="5.109375" customWidth="1"/>
    <col min="13" max="13" width="6.44140625" bestFit="1" customWidth="1"/>
    <col min="14" max="14" width="4" customWidth="1"/>
    <col min="15" max="15" width="7.33203125" customWidth="1"/>
    <col min="16" max="16" width="6.44140625" bestFit="1" customWidth="1"/>
    <col min="17" max="18" width="5.109375" customWidth="1"/>
    <col min="19" max="21" width="7" bestFit="1" customWidth="1"/>
    <col min="22" max="23" width="7.88671875" customWidth="1"/>
    <col min="24" max="24" width="7" bestFit="1" customWidth="1"/>
    <col min="25" max="27" width="7.88671875" customWidth="1"/>
    <col min="28" max="28" width="7.44140625" customWidth="1"/>
    <col min="29" max="29" width="9.88671875" customWidth="1"/>
    <col min="30" max="30" width="9.33203125" customWidth="1"/>
    <col min="31" max="31" width="7.6640625" bestFit="1" customWidth="1"/>
    <col min="32" max="32" width="10.21875" customWidth="1"/>
    <col min="33" max="33" width="13.21875" customWidth="1"/>
    <col min="34" max="34" width="34.88671875" bestFit="1" customWidth="1"/>
    <col min="35" max="35" width="6.88671875" bestFit="1" customWidth="1"/>
    <col min="36" max="36" width="5" bestFit="1" customWidth="1"/>
    <col min="37" max="37" width="4" bestFit="1" customWidth="1"/>
    <col min="38" max="38" width="6.88671875" bestFit="1" customWidth="1"/>
    <col min="39" max="39" width="5" bestFit="1" customWidth="1"/>
    <col min="40" max="40" width="4.6640625" bestFit="1" customWidth="1"/>
    <col min="41" max="41" width="6.88671875" bestFit="1" customWidth="1"/>
    <col min="42" max="42" width="5" bestFit="1" customWidth="1"/>
    <col min="43" max="43" width="4.6640625" bestFit="1" customWidth="1"/>
    <col min="44" max="44" width="6.88671875" bestFit="1" customWidth="1"/>
    <col min="45" max="45" width="5" bestFit="1" customWidth="1"/>
    <col min="46" max="46" width="4.6640625" bestFit="1" customWidth="1"/>
    <col min="47" max="47" width="6.88671875" bestFit="1" customWidth="1"/>
    <col min="48" max="48" width="5" bestFit="1" customWidth="1"/>
    <col min="49" max="49" width="6.21875" customWidth="1"/>
    <col min="50" max="50" width="9.77734375" customWidth="1"/>
    <col min="51" max="55" width="8.21875" bestFit="1" customWidth="1"/>
    <col min="56" max="56" width="8.77734375" customWidth="1"/>
    <col min="57" max="57" width="7.109375" customWidth="1"/>
    <col min="58" max="58" width="9" bestFit="1" customWidth="1"/>
    <col min="59" max="59" width="7.33203125" customWidth="1"/>
    <col min="60" max="60" width="9.6640625" bestFit="1" customWidth="1"/>
    <col min="61" max="61" width="7.6640625" customWidth="1"/>
    <col min="62" max="62" width="8.33203125" customWidth="1"/>
  </cols>
  <sheetData>
    <row r="1" spans="1:62" ht="24.6" x14ac:dyDescent="0.3">
      <c r="A1" s="113" t="s">
        <v>26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  <c r="U1" s="113"/>
      <c r="V1" s="113"/>
      <c r="W1" s="113"/>
      <c r="X1" s="113"/>
      <c r="Y1" s="113"/>
      <c r="Z1" s="113"/>
      <c r="AA1" s="113"/>
      <c r="AB1" s="113"/>
      <c r="AC1" s="113"/>
      <c r="AD1" s="113"/>
      <c r="AE1" s="114" t="s">
        <v>26</v>
      </c>
      <c r="AF1" s="114"/>
      <c r="AG1" s="114"/>
      <c r="AH1" s="114"/>
      <c r="AI1" s="114"/>
      <c r="AJ1" s="114"/>
      <c r="AK1" s="114"/>
      <c r="AL1" s="114"/>
      <c r="AM1" s="114"/>
      <c r="AN1" s="114"/>
      <c r="AO1" s="114"/>
      <c r="AP1" s="114"/>
      <c r="AQ1" s="114"/>
      <c r="AR1" s="114"/>
      <c r="AS1" s="114"/>
      <c r="AT1" s="114"/>
      <c r="AU1" s="114"/>
      <c r="AV1" s="114"/>
      <c r="AW1" s="114"/>
      <c r="AX1" s="114"/>
      <c r="AY1" s="114"/>
      <c r="AZ1" s="114"/>
      <c r="BA1" s="114"/>
      <c r="BB1" s="114"/>
      <c r="BC1" s="114"/>
      <c r="BD1" s="114"/>
      <c r="BE1" s="114"/>
      <c r="BF1" s="114"/>
      <c r="BG1" s="114"/>
      <c r="BH1" s="114"/>
      <c r="BI1" s="114"/>
      <c r="BJ1" s="114"/>
    </row>
    <row r="2" spans="1:62" ht="20.399999999999999" x14ac:dyDescent="0.3">
      <c r="A2" s="115" t="s">
        <v>27</v>
      </c>
      <c r="B2" s="115"/>
      <c r="C2" s="115"/>
      <c r="D2" s="115"/>
      <c r="E2" s="115"/>
      <c r="F2" s="115"/>
      <c r="G2" s="115"/>
      <c r="H2" s="115"/>
      <c r="I2" s="115"/>
      <c r="J2" s="115"/>
      <c r="K2" s="115"/>
      <c r="L2" s="115"/>
      <c r="M2" s="115"/>
      <c r="N2" s="115"/>
      <c r="O2" s="115"/>
      <c r="P2" s="115"/>
      <c r="Q2" s="115"/>
      <c r="R2" s="115"/>
      <c r="S2" s="115"/>
      <c r="T2" s="115"/>
      <c r="U2" s="115"/>
      <c r="V2" s="115"/>
      <c r="W2" s="115"/>
      <c r="X2" s="115"/>
      <c r="Y2" s="115"/>
      <c r="Z2" s="115"/>
      <c r="AA2" s="115"/>
      <c r="AB2" s="115"/>
      <c r="AC2" s="115"/>
      <c r="AD2" s="115"/>
      <c r="AE2" s="114" t="s">
        <v>28</v>
      </c>
      <c r="AF2" s="114"/>
      <c r="AG2" s="114"/>
      <c r="AH2" s="114"/>
      <c r="AI2" s="114"/>
      <c r="AJ2" s="114"/>
      <c r="AK2" s="114"/>
      <c r="AL2" s="114"/>
      <c r="AM2" s="114"/>
      <c r="AN2" s="114"/>
      <c r="AO2" s="114"/>
      <c r="AP2" s="114"/>
      <c r="AQ2" s="114"/>
      <c r="AR2" s="114"/>
      <c r="AS2" s="114"/>
      <c r="AT2" s="114"/>
      <c r="AU2" s="114"/>
      <c r="AV2" s="114"/>
      <c r="AW2" s="114"/>
      <c r="AX2" s="114"/>
      <c r="AY2" s="114"/>
      <c r="AZ2" s="114"/>
      <c r="BA2" s="114"/>
      <c r="BB2" s="114"/>
      <c r="BC2" s="114"/>
      <c r="BD2" s="114"/>
      <c r="BE2" s="114"/>
      <c r="BF2" s="114"/>
      <c r="BG2" s="114"/>
      <c r="BH2" s="114"/>
      <c r="BI2" s="114"/>
      <c r="BJ2" s="114"/>
    </row>
    <row r="3" spans="1:62" ht="20.399999999999999" x14ac:dyDescent="0.3">
      <c r="A3" s="116" t="s">
        <v>29</v>
      </c>
      <c r="B3" s="116"/>
      <c r="C3" s="116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  <c r="U3" s="116"/>
      <c r="V3" s="116"/>
      <c r="W3" s="116"/>
      <c r="X3" s="116"/>
      <c r="Y3" s="116"/>
      <c r="Z3" s="116"/>
      <c r="AA3" s="116"/>
      <c r="AB3" s="116"/>
      <c r="AC3" s="116"/>
      <c r="AD3" s="116"/>
      <c r="AE3" s="117" t="s">
        <v>30</v>
      </c>
      <c r="AF3" s="117"/>
      <c r="AG3" s="117"/>
      <c r="AH3" s="117"/>
      <c r="AI3" s="117"/>
      <c r="AJ3" s="117"/>
      <c r="AK3" s="117"/>
      <c r="AL3" s="117"/>
      <c r="AM3" s="117"/>
      <c r="AN3" s="117"/>
      <c r="AO3" s="117"/>
      <c r="AP3" s="117"/>
      <c r="AQ3" s="117"/>
      <c r="AR3" s="117"/>
      <c r="AS3" s="117"/>
      <c r="AT3" s="117"/>
      <c r="AU3" s="117"/>
      <c r="AV3" s="117"/>
      <c r="AW3" s="117"/>
      <c r="AX3" s="117"/>
      <c r="AY3" s="117"/>
      <c r="AZ3" s="117"/>
      <c r="BA3" s="117"/>
      <c r="BB3" s="117"/>
      <c r="BC3" s="117"/>
      <c r="BD3" s="117"/>
      <c r="BE3" s="117"/>
      <c r="BF3" s="117"/>
      <c r="BG3" s="117"/>
      <c r="BH3" s="117"/>
      <c r="BI3" s="117"/>
      <c r="BJ3" s="117"/>
    </row>
    <row r="4" spans="1:62" ht="15.6" x14ac:dyDescent="0.3">
      <c r="A4" s="106" t="s">
        <v>31</v>
      </c>
      <c r="B4" s="86" t="s">
        <v>32</v>
      </c>
      <c r="C4" s="106" t="s">
        <v>33</v>
      </c>
      <c r="D4" s="109" t="s">
        <v>34</v>
      </c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111"/>
      <c r="S4" s="112" t="s">
        <v>35</v>
      </c>
      <c r="T4" s="112"/>
      <c r="U4" s="112"/>
      <c r="V4" s="101" t="s">
        <v>36</v>
      </c>
      <c r="W4" s="103"/>
      <c r="X4" s="5" t="s">
        <v>37</v>
      </c>
      <c r="Y4" s="80" t="s">
        <v>38</v>
      </c>
      <c r="Z4" s="83" t="s">
        <v>39</v>
      </c>
      <c r="AA4" s="86" t="s">
        <v>40</v>
      </c>
      <c r="AB4" s="86" t="s">
        <v>17</v>
      </c>
      <c r="AC4" s="74" t="s">
        <v>41</v>
      </c>
      <c r="AD4" s="74" t="s">
        <v>42</v>
      </c>
      <c r="AE4" s="93" t="s">
        <v>43</v>
      </c>
      <c r="AF4" s="94" t="s">
        <v>44</v>
      </c>
      <c r="AG4" s="94" t="s">
        <v>31</v>
      </c>
      <c r="AH4" s="95" t="s">
        <v>33</v>
      </c>
      <c r="AI4" s="96" t="s">
        <v>45</v>
      </c>
      <c r="AJ4" s="96"/>
      <c r="AK4" s="96"/>
      <c r="AL4" s="96"/>
      <c r="AM4" s="96"/>
      <c r="AN4" s="96"/>
      <c r="AO4" s="96"/>
      <c r="AP4" s="96"/>
      <c r="AQ4" s="96"/>
      <c r="AR4" s="96"/>
      <c r="AS4" s="96"/>
      <c r="AT4" s="96"/>
      <c r="AU4" s="96"/>
      <c r="AV4" s="96"/>
      <c r="AW4" s="96"/>
      <c r="AX4" s="92" t="s">
        <v>35</v>
      </c>
      <c r="AY4" s="92"/>
      <c r="AZ4" s="92"/>
      <c r="BA4" s="89" t="s">
        <v>37</v>
      </c>
      <c r="BB4" s="90"/>
      <c r="BC4" s="91"/>
      <c r="BD4" s="96" t="s">
        <v>46</v>
      </c>
      <c r="BE4" s="100" t="s">
        <v>47</v>
      </c>
      <c r="BF4" s="96" t="s">
        <v>48</v>
      </c>
      <c r="BG4" s="100" t="s">
        <v>49</v>
      </c>
      <c r="BH4" s="9" t="s">
        <v>50</v>
      </c>
      <c r="BI4" s="104" t="s">
        <v>40</v>
      </c>
      <c r="BJ4" s="96" t="s">
        <v>51</v>
      </c>
    </row>
    <row r="5" spans="1:62" ht="15.6" x14ac:dyDescent="0.3">
      <c r="A5" s="107"/>
      <c r="B5" s="87"/>
      <c r="C5" s="107"/>
      <c r="D5" s="97">
        <v>202041</v>
      </c>
      <c r="E5" s="98"/>
      <c r="F5" s="99"/>
      <c r="G5" s="97">
        <v>202042</v>
      </c>
      <c r="H5" s="98"/>
      <c r="I5" s="99"/>
      <c r="J5" s="97">
        <v>202043</v>
      </c>
      <c r="K5" s="98"/>
      <c r="L5" s="99"/>
      <c r="M5" s="97">
        <v>202044</v>
      </c>
      <c r="N5" s="98"/>
      <c r="O5" s="99"/>
      <c r="P5" s="97">
        <v>203156</v>
      </c>
      <c r="Q5" s="98"/>
      <c r="R5" s="99"/>
      <c r="S5" s="10">
        <v>202044</v>
      </c>
      <c r="T5" s="10">
        <v>203156</v>
      </c>
      <c r="U5" s="10">
        <v>202045</v>
      </c>
      <c r="V5" s="10">
        <v>202041</v>
      </c>
      <c r="W5" s="10">
        <v>202042</v>
      </c>
      <c r="X5" s="10">
        <v>202043</v>
      </c>
      <c r="Y5" s="81"/>
      <c r="Z5" s="84"/>
      <c r="AA5" s="87"/>
      <c r="AB5" s="87"/>
      <c r="AC5" s="74"/>
      <c r="AD5" s="74"/>
      <c r="AE5" s="93"/>
      <c r="AF5" s="94"/>
      <c r="AG5" s="94"/>
      <c r="AH5" s="95"/>
      <c r="AI5" s="89">
        <v>202047</v>
      </c>
      <c r="AJ5" s="90"/>
      <c r="AK5" s="91"/>
      <c r="AL5" s="89">
        <v>202048</v>
      </c>
      <c r="AM5" s="90"/>
      <c r="AN5" s="91"/>
      <c r="AO5" s="89">
        <v>202049</v>
      </c>
      <c r="AP5" s="90"/>
      <c r="AQ5" s="91"/>
      <c r="AR5" s="92">
        <v>202050</v>
      </c>
      <c r="AS5" s="92"/>
      <c r="AT5" s="92"/>
      <c r="AU5" s="92">
        <v>207002</v>
      </c>
      <c r="AV5" s="92"/>
      <c r="AW5" s="92"/>
      <c r="AX5" s="8">
        <v>202051</v>
      </c>
      <c r="AY5" s="8">
        <v>202052</v>
      </c>
      <c r="AZ5" s="8">
        <v>207002</v>
      </c>
      <c r="BA5" s="8">
        <v>202047</v>
      </c>
      <c r="BB5" s="8">
        <v>202048</v>
      </c>
      <c r="BC5" s="8">
        <v>202049</v>
      </c>
      <c r="BD5" s="96"/>
      <c r="BE5" s="100"/>
      <c r="BF5" s="96"/>
      <c r="BG5" s="100"/>
      <c r="BH5" s="9" t="s">
        <v>14</v>
      </c>
      <c r="BI5" s="104"/>
      <c r="BJ5" s="96"/>
    </row>
    <row r="6" spans="1:62" ht="15.6" x14ac:dyDescent="0.3">
      <c r="A6" s="107"/>
      <c r="B6" s="87"/>
      <c r="C6" s="107"/>
      <c r="D6" s="101" t="s">
        <v>52</v>
      </c>
      <c r="E6" s="102"/>
      <c r="F6" s="103"/>
      <c r="G6" s="101" t="s">
        <v>53</v>
      </c>
      <c r="H6" s="102"/>
      <c r="I6" s="103"/>
      <c r="J6" s="101" t="s">
        <v>54</v>
      </c>
      <c r="K6" s="102"/>
      <c r="L6" s="103"/>
      <c r="M6" s="101" t="s">
        <v>55</v>
      </c>
      <c r="N6" s="102"/>
      <c r="O6" s="103"/>
      <c r="P6" s="101" t="s">
        <v>56</v>
      </c>
      <c r="Q6" s="102"/>
      <c r="R6" s="103"/>
      <c r="S6" s="5" t="s">
        <v>55</v>
      </c>
      <c r="T6" s="5" t="s">
        <v>56</v>
      </c>
      <c r="U6" s="5" t="s">
        <v>57</v>
      </c>
      <c r="V6" s="5" t="s">
        <v>52</v>
      </c>
      <c r="W6" s="5" t="s">
        <v>53</v>
      </c>
      <c r="X6" s="5" t="s">
        <v>58</v>
      </c>
      <c r="Y6" s="82"/>
      <c r="Z6" s="85"/>
      <c r="AA6" s="88"/>
      <c r="AB6" s="88"/>
      <c r="AC6" s="74"/>
      <c r="AD6" s="74"/>
      <c r="AE6" s="93"/>
      <c r="AF6" s="94"/>
      <c r="AG6" s="94"/>
      <c r="AH6" s="95"/>
      <c r="AI6" s="89" t="s">
        <v>59</v>
      </c>
      <c r="AJ6" s="90"/>
      <c r="AK6" s="91"/>
      <c r="AL6" s="89" t="s">
        <v>60</v>
      </c>
      <c r="AM6" s="90"/>
      <c r="AN6" s="91"/>
      <c r="AO6" s="89" t="s">
        <v>61</v>
      </c>
      <c r="AP6" s="90"/>
      <c r="AQ6" s="91"/>
      <c r="AR6" s="92" t="s">
        <v>62</v>
      </c>
      <c r="AS6" s="92"/>
      <c r="AT6" s="92"/>
      <c r="AU6" s="92" t="s">
        <v>63</v>
      </c>
      <c r="AV6" s="92"/>
      <c r="AW6" s="92"/>
      <c r="AX6" s="96" t="s">
        <v>64</v>
      </c>
      <c r="AY6" s="96" t="s">
        <v>65</v>
      </c>
      <c r="AZ6" s="92" t="s">
        <v>63</v>
      </c>
      <c r="BA6" s="92" t="s">
        <v>59</v>
      </c>
      <c r="BB6" s="92" t="s">
        <v>60</v>
      </c>
      <c r="BC6" s="92" t="s">
        <v>61</v>
      </c>
      <c r="BD6" s="96"/>
      <c r="BE6" s="100"/>
      <c r="BF6" s="96"/>
      <c r="BG6" s="100"/>
      <c r="BH6" s="105">
        <v>1400</v>
      </c>
      <c r="BI6" s="104"/>
      <c r="BJ6" s="96"/>
    </row>
    <row r="7" spans="1:62" ht="15.6" x14ac:dyDescent="0.3">
      <c r="A7" s="108"/>
      <c r="B7" s="88"/>
      <c r="C7" s="107"/>
      <c r="D7" s="10" t="s">
        <v>66</v>
      </c>
      <c r="E7" s="10" t="s">
        <v>67</v>
      </c>
      <c r="F7" s="10" t="s">
        <v>50</v>
      </c>
      <c r="G7" s="10" t="s">
        <v>66</v>
      </c>
      <c r="H7" s="10" t="s">
        <v>67</v>
      </c>
      <c r="I7" s="10" t="s">
        <v>50</v>
      </c>
      <c r="J7" s="10" t="s">
        <v>66</v>
      </c>
      <c r="K7" s="10" t="s">
        <v>67</v>
      </c>
      <c r="L7" s="10" t="s">
        <v>50</v>
      </c>
      <c r="M7" s="10" t="s">
        <v>66</v>
      </c>
      <c r="N7" s="10" t="s">
        <v>67</v>
      </c>
      <c r="O7" s="10" t="s">
        <v>50</v>
      </c>
      <c r="P7" s="10" t="s">
        <v>66</v>
      </c>
      <c r="Q7" s="10" t="s">
        <v>67</v>
      </c>
      <c r="R7" s="10" t="s">
        <v>50</v>
      </c>
      <c r="S7" s="5"/>
      <c r="T7" s="5"/>
      <c r="U7" s="5"/>
      <c r="V7" s="5"/>
      <c r="W7" s="5"/>
      <c r="X7" s="5"/>
      <c r="Y7" s="12"/>
      <c r="Z7" s="11"/>
      <c r="AA7" s="12"/>
      <c r="AB7" s="5"/>
      <c r="AC7" s="5"/>
      <c r="AD7" s="5"/>
      <c r="AE7" s="6"/>
      <c r="AF7" s="13"/>
      <c r="AG7" s="13"/>
      <c r="AH7" s="13"/>
      <c r="AI7" s="7" t="s">
        <v>68</v>
      </c>
      <c r="AJ7" s="7" t="s">
        <v>69</v>
      </c>
      <c r="AK7" s="7" t="s">
        <v>70</v>
      </c>
      <c r="AL7" s="7" t="s">
        <v>68</v>
      </c>
      <c r="AM7" s="7" t="s">
        <v>69</v>
      </c>
      <c r="AN7" s="7" t="s">
        <v>70</v>
      </c>
      <c r="AO7" s="7" t="s">
        <v>68</v>
      </c>
      <c r="AP7" s="7" t="s">
        <v>69</v>
      </c>
      <c r="AQ7" s="7" t="s">
        <v>70</v>
      </c>
      <c r="AR7" s="7" t="s">
        <v>68</v>
      </c>
      <c r="AS7" s="7" t="s">
        <v>69</v>
      </c>
      <c r="AT7" s="7" t="s">
        <v>70</v>
      </c>
      <c r="AU7" s="7" t="s">
        <v>68</v>
      </c>
      <c r="AV7" s="7" t="s">
        <v>69</v>
      </c>
      <c r="AW7" s="7" t="s">
        <v>70</v>
      </c>
      <c r="AX7" s="96"/>
      <c r="AY7" s="92"/>
      <c r="AZ7" s="92"/>
      <c r="BA7" s="92"/>
      <c r="BB7" s="92"/>
      <c r="BC7" s="92"/>
      <c r="BD7" s="96"/>
      <c r="BE7" s="100"/>
      <c r="BF7" s="96"/>
      <c r="BG7" s="100"/>
      <c r="BH7" s="105"/>
      <c r="BI7" s="104"/>
      <c r="BJ7" s="96"/>
    </row>
    <row r="8" spans="1:62" ht="15.6" x14ac:dyDescent="0.3">
      <c r="A8" s="14" t="s">
        <v>71</v>
      </c>
      <c r="B8" s="15" t="s">
        <v>72</v>
      </c>
      <c r="C8" s="16" t="s">
        <v>73</v>
      </c>
      <c r="D8" s="17">
        <v>30</v>
      </c>
      <c r="E8" s="2">
        <v>62</v>
      </c>
      <c r="F8" s="2">
        <v>92</v>
      </c>
      <c r="G8" s="3">
        <v>30</v>
      </c>
      <c r="H8" s="3">
        <v>64</v>
      </c>
      <c r="I8" s="3">
        <v>94</v>
      </c>
      <c r="J8" s="3">
        <v>30</v>
      </c>
      <c r="K8" s="3">
        <v>67</v>
      </c>
      <c r="L8" s="3">
        <v>97</v>
      </c>
      <c r="M8" s="3">
        <v>30</v>
      </c>
      <c r="N8" s="3">
        <v>52</v>
      </c>
      <c r="O8" s="3">
        <v>82</v>
      </c>
      <c r="P8" s="3">
        <v>30</v>
      </c>
      <c r="Q8" s="3">
        <v>70</v>
      </c>
      <c r="R8" s="3">
        <v>100</v>
      </c>
      <c r="S8" s="3">
        <v>24</v>
      </c>
      <c r="T8" s="3">
        <v>22</v>
      </c>
      <c r="U8" s="3">
        <v>22</v>
      </c>
      <c r="V8" s="3">
        <v>40</v>
      </c>
      <c r="W8" s="3">
        <v>40</v>
      </c>
      <c r="X8" s="3">
        <v>21</v>
      </c>
      <c r="Y8" s="3">
        <f>(X8+W8+V8+U8+T8+S8+R8+O8+L8+I8+F8)</f>
        <v>634</v>
      </c>
      <c r="Z8" s="18">
        <f>(Y8/750)*100</f>
        <v>84.533333333333331</v>
      </c>
      <c r="AA8" s="3">
        <v>9.64</v>
      </c>
      <c r="AB8" s="3" t="s">
        <v>74</v>
      </c>
      <c r="AC8" s="19">
        <v>0</v>
      </c>
      <c r="AD8" s="19">
        <v>0</v>
      </c>
      <c r="AE8" s="20">
        <v>1</v>
      </c>
      <c r="AF8" s="14" t="s">
        <v>71</v>
      </c>
      <c r="AG8" s="21" t="s">
        <v>72</v>
      </c>
      <c r="AH8" s="16" t="s">
        <v>73</v>
      </c>
      <c r="AI8" s="22"/>
      <c r="AJ8" s="22"/>
      <c r="AK8" s="23"/>
      <c r="AL8" s="22"/>
      <c r="AM8" s="22"/>
      <c r="AN8" s="23"/>
      <c r="AO8" s="22"/>
      <c r="AP8" s="22"/>
      <c r="AQ8" s="23"/>
      <c r="AR8" s="22"/>
      <c r="AS8" s="22"/>
      <c r="AT8" s="23"/>
      <c r="AU8" s="22"/>
      <c r="AV8" s="22"/>
      <c r="AW8" s="23"/>
      <c r="AX8" s="24"/>
      <c r="AY8" s="24"/>
      <c r="AZ8" s="24"/>
      <c r="BA8" s="24"/>
      <c r="BB8" s="24"/>
      <c r="BC8" s="24"/>
      <c r="BD8" s="23"/>
      <c r="BE8" s="25"/>
      <c r="BF8" s="26"/>
      <c r="BG8" s="25"/>
      <c r="BH8" s="23"/>
      <c r="BI8" s="27"/>
      <c r="BJ8" s="28"/>
    </row>
    <row r="9" spans="1:62" ht="15.6" x14ac:dyDescent="0.3">
      <c r="A9" s="29" t="s">
        <v>75</v>
      </c>
      <c r="B9" s="30" t="s">
        <v>76</v>
      </c>
      <c r="C9" s="16" t="s">
        <v>77</v>
      </c>
      <c r="D9" s="17">
        <v>30</v>
      </c>
      <c r="E9" s="2">
        <v>31</v>
      </c>
      <c r="F9" s="2">
        <v>61</v>
      </c>
      <c r="G9" s="3">
        <v>30</v>
      </c>
      <c r="H9" s="3">
        <v>8</v>
      </c>
      <c r="I9" s="3">
        <v>38</v>
      </c>
      <c r="J9" s="3">
        <v>30</v>
      </c>
      <c r="K9" s="3">
        <v>63</v>
      </c>
      <c r="L9" s="3">
        <v>93</v>
      </c>
      <c r="M9" s="3">
        <v>30</v>
      </c>
      <c r="N9" s="3">
        <v>41</v>
      </c>
      <c r="O9" s="3">
        <v>71</v>
      </c>
      <c r="P9" s="3">
        <v>30</v>
      </c>
      <c r="Q9" s="3">
        <v>18</v>
      </c>
      <c r="R9" s="3">
        <v>48</v>
      </c>
      <c r="S9" s="3">
        <v>24</v>
      </c>
      <c r="T9" s="3">
        <v>22</v>
      </c>
      <c r="U9" s="3">
        <v>22</v>
      </c>
      <c r="V9" s="3">
        <v>40</v>
      </c>
      <c r="W9" s="3">
        <v>40</v>
      </c>
      <c r="X9" s="3">
        <v>20</v>
      </c>
      <c r="Y9" s="3">
        <f t="shared" ref="Y9:Y72" si="0">(X9+W9+V9+U9+T9+S9+R9+O9+L9+I9+F9)</f>
        <v>479</v>
      </c>
      <c r="Z9" s="18">
        <f t="shared" ref="Z9:Z72" si="1">(Y9/750)*100</f>
        <v>63.866666666666674</v>
      </c>
      <c r="AA9" s="3" t="s">
        <v>78</v>
      </c>
      <c r="AB9" s="3" t="s">
        <v>78</v>
      </c>
      <c r="AC9" s="31">
        <v>2</v>
      </c>
      <c r="AD9" s="32" t="s">
        <v>79</v>
      </c>
      <c r="AE9" s="20">
        <v>2</v>
      </c>
      <c r="AF9" s="29" t="s">
        <v>75</v>
      </c>
      <c r="AG9" s="3" t="s">
        <v>76</v>
      </c>
      <c r="AH9" s="16" t="s">
        <v>77</v>
      </c>
      <c r="AI9" s="22"/>
      <c r="AJ9" s="22"/>
      <c r="AK9" s="23"/>
      <c r="AL9" s="22"/>
      <c r="AM9" s="22"/>
      <c r="AN9" s="23"/>
      <c r="AO9" s="22"/>
      <c r="AP9" s="22"/>
      <c r="AQ9" s="23"/>
      <c r="AR9" s="22"/>
      <c r="AS9" s="22"/>
      <c r="AT9" s="23"/>
      <c r="AU9" s="22"/>
      <c r="AV9" s="22"/>
      <c r="AW9" s="23"/>
      <c r="AX9" s="24"/>
      <c r="AY9" s="24"/>
      <c r="AZ9" s="24"/>
      <c r="BA9" s="24"/>
      <c r="BB9" s="24"/>
      <c r="BC9" s="24"/>
      <c r="BD9" s="23"/>
      <c r="BE9" s="25"/>
      <c r="BF9" s="26"/>
      <c r="BG9" s="25"/>
      <c r="BH9" s="23"/>
      <c r="BI9" s="27"/>
      <c r="BJ9" s="23"/>
    </row>
    <row r="10" spans="1:62" ht="15.6" x14ac:dyDescent="0.3">
      <c r="A10" s="14" t="s">
        <v>80</v>
      </c>
      <c r="B10" s="15" t="s">
        <v>81</v>
      </c>
      <c r="C10" s="16" t="s">
        <v>82</v>
      </c>
      <c r="D10" s="17">
        <v>30</v>
      </c>
      <c r="E10" s="2">
        <v>46</v>
      </c>
      <c r="F10" s="2">
        <v>76</v>
      </c>
      <c r="G10" s="3">
        <v>30</v>
      </c>
      <c r="H10" s="3">
        <v>59</v>
      </c>
      <c r="I10" s="3">
        <v>89</v>
      </c>
      <c r="J10" s="3">
        <v>20</v>
      </c>
      <c r="K10" s="3">
        <v>67</v>
      </c>
      <c r="L10" s="3">
        <v>87</v>
      </c>
      <c r="M10" s="3">
        <v>30</v>
      </c>
      <c r="N10" s="3">
        <v>59</v>
      </c>
      <c r="O10" s="3">
        <v>89</v>
      </c>
      <c r="P10" s="3">
        <v>30</v>
      </c>
      <c r="Q10" s="3">
        <v>62</v>
      </c>
      <c r="R10" s="3">
        <v>92</v>
      </c>
      <c r="S10" s="3">
        <v>24</v>
      </c>
      <c r="T10" s="3">
        <v>20</v>
      </c>
      <c r="U10" s="3">
        <v>22</v>
      </c>
      <c r="V10" s="3">
        <v>36</v>
      </c>
      <c r="W10" s="3">
        <v>36</v>
      </c>
      <c r="X10" s="3">
        <v>22</v>
      </c>
      <c r="Y10" s="3">
        <f t="shared" si="0"/>
        <v>593</v>
      </c>
      <c r="Z10" s="18">
        <f t="shared" si="1"/>
        <v>79.066666666666663</v>
      </c>
      <c r="AA10" s="3">
        <v>8.91</v>
      </c>
      <c r="AB10" s="3" t="s">
        <v>74</v>
      </c>
      <c r="AC10" s="19">
        <v>0</v>
      </c>
      <c r="AD10" s="19">
        <v>0</v>
      </c>
      <c r="AE10" s="20">
        <v>3</v>
      </c>
      <c r="AF10" s="14" t="s">
        <v>80</v>
      </c>
      <c r="AG10" s="21" t="s">
        <v>81</v>
      </c>
      <c r="AH10" s="16" t="s">
        <v>82</v>
      </c>
      <c r="AI10" s="22"/>
      <c r="AJ10" s="22"/>
      <c r="AK10" s="23"/>
      <c r="AL10" s="22"/>
      <c r="AM10" s="22"/>
      <c r="AN10" s="23"/>
      <c r="AO10" s="22"/>
      <c r="AP10" s="22"/>
      <c r="AQ10" s="23"/>
      <c r="AR10" s="22"/>
      <c r="AS10" s="22"/>
      <c r="AT10" s="23"/>
      <c r="AU10" s="22"/>
      <c r="AV10" s="22"/>
      <c r="AW10" s="23"/>
      <c r="AX10" s="24"/>
      <c r="AY10" s="24"/>
      <c r="AZ10" s="24"/>
      <c r="BA10" s="24"/>
      <c r="BB10" s="24"/>
      <c r="BC10" s="24"/>
      <c r="BD10" s="23"/>
      <c r="BE10" s="25"/>
      <c r="BF10" s="26"/>
      <c r="BG10" s="25"/>
      <c r="BH10" s="23"/>
      <c r="BI10" s="27"/>
      <c r="BJ10" s="23"/>
    </row>
    <row r="11" spans="1:62" ht="15.6" x14ac:dyDescent="0.3">
      <c r="A11" s="14" t="s">
        <v>83</v>
      </c>
      <c r="B11" s="15" t="s">
        <v>84</v>
      </c>
      <c r="C11" s="16" t="s">
        <v>85</v>
      </c>
      <c r="D11" s="17">
        <v>30</v>
      </c>
      <c r="E11" s="2">
        <v>49</v>
      </c>
      <c r="F11" s="2">
        <v>79</v>
      </c>
      <c r="G11" s="3">
        <v>30</v>
      </c>
      <c r="H11" s="3">
        <v>49</v>
      </c>
      <c r="I11" s="3">
        <v>79</v>
      </c>
      <c r="J11" s="3">
        <v>30</v>
      </c>
      <c r="K11" s="3">
        <v>69</v>
      </c>
      <c r="L11" s="3">
        <v>99</v>
      </c>
      <c r="M11" s="3">
        <v>30</v>
      </c>
      <c r="N11" s="3">
        <v>55</v>
      </c>
      <c r="O11" s="3">
        <v>85</v>
      </c>
      <c r="P11" s="3">
        <v>30</v>
      </c>
      <c r="Q11" s="3">
        <v>64</v>
      </c>
      <c r="R11" s="3">
        <v>94</v>
      </c>
      <c r="S11" s="3">
        <v>22</v>
      </c>
      <c r="T11" s="3">
        <v>21</v>
      </c>
      <c r="U11" s="3">
        <v>21</v>
      </c>
      <c r="V11" s="3">
        <v>42</v>
      </c>
      <c r="W11" s="3">
        <v>42</v>
      </c>
      <c r="X11" s="3">
        <v>21</v>
      </c>
      <c r="Y11" s="3">
        <f t="shared" si="0"/>
        <v>605</v>
      </c>
      <c r="Z11" s="18">
        <f t="shared" si="1"/>
        <v>80.666666666666657</v>
      </c>
      <c r="AA11" s="3">
        <v>8.9499999999999993</v>
      </c>
      <c r="AB11" s="3" t="s">
        <v>74</v>
      </c>
      <c r="AC11" s="19">
        <v>0</v>
      </c>
      <c r="AD11" s="19">
        <v>0</v>
      </c>
      <c r="AE11" s="20">
        <v>4</v>
      </c>
      <c r="AF11" s="14" t="s">
        <v>83</v>
      </c>
      <c r="AG11" s="21" t="s">
        <v>84</v>
      </c>
      <c r="AH11" s="16" t="s">
        <v>85</v>
      </c>
      <c r="AI11" s="22"/>
      <c r="AJ11" s="22"/>
      <c r="AK11" s="23"/>
      <c r="AL11" s="22"/>
      <c r="AM11" s="22"/>
      <c r="AN11" s="23"/>
      <c r="AO11" s="22"/>
      <c r="AP11" s="22"/>
      <c r="AQ11" s="23"/>
      <c r="AR11" s="22"/>
      <c r="AS11" s="22"/>
      <c r="AT11" s="23"/>
      <c r="AU11" s="22"/>
      <c r="AV11" s="22"/>
      <c r="AW11" s="23"/>
      <c r="AX11" s="24"/>
      <c r="AY11" s="24"/>
      <c r="AZ11" s="24"/>
      <c r="BA11" s="24"/>
      <c r="BB11" s="24"/>
      <c r="BC11" s="24"/>
      <c r="BD11" s="23"/>
      <c r="BE11" s="25"/>
      <c r="BF11" s="26"/>
      <c r="BG11" s="25"/>
      <c r="BH11" s="23"/>
      <c r="BI11" s="27"/>
      <c r="BJ11" s="23"/>
    </row>
    <row r="12" spans="1:62" ht="15.6" x14ac:dyDescent="0.3">
      <c r="A12" s="14" t="s">
        <v>86</v>
      </c>
      <c r="B12" s="15" t="s">
        <v>87</v>
      </c>
      <c r="C12" s="16" t="s">
        <v>88</v>
      </c>
      <c r="D12" s="17">
        <v>30</v>
      </c>
      <c r="E12" s="2">
        <v>46</v>
      </c>
      <c r="F12" s="2">
        <v>76</v>
      </c>
      <c r="G12" s="3">
        <v>30</v>
      </c>
      <c r="H12" s="3">
        <v>49</v>
      </c>
      <c r="I12" s="3">
        <v>79</v>
      </c>
      <c r="J12" s="3">
        <v>30</v>
      </c>
      <c r="K12" s="3">
        <v>70</v>
      </c>
      <c r="L12" s="3">
        <v>100</v>
      </c>
      <c r="M12" s="3">
        <v>30</v>
      </c>
      <c r="N12" s="3">
        <v>43</v>
      </c>
      <c r="O12" s="3">
        <v>73</v>
      </c>
      <c r="P12" s="3">
        <v>30</v>
      </c>
      <c r="Q12" s="3">
        <v>53</v>
      </c>
      <c r="R12" s="3">
        <v>83</v>
      </c>
      <c r="S12" s="3">
        <v>22</v>
      </c>
      <c r="T12" s="3">
        <v>20</v>
      </c>
      <c r="U12" s="3">
        <v>20</v>
      </c>
      <c r="V12" s="3">
        <v>34</v>
      </c>
      <c r="W12" s="3">
        <v>34</v>
      </c>
      <c r="X12" s="3">
        <v>20</v>
      </c>
      <c r="Y12" s="3">
        <f t="shared" si="0"/>
        <v>561</v>
      </c>
      <c r="Z12" s="18">
        <f t="shared" si="1"/>
        <v>74.8</v>
      </c>
      <c r="AA12" s="3">
        <v>8.5</v>
      </c>
      <c r="AB12" s="3" t="s">
        <v>74</v>
      </c>
      <c r="AC12" s="19">
        <v>0</v>
      </c>
      <c r="AD12" s="19">
        <v>0</v>
      </c>
      <c r="AE12" s="20">
        <v>5</v>
      </c>
      <c r="AF12" s="14" t="s">
        <v>86</v>
      </c>
      <c r="AG12" s="21" t="s">
        <v>87</v>
      </c>
      <c r="AH12" s="16" t="s">
        <v>88</v>
      </c>
      <c r="AI12" s="22"/>
      <c r="AJ12" s="22"/>
      <c r="AK12" s="23"/>
      <c r="AL12" s="22"/>
      <c r="AM12" s="22"/>
      <c r="AN12" s="23"/>
      <c r="AO12" s="22"/>
      <c r="AP12" s="22"/>
      <c r="AQ12" s="23"/>
      <c r="AR12" s="22"/>
      <c r="AS12" s="22"/>
      <c r="AT12" s="23"/>
      <c r="AU12" s="22"/>
      <c r="AV12" s="22"/>
      <c r="AW12" s="23"/>
      <c r="AX12" s="24"/>
      <c r="AY12" s="24"/>
      <c r="AZ12" s="24"/>
      <c r="BA12" s="24"/>
      <c r="BB12" s="24"/>
      <c r="BC12" s="24"/>
      <c r="BD12" s="23"/>
      <c r="BE12" s="25"/>
      <c r="BF12" s="26"/>
      <c r="BG12" s="25"/>
      <c r="BH12" s="23"/>
      <c r="BI12" s="33"/>
      <c r="BJ12" s="23"/>
    </row>
    <row r="13" spans="1:62" ht="15.6" x14ac:dyDescent="0.3">
      <c r="A13" s="14" t="s">
        <v>89</v>
      </c>
      <c r="B13" s="15" t="s">
        <v>90</v>
      </c>
      <c r="C13" s="16" t="s">
        <v>91</v>
      </c>
      <c r="D13" s="17">
        <v>30</v>
      </c>
      <c r="E13" s="2">
        <v>60</v>
      </c>
      <c r="F13" s="2">
        <v>90</v>
      </c>
      <c r="G13" s="3">
        <v>30</v>
      </c>
      <c r="H13" s="3">
        <v>60</v>
      </c>
      <c r="I13" s="3">
        <v>90</v>
      </c>
      <c r="J13" s="3">
        <v>30</v>
      </c>
      <c r="K13" s="3">
        <v>70</v>
      </c>
      <c r="L13" s="3">
        <v>100</v>
      </c>
      <c r="M13" s="3">
        <v>30</v>
      </c>
      <c r="N13" s="3">
        <v>52</v>
      </c>
      <c r="O13" s="3">
        <v>82</v>
      </c>
      <c r="P13" s="3">
        <v>30</v>
      </c>
      <c r="Q13" s="3">
        <v>70</v>
      </c>
      <c r="R13" s="3">
        <v>100</v>
      </c>
      <c r="S13" s="3">
        <v>22</v>
      </c>
      <c r="T13" s="3">
        <v>21</v>
      </c>
      <c r="U13" s="3">
        <v>23</v>
      </c>
      <c r="V13" s="3">
        <v>42</v>
      </c>
      <c r="W13" s="3">
        <v>42</v>
      </c>
      <c r="X13" s="3">
        <v>21</v>
      </c>
      <c r="Y13" s="3">
        <f t="shared" si="0"/>
        <v>633</v>
      </c>
      <c r="Z13" s="18">
        <f t="shared" si="1"/>
        <v>84.399999999999991</v>
      </c>
      <c r="AA13" s="3">
        <v>9.64</v>
      </c>
      <c r="AB13" s="3" t="s">
        <v>74</v>
      </c>
      <c r="AC13" s="19">
        <v>0</v>
      </c>
      <c r="AD13" s="19">
        <v>0</v>
      </c>
      <c r="AE13" s="20">
        <v>6</v>
      </c>
      <c r="AF13" s="14" t="s">
        <v>89</v>
      </c>
      <c r="AG13" s="21" t="s">
        <v>90</v>
      </c>
      <c r="AH13" s="16" t="s">
        <v>91</v>
      </c>
      <c r="AI13" s="22"/>
      <c r="AJ13" s="22"/>
      <c r="AK13" s="23"/>
      <c r="AL13" s="22"/>
      <c r="AM13" s="22"/>
      <c r="AN13" s="23"/>
      <c r="AO13" s="22"/>
      <c r="AP13" s="22"/>
      <c r="AQ13" s="23"/>
      <c r="AR13" s="20"/>
      <c r="AS13" s="20"/>
      <c r="AT13" s="23"/>
      <c r="AU13" s="20"/>
      <c r="AV13" s="20"/>
      <c r="AW13" s="23"/>
      <c r="AX13" s="34"/>
      <c r="AY13" s="34"/>
      <c r="AZ13" s="34"/>
      <c r="BA13" s="34"/>
      <c r="BB13" s="34"/>
      <c r="BC13" s="34"/>
      <c r="BD13" s="23"/>
      <c r="BE13" s="25"/>
      <c r="BF13" s="26"/>
      <c r="BG13" s="25"/>
      <c r="BH13" s="23"/>
      <c r="BI13" s="33"/>
      <c r="BJ13" s="23"/>
    </row>
    <row r="14" spans="1:62" ht="15.6" x14ac:dyDescent="0.3">
      <c r="A14" s="14" t="s">
        <v>92</v>
      </c>
      <c r="B14" s="15" t="s">
        <v>93</v>
      </c>
      <c r="C14" s="16" t="s">
        <v>94</v>
      </c>
      <c r="D14" s="17">
        <v>30</v>
      </c>
      <c r="E14" s="2">
        <v>48</v>
      </c>
      <c r="F14" s="2">
        <v>78</v>
      </c>
      <c r="G14" s="35">
        <v>30</v>
      </c>
      <c r="H14" s="3">
        <v>60</v>
      </c>
      <c r="I14" s="3">
        <v>90</v>
      </c>
      <c r="J14" s="3">
        <v>30</v>
      </c>
      <c r="K14" s="3">
        <v>63</v>
      </c>
      <c r="L14" s="3">
        <v>93</v>
      </c>
      <c r="M14" s="3">
        <v>30</v>
      </c>
      <c r="N14" s="3">
        <v>60</v>
      </c>
      <c r="O14" s="3">
        <v>90</v>
      </c>
      <c r="P14" s="3">
        <v>30</v>
      </c>
      <c r="Q14" s="3">
        <v>63</v>
      </c>
      <c r="R14" s="3">
        <v>93</v>
      </c>
      <c r="S14" s="3">
        <v>21</v>
      </c>
      <c r="T14" s="3">
        <v>20</v>
      </c>
      <c r="U14" s="3">
        <v>21</v>
      </c>
      <c r="V14" s="3">
        <v>43</v>
      </c>
      <c r="W14" s="3">
        <v>43</v>
      </c>
      <c r="X14" s="3">
        <v>20</v>
      </c>
      <c r="Y14" s="3">
        <f t="shared" si="0"/>
        <v>612</v>
      </c>
      <c r="Z14" s="18">
        <f t="shared" si="1"/>
        <v>81.599999999999994</v>
      </c>
      <c r="AA14" s="3">
        <v>9.36</v>
      </c>
      <c r="AB14" s="3" t="s">
        <v>74</v>
      </c>
      <c r="AC14" s="19">
        <v>0</v>
      </c>
      <c r="AD14" s="19">
        <v>0</v>
      </c>
      <c r="AE14" s="20">
        <v>7</v>
      </c>
      <c r="AF14" s="14" t="s">
        <v>92</v>
      </c>
      <c r="AG14" s="21" t="s">
        <v>93</v>
      </c>
      <c r="AH14" s="16" t="s">
        <v>94</v>
      </c>
      <c r="AI14" s="22"/>
      <c r="AJ14" s="22"/>
      <c r="AK14" s="23"/>
      <c r="AL14" s="22"/>
      <c r="AM14" s="22"/>
      <c r="AN14" s="23"/>
      <c r="AO14" s="22"/>
      <c r="AP14" s="22"/>
      <c r="AQ14" s="23"/>
      <c r="AR14" s="20"/>
      <c r="AS14" s="20"/>
      <c r="AT14" s="23"/>
      <c r="AU14" s="20"/>
      <c r="AV14" s="20"/>
      <c r="AW14" s="23"/>
      <c r="AX14" s="34"/>
      <c r="AY14" s="34"/>
      <c r="AZ14" s="34"/>
      <c r="BA14" s="34"/>
      <c r="BB14" s="34"/>
      <c r="BC14" s="34"/>
      <c r="BD14" s="23"/>
      <c r="BE14" s="25"/>
      <c r="BF14" s="26"/>
      <c r="BG14" s="25"/>
      <c r="BH14" s="23"/>
      <c r="BI14" s="33"/>
      <c r="BJ14" s="23"/>
    </row>
    <row r="15" spans="1:62" ht="15.6" x14ac:dyDescent="0.3">
      <c r="A15" s="14" t="s">
        <v>95</v>
      </c>
      <c r="B15" s="15" t="s">
        <v>96</v>
      </c>
      <c r="C15" s="16" t="s">
        <v>97</v>
      </c>
      <c r="D15" s="17">
        <v>30</v>
      </c>
      <c r="E15" s="2">
        <v>56</v>
      </c>
      <c r="F15" s="2">
        <v>86</v>
      </c>
      <c r="G15" s="3">
        <v>30</v>
      </c>
      <c r="H15" s="3">
        <v>55</v>
      </c>
      <c r="I15" s="3">
        <v>85</v>
      </c>
      <c r="J15" s="3">
        <v>30</v>
      </c>
      <c r="K15" s="3">
        <v>70</v>
      </c>
      <c r="L15" s="3">
        <v>100</v>
      </c>
      <c r="M15" s="3">
        <v>30</v>
      </c>
      <c r="N15" s="3">
        <v>62</v>
      </c>
      <c r="O15" s="3">
        <v>92</v>
      </c>
      <c r="P15" s="3">
        <v>30</v>
      </c>
      <c r="Q15" s="3">
        <v>56</v>
      </c>
      <c r="R15" s="3">
        <v>86</v>
      </c>
      <c r="S15" s="3">
        <v>21</v>
      </c>
      <c r="T15" s="3">
        <v>22</v>
      </c>
      <c r="U15" s="3">
        <v>21</v>
      </c>
      <c r="V15" s="3">
        <v>39</v>
      </c>
      <c r="W15" s="3">
        <v>39</v>
      </c>
      <c r="X15" s="3">
        <v>22</v>
      </c>
      <c r="Y15" s="3">
        <f t="shared" si="0"/>
        <v>613</v>
      </c>
      <c r="Z15" s="18">
        <f t="shared" si="1"/>
        <v>81.733333333333334</v>
      </c>
      <c r="AA15" s="3">
        <v>9.18</v>
      </c>
      <c r="AB15" s="3" t="s">
        <v>74</v>
      </c>
      <c r="AC15" s="19">
        <v>0</v>
      </c>
      <c r="AD15" s="19">
        <v>0</v>
      </c>
      <c r="AE15" s="20">
        <v>8</v>
      </c>
      <c r="AF15" s="14" t="s">
        <v>95</v>
      </c>
      <c r="AG15" s="21" t="s">
        <v>96</v>
      </c>
      <c r="AH15" s="16" t="s">
        <v>97</v>
      </c>
      <c r="AI15" s="22"/>
      <c r="AJ15" s="22"/>
      <c r="AK15" s="23"/>
      <c r="AL15" s="22"/>
      <c r="AM15" s="22"/>
      <c r="AN15" s="23"/>
      <c r="AO15" s="22"/>
      <c r="AP15" s="22"/>
      <c r="AQ15" s="23"/>
      <c r="AR15" s="20"/>
      <c r="AS15" s="20"/>
      <c r="AT15" s="23"/>
      <c r="AU15" s="20"/>
      <c r="AV15" s="20"/>
      <c r="AW15" s="23"/>
      <c r="AX15" s="34"/>
      <c r="AY15" s="34"/>
      <c r="AZ15" s="34"/>
      <c r="BA15" s="34"/>
      <c r="BB15" s="34"/>
      <c r="BC15" s="34"/>
      <c r="BD15" s="23"/>
      <c r="BE15" s="25"/>
      <c r="BF15" s="26"/>
      <c r="BG15" s="25"/>
      <c r="BH15" s="23"/>
      <c r="BI15" s="36"/>
      <c r="BJ15" s="23"/>
    </row>
    <row r="16" spans="1:62" ht="15.6" x14ac:dyDescent="0.3">
      <c r="A16" s="14" t="s">
        <v>98</v>
      </c>
      <c r="B16" s="15" t="s">
        <v>99</v>
      </c>
      <c r="C16" s="16" t="s">
        <v>100</v>
      </c>
      <c r="D16" s="17">
        <v>30</v>
      </c>
      <c r="E16" s="2">
        <v>55</v>
      </c>
      <c r="F16" s="2">
        <v>85</v>
      </c>
      <c r="G16" s="3">
        <v>30</v>
      </c>
      <c r="H16" s="3">
        <v>52</v>
      </c>
      <c r="I16" s="3">
        <v>82</v>
      </c>
      <c r="J16" s="3">
        <v>30</v>
      </c>
      <c r="K16" s="3">
        <v>70</v>
      </c>
      <c r="L16" s="3">
        <v>100</v>
      </c>
      <c r="M16" s="3">
        <v>30</v>
      </c>
      <c r="N16" s="3">
        <v>70</v>
      </c>
      <c r="O16" s="3">
        <v>100</v>
      </c>
      <c r="P16" s="3">
        <v>30</v>
      </c>
      <c r="Q16" s="3">
        <v>70</v>
      </c>
      <c r="R16" s="3">
        <v>100</v>
      </c>
      <c r="S16" s="3">
        <v>21</v>
      </c>
      <c r="T16" s="3">
        <v>21</v>
      </c>
      <c r="U16" s="3">
        <v>21</v>
      </c>
      <c r="V16" s="3">
        <v>43</v>
      </c>
      <c r="W16" s="3">
        <v>43</v>
      </c>
      <c r="X16" s="3">
        <v>20</v>
      </c>
      <c r="Y16" s="3">
        <f t="shared" si="0"/>
        <v>636</v>
      </c>
      <c r="Z16" s="18">
        <f t="shared" si="1"/>
        <v>84.8</v>
      </c>
      <c r="AA16" s="3">
        <v>9.41</v>
      </c>
      <c r="AB16" s="3" t="s">
        <v>74</v>
      </c>
      <c r="AC16" s="19">
        <v>0</v>
      </c>
      <c r="AD16" s="19">
        <v>0</v>
      </c>
      <c r="AE16" s="20">
        <v>9</v>
      </c>
      <c r="AF16" s="14" t="s">
        <v>98</v>
      </c>
      <c r="AG16" s="21" t="s">
        <v>99</v>
      </c>
      <c r="AH16" s="16" t="s">
        <v>100</v>
      </c>
      <c r="AI16" s="22"/>
      <c r="AJ16" s="22"/>
      <c r="AK16" s="23"/>
      <c r="AL16" s="22"/>
      <c r="AM16" s="22"/>
      <c r="AN16" s="23"/>
      <c r="AO16" s="22"/>
      <c r="AP16" s="22"/>
      <c r="AQ16" s="23"/>
      <c r="AR16" s="20"/>
      <c r="AS16" s="20"/>
      <c r="AT16" s="23"/>
      <c r="AU16" s="20"/>
      <c r="AV16" s="20"/>
      <c r="AW16" s="23"/>
      <c r="AX16" s="34"/>
      <c r="AY16" s="34"/>
      <c r="AZ16" s="34"/>
      <c r="BA16" s="34"/>
      <c r="BB16" s="34"/>
      <c r="BC16" s="34"/>
      <c r="BD16" s="23"/>
      <c r="BE16" s="25"/>
      <c r="BF16" s="26"/>
      <c r="BG16" s="25"/>
      <c r="BH16" s="23"/>
      <c r="BI16" s="33"/>
      <c r="BJ16" s="23"/>
    </row>
    <row r="17" spans="1:62" ht="15.6" x14ac:dyDescent="0.3">
      <c r="A17" s="14" t="s">
        <v>101</v>
      </c>
      <c r="B17" s="15" t="s">
        <v>102</v>
      </c>
      <c r="C17" s="16" t="s">
        <v>103</v>
      </c>
      <c r="D17" s="17">
        <v>30</v>
      </c>
      <c r="E17" s="2">
        <v>48</v>
      </c>
      <c r="F17" s="2">
        <v>78</v>
      </c>
      <c r="G17" s="3">
        <v>30</v>
      </c>
      <c r="H17" s="3">
        <v>57</v>
      </c>
      <c r="I17" s="3">
        <v>87</v>
      </c>
      <c r="J17" s="3">
        <v>30</v>
      </c>
      <c r="K17" s="3">
        <v>70</v>
      </c>
      <c r="L17" s="3">
        <v>100</v>
      </c>
      <c r="M17" s="3">
        <v>30</v>
      </c>
      <c r="N17" s="3">
        <v>59</v>
      </c>
      <c r="O17" s="3">
        <v>89</v>
      </c>
      <c r="P17" s="3">
        <v>30</v>
      </c>
      <c r="Q17" s="3">
        <v>67</v>
      </c>
      <c r="R17" s="3">
        <v>97</v>
      </c>
      <c r="S17" s="3">
        <v>21</v>
      </c>
      <c r="T17" s="3">
        <v>20</v>
      </c>
      <c r="U17" s="3">
        <v>20</v>
      </c>
      <c r="V17" s="3">
        <v>35</v>
      </c>
      <c r="W17" s="3">
        <v>35</v>
      </c>
      <c r="X17" s="3">
        <v>20</v>
      </c>
      <c r="Y17" s="3">
        <f t="shared" si="0"/>
        <v>602</v>
      </c>
      <c r="Z17" s="18">
        <f t="shared" si="1"/>
        <v>80.266666666666666</v>
      </c>
      <c r="AA17" s="3">
        <v>9</v>
      </c>
      <c r="AB17" s="3" t="s">
        <v>74</v>
      </c>
      <c r="AC17" s="19">
        <v>0</v>
      </c>
      <c r="AD17" s="19">
        <v>0</v>
      </c>
      <c r="AE17" s="20">
        <v>10</v>
      </c>
      <c r="AF17" s="14" t="s">
        <v>101</v>
      </c>
      <c r="AG17" s="21" t="s">
        <v>102</v>
      </c>
      <c r="AH17" s="16" t="s">
        <v>103</v>
      </c>
      <c r="AI17" s="22"/>
      <c r="AJ17" s="22"/>
      <c r="AK17" s="23"/>
      <c r="AL17" s="22"/>
      <c r="AM17" s="22"/>
      <c r="AN17" s="23"/>
      <c r="AO17" s="22"/>
      <c r="AP17" s="22"/>
      <c r="AQ17" s="23"/>
      <c r="AR17" s="20"/>
      <c r="AS17" s="20"/>
      <c r="AT17" s="23"/>
      <c r="AU17" s="20"/>
      <c r="AV17" s="20"/>
      <c r="AW17" s="23"/>
      <c r="AX17" s="34"/>
      <c r="AY17" s="34"/>
      <c r="AZ17" s="34"/>
      <c r="BA17" s="34"/>
      <c r="BB17" s="34"/>
      <c r="BC17" s="34"/>
      <c r="BD17" s="23"/>
      <c r="BE17" s="25"/>
      <c r="BF17" s="26"/>
      <c r="BG17" s="25"/>
      <c r="BH17" s="23"/>
      <c r="BI17" s="33"/>
      <c r="BJ17" s="23"/>
    </row>
    <row r="18" spans="1:62" ht="15.6" x14ac:dyDescent="0.3">
      <c r="A18" s="14" t="s">
        <v>104</v>
      </c>
      <c r="B18" s="15" t="s">
        <v>105</v>
      </c>
      <c r="C18" s="16" t="s">
        <v>106</v>
      </c>
      <c r="D18" s="17">
        <v>30</v>
      </c>
      <c r="E18" s="2">
        <v>63</v>
      </c>
      <c r="F18" s="2">
        <v>93</v>
      </c>
      <c r="G18" s="3">
        <v>30</v>
      </c>
      <c r="H18" s="3">
        <v>59</v>
      </c>
      <c r="I18" s="3">
        <v>89</v>
      </c>
      <c r="J18" s="3">
        <v>24</v>
      </c>
      <c r="K18" s="3">
        <v>70</v>
      </c>
      <c r="L18" s="3">
        <v>94</v>
      </c>
      <c r="M18" s="3">
        <v>30</v>
      </c>
      <c r="N18" s="3">
        <v>62</v>
      </c>
      <c r="O18" s="3">
        <v>92</v>
      </c>
      <c r="P18" s="3">
        <v>30</v>
      </c>
      <c r="Q18" s="3">
        <v>63</v>
      </c>
      <c r="R18" s="3">
        <v>93</v>
      </c>
      <c r="S18" s="3">
        <v>23</v>
      </c>
      <c r="T18" s="3">
        <v>20</v>
      </c>
      <c r="U18" s="3">
        <v>22</v>
      </c>
      <c r="V18" s="3">
        <v>41</v>
      </c>
      <c r="W18" s="3">
        <v>41</v>
      </c>
      <c r="X18" s="3">
        <v>19</v>
      </c>
      <c r="Y18" s="3">
        <f t="shared" si="0"/>
        <v>627</v>
      </c>
      <c r="Z18" s="18">
        <f t="shared" si="1"/>
        <v>83.6</v>
      </c>
      <c r="AA18" s="3">
        <v>9.59</v>
      </c>
      <c r="AB18" s="3" t="s">
        <v>74</v>
      </c>
      <c r="AC18" s="19">
        <v>0</v>
      </c>
      <c r="AD18" s="19">
        <v>0</v>
      </c>
      <c r="AE18" s="20">
        <v>11</v>
      </c>
      <c r="AF18" s="14" t="s">
        <v>104</v>
      </c>
      <c r="AG18" s="21" t="s">
        <v>105</v>
      </c>
      <c r="AH18" s="16" t="s">
        <v>106</v>
      </c>
      <c r="AI18" s="22"/>
      <c r="AJ18" s="22"/>
      <c r="AK18" s="23"/>
      <c r="AL18" s="22"/>
      <c r="AM18" s="22"/>
      <c r="AN18" s="23"/>
      <c r="AO18" s="22"/>
      <c r="AP18" s="22"/>
      <c r="AQ18" s="23"/>
      <c r="AR18" s="20"/>
      <c r="AS18" s="20"/>
      <c r="AT18" s="23"/>
      <c r="AU18" s="20"/>
      <c r="AV18" s="20"/>
      <c r="AW18" s="23"/>
      <c r="AX18" s="34"/>
      <c r="AY18" s="34"/>
      <c r="AZ18" s="34"/>
      <c r="BA18" s="34"/>
      <c r="BB18" s="34"/>
      <c r="BC18" s="34"/>
      <c r="BD18" s="23"/>
      <c r="BE18" s="25"/>
      <c r="BF18" s="26"/>
      <c r="BG18" s="25"/>
      <c r="BH18" s="23"/>
      <c r="BI18" s="33"/>
      <c r="BJ18" s="23"/>
    </row>
    <row r="19" spans="1:62" ht="15.6" x14ac:dyDescent="0.3">
      <c r="A19" s="14" t="s">
        <v>107</v>
      </c>
      <c r="B19" s="15" t="s">
        <v>108</v>
      </c>
      <c r="C19" s="16" t="s">
        <v>109</v>
      </c>
      <c r="D19" s="17">
        <v>30</v>
      </c>
      <c r="E19" s="2">
        <v>49</v>
      </c>
      <c r="F19" s="2">
        <v>79</v>
      </c>
      <c r="G19" s="3">
        <v>30</v>
      </c>
      <c r="H19" s="3">
        <v>38</v>
      </c>
      <c r="I19" s="3">
        <v>68</v>
      </c>
      <c r="J19" s="3">
        <v>30</v>
      </c>
      <c r="K19" s="3">
        <v>64</v>
      </c>
      <c r="L19" s="3">
        <v>94</v>
      </c>
      <c r="M19" s="3">
        <v>30</v>
      </c>
      <c r="N19" s="3">
        <v>57</v>
      </c>
      <c r="O19" s="3">
        <v>87</v>
      </c>
      <c r="P19" s="3">
        <v>30</v>
      </c>
      <c r="Q19" s="3">
        <v>62</v>
      </c>
      <c r="R19" s="3">
        <v>92</v>
      </c>
      <c r="S19" s="3">
        <v>24</v>
      </c>
      <c r="T19" s="3">
        <v>21</v>
      </c>
      <c r="U19" s="3">
        <v>22</v>
      </c>
      <c r="V19" s="3">
        <v>41</v>
      </c>
      <c r="W19" s="3">
        <v>41</v>
      </c>
      <c r="X19" s="3">
        <v>21</v>
      </c>
      <c r="Y19" s="3">
        <f t="shared" si="0"/>
        <v>590</v>
      </c>
      <c r="Z19" s="18">
        <f t="shared" si="1"/>
        <v>78.666666666666657</v>
      </c>
      <c r="AA19" s="3">
        <v>8.86</v>
      </c>
      <c r="AB19" s="3" t="s">
        <v>74</v>
      </c>
      <c r="AC19" s="19">
        <v>0</v>
      </c>
      <c r="AD19" s="19">
        <v>0</v>
      </c>
      <c r="AE19" s="20">
        <v>12</v>
      </c>
      <c r="AF19" s="14" t="s">
        <v>107</v>
      </c>
      <c r="AG19" s="21" t="s">
        <v>108</v>
      </c>
      <c r="AH19" s="16" t="s">
        <v>109</v>
      </c>
      <c r="AI19" s="22"/>
      <c r="AJ19" s="22"/>
      <c r="AK19" s="23"/>
      <c r="AL19" s="22"/>
      <c r="AM19" s="22"/>
      <c r="AN19" s="23"/>
      <c r="AO19" s="22"/>
      <c r="AP19" s="22"/>
      <c r="AQ19" s="23"/>
      <c r="AR19" s="20"/>
      <c r="AS19" s="20"/>
      <c r="AT19" s="23"/>
      <c r="AU19" s="20"/>
      <c r="AV19" s="20"/>
      <c r="AW19" s="23"/>
      <c r="AX19" s="34"/>
      <c r="AY19" s="34"/>
      <c r="AZ19" s="34"/>
      <c r="BA19" s="34"/>
      <c r="BB19" s="34"/>
      <c r="BC19" s="34"/>
      <c r="BD19" s="23"/>
      <c r="BE19" s="25"/>
      <c r="BF19" s="26"/>
      <c r="BG19" s="25"/>
      <c r="BH19" s="23"/>
      <c r="BI19" s="33"/>
      <c r="BJ19" s="23"/>
    </row>
    <row r="20" spans="1:62" ht="15.6" x14ac:dyDescent="0.3">
      <c r="A20" s="14" t="s">
        <v>110</v>
      </c>
      <c r="B20" s="15" t="s">
        <v>111</v>
      </c>
      <c r="C20" s="16" t="s">
        <v>112</v>
      </c>
      <c r="D20" s="17">
        <v>30</v>
      </c>
      <c r="E20" s="2">
        <v>50</v>
      </c>
      <c r="F20" s="2">
        <v>82</v>
      </c>
      <c r="G20" s="35">
        <v>30</v>
      </c>
      <c r="H20" s="3">
        <v>62</v>
      </c>
      <c r="I20" s="3">
        <v>92</v>
      </c>
      <c r="J20" s="3">
        <v>30</v>
      </c>
      <c r="K20" s="3">
        <v>70</v>
      </c>
      <c r="L20" s="3">
        <v>100</v>
      </c>
      <c r="M20" s="3">
        <v>30</v>
      </c>
      <c r="N20" s="3">
        <v>56</v>
      </c>
      <c r="O20" s="3">
        <v>86</v>
      </c>
      <c r="P20" s="3">
        <v>30</v>
      </c>
      <c r="Q20" s="3">
        <v>70</v>
      </c>
      <c r="R20" s="3">
        <v>100</v>
      </c>
      <c r="S20" s="3">
        <v>22</v>
      </c>
      <c r="T20" s="3">
        <v>20</v>
      </c>
      <c r="U20" s="3">
        <v>23</v>
      </c>
      <c r="V20" s="3">
        <v>44</v>
      </c>
      <c r="W20" s="3">
        <v>44</v>
      </c>
      <c r="X20" s="3">
        <v>22</v>
      </c>
      <c r="Y20" s="3">
        <f t="shared" si="0"/>
        <v>635</v>
      </c>
      <c r="Z20" s="18">
        <f t="shared" si="1"/>
        <v>84.666666666666671</v>
      </c>
      <c r="AA20" s="3">
        <v>9.4499999999999993</v>
      </c>
      <c r="AB20" s="3" t="s">
        <v>74</v>
      </c>
      <c r="AC20" s="19">
        <v>0</v>
      </c>
      <c r="AD20" s="19">
        <v>0</v>
      </c>
      <c r="AE20" s="20">
        <v>13</v>
      </c>
      <c r="AF20" s="14" t="s">
        <v>110</v>
      </c>
      <c r="AG20" s="21" t="s">
        <v>111</v>
      </c>
      <c r="AH20" s="16" t="s">
        <v>112</v>
      </c>
      <c r="AI20" s="22"/>
      <c r="AJ20" s="22"/>
      <c r="AK20" s="23"/>
      <c r="AL20" s="22"/>
      <c r="AM20" s="22"/>
      <c r="AN20" s="23"/>
      <c r="AO20" s="22"/>
      <c r="AP20" s="22"/>
      <c r="AQ20" s="23"/>
      <c r="AR20" s="20"/>
      <c r="AS20" s="20"/>
      <c r="AT20" s="23"/>
      <c r="AU20" s="20"/>
      <c r="AV20" s="20"/>
      <c r="AW20" s="23"/>
      <c r="AX20" s="34"/>
      <c r="AY20" s="34"/>
      <c r="AZ20" s="34"/>
      <c r="BA20" s="34"/>
      <c r="BB20" s="34"/>
      <c r="BC20" s="34"/>
      <c r="BD20" s="23"/>
      <c r="BE20" s="25"/>
      <c r="BF20" s="26"/>
      <c r="BG20" s="25"/>
      <c r="BH20" s="23"/>
      <c r="BI20" s="33"/>
      <c r="BJ20" s="23"/>
    </row>
    <row r="21" spans="1:62" ht="15.6" x14ac:dyDescent="0.3">
      <c r="A21" s="14" t="s">
        <v>113</v>
      </c>
      <c r="B21" s="15" t="s">
        <v>114</v>
      </c>
      <c r="C21" s="16" t="s">
        <v>115</v>
      </c>
      <c r="D21" s="17">
        <v>30</v>
      </c>
      <c r="E21" s="2">
        <v>52</v>
      </c>
      <c r="F21" s="2">
        <v>82</v>
      </c>
      <c r="G21" s="35">
        <v>29</v>
      </c>
      <c r="H21" s="3">
        <v>53</v>
      </c>
      <c r="I21" s="3">
        <v>82</v>
      </c>
      <c r="J21" s="3">
        <v>24</v>
      </c>
      <c r="K21" s="3">
        <v>57</v>
      </c>
      <c r="L21" s="3">
        <v>81</v>
      </c>
      <c r="M21" s="3">
        <v>30</v>
      </c>
      <c r="N21" s="3">
        <v>52</v>
      </c>
      <c r="O21" s="3">
        <v>82</v>
      </c>
      <c r="P21" s="3">
        <v>30</v>
      </c>
      <c r="Q21" s="3">
        <v>57</v>
      </c>
      <c r="R21" s="3">
        <v>87</v>
      </c>
      <c r="S21" s="3">
        <v>21</v>
      </c>
      <c r="T21" s="3">
        <v>21</v>
      </c>
      <c r="U21" s="3">
        <v>22</v>
      </c>
      <c r="V21" s="3">
        <v>39</v>
      </c>
      <c r="W21" s="3">
        <v>39</v>
      </c>
      <c r="X21" s="3">
        <v>20</v>
      </c>
      <c r="Y21" s="3">
        <f t="shared" si="0"/>
        <v>576</v>
      </c>
      <c r="Z21" s="18">
        <f t="shared" si="1"/>
        <v>76.8</v>
      </c>
      <c r="AA21" s="3">
        <v>8.91</v>
      </c>
      <c r="AB21" s="3" t="s">
        <v>74</v>
      </c>
      <c r="AC21" s="19">
        <v>0</v>
      </c>
      <c r="AD21" s="19">
        <v>0</v>
      </c>
      <c r="AE21" s="20">
        <v>14</v>
      </c>
      <c r="AF21" s="14" t="s">
        <v>113</v>
      </c>
      <c r="AG21" s="21" t="s">
        <v>114</v>
      </c>
      <c r="AH21" s="16" t="s">
        <v>115</v>
      </c>
      <c r="AI21" s="22"/>
      <c r="AJ21" s="22"/>
      <c r="AK21" s="23"/>
      <c r="AL21" s="22"/>
      <c r="AM21" s="22"/>
      <c r="AN21" s="23"/>
      <c r="AO21" s="22"/>
      <c r="AP21" s="22"/>
      <c r="AQ21" s="23"/>
      <c r="AR21" s="20"/>
      <c r="AS21" s="20"/>
      <c r="AT21" s="23"/>
      <c r="AU21" s="20"/>
      <c r="AV21" s="20"/>
      <c r="AW21" s="23"/>
      <c r="AX21" s="34"/>
      <c r="AY21" s="34"/>
      <c r="AZ21" s="34"/>
      <c r="BA21" s="34"/>
      <c r="BB21" s="34"/>
      <c r="BC21" s="34"/>
      <c r="BD21" s="23"/>
      <c r="BE21" s="25"/>
      <c r="BF21" s="26"/>
      <c r="BG21" s="25"/>
      <c r="BH21" s="23"/>
      <c r="BI21" s="33"/>
      <c r="BJ21" s="23"/>
    </row>
    <row r="22" spans="1:62" ht="15.6" x14ac:dyDescent="0.3">
      <c r="A22" s="14" t="s">
        <v>116</v>
      </c>
      <c r="B22" s="15" t="s">
        <v>117</v>
      </c>
      <c r="C22" s="16" t="s">
        <v>118</v>
      </c>
      <c r="D22" s="17">
        <v>30</v>
      </c>
      <c r="E22" s="2">
        <v>28</v>
      </c>
      <c r="F22" s="2">
        <v>58</v>
      </c>
      <c r="G22" s="3">
        <v>30</v>
      </c>
      <c r="H22" s="3">
        <v>29</v>
      </c>
      <c r="I22" s="3">
        <v>59</v>
      </c>
      <c r="J22" s="3">
        <v>30</v>
      </c>
      <c r="K22" s="3">
        <v>45</v>
      </c>
      <c r="L22" s="3">
        <v>75</v>
      </c>
      <c r="M22" s="3">
        <v>30</v>
      </c>
      <c r="N22" s="3">
        <v>50</v>
      </c>
      <c r="O22" s="3">
        <v>80</v>
      </c>
      <c r="P22" s="3">
        <v>30</v>
      </c>
      <c r="Q22" s="3">
        <v>55</v>
      </c>
      <c r="R22" s="3">
        <v>85</v>
      </c>
      <c r="S22" s="3">
        <v>20</v>
      </c>
      <c r="T22" s="3">
        <v>20</v>
      </c>
      <c r="U22" s="3">
        <v>21</v>
      </c>
      <c r="V22" s="3">
        <v>36</v>
      </c>
      <c r="W22" s="3">
        <v>36</v>
      </c>
      <c r="X22" s="3">
        <v>21</v>
      </c>
      <c r="Y22" s="3">
        <f t="shared" si="0"/>
        <v>511</v>
      </c>
      <c r="Z22" s="18">
        <f t="shared" si="1"/>
        <v>68.13333333333334</v>
      </c>
      <c r="AA22" s="3">
        <v>7.82</v>
      </c>
      <c r="AB22" s="3" t="s">
        <v>74</v>
      </c>
      <c r="AC22" s="19">
        <v>0</v>
      </c>
      <c r="AD22" s="19">
        <v>0</v>
      </c>
      <c r="AE22" s="20">
        <v>15</v>
      </c>
      <c r="AF22" s="14" t="s">
        <v>116</v>
      </c>
      <c r="AG22" s="21" t="s">
        <v>117</v>
      </c>
      <c r="AH22" s="16" t="s">
        <v>118</v>
      </c>
      <c r="AI22" s="22"/>
      <c r="AJ22" s="22"/>
      <c r="AK22" s="23"/>
      <c r="AL22" s="22"/>
      <c r="AM22" s="22"/>
      <c r="AN22" s="23"/>
      <c r="AO22" s="22"/>
      <c r="AP22" s="22"/>
      <c r="AQ22" s="23"/>
      <c r="AR22" s="20"/>
      <c r="AS22" s="20"/>
      <c r="AT22" s="23"/>
      <c r="AU22" s="20"/>
      <c r="AV22" s="20"/>
      <c r="AW22" s="23"/>
      <c r="AX22" s="34"/>
      <c r="AY22" s="34"/>
      <c r="AZ22" s="34"/>
      <c r="BA22" s="34"/>
      <c r="BB22" s="34"/>
      <c r="BC22" s="34"/>
      <c r="BD22" s="23"/>
      <c r="BE22" s="25"/>
      <c r="BF22" s="26"/>
      <c r="BG22" s="25"/>
      <c r="BH22" s="23"/>
      <c r="BI22" s="33"/>
      <c r="BJ22" s="23"/>
    </row>
    <row r="23" spans="1:62" ht="15.6" x14ac:dyDescent="0.3">
      <c r="A23" s="14" t="s">
        <v>119</v>
      </c>
      <c r="B23" s="15" t="s">
        <v>120</v>
      </c>
      <c r="C23" s="16" t="s">
        <v>121</v>
      </c>
      <c r="D23" s="17">
        <v>30</v>
      </c>
      <c r="E23" s="2">
        <v>52</v>
      </c>
      <c r="F23" s="2">
        <v>82</v>
      </c>
      <c r="G23" s="3">
        <v>30</v>
      </c>
      <c r="H23" s="3">
        <v>62</v>
      </c>
      <c r="I23" s="3">
        <v>92</v>
      </c>
      <c r="J23" s="3">
        <v>30</v>
      </c>
      <c r="K23" s="3">
        <v>70</v>
      </c>
      <c r="L23" s="3">
        <v>100</v>
      </c>
      <c r="M23" s="3">
        <v>30</v>
      </c>
      <c r="N23" s="3">
        <v>60</v>
      </c>
      <c r="O23" s="3">
        <v>90</v>
      </c>
      <c r="P23" s="3">
        <v>30</v>
      </c>
      <c r="Q23" s="3">
        <v>64</v>
      </c>
      <c r="R23" s="3">
        <v>94</v>
      </c>
      <c r="S23" s="3">
        <v>20</v>
      </c>
      <c r="T23" s="3">
        <v>21</v>
      </c>
      <c r="U23" s="3">
        <v>20</v>
      </c>
      <c r="V23" s="3">
        <v>35</v>
      </c>
      <c r="W23" s="3">
        <v>35</v>
      </c>
      <c r="X23" s="3">
        <v>20</v>
      </c>
      <c r="Y23" s="3">
        <f t="shared" si="0"/>
        <v>609</v>
      </c>
      <c r="Z23" s="18">
        <f t="shared" si="1"/>
        <v>81.2</v>
      </c>
      <c r="AA23" s="3">
        <v>9.4499999999999993</v>
      </c>
      <c r="AB23" s="3" t="s">
        <v>74</v>
      </c>
      <c r="AC23" s="19">
        <v>0</v>
      </c>
      <c r="AD23" s="19">
        <v>0</v>
      </c>
      <c r="AE23" s="20">
        <v>16</v>
      </c>
      <c r="AF23" s="14" t="s">
        <v>119</v>
      </c>
      <c r="AG23" s="21" t="s">
        <v>120</v>
      </c>
      <c r="AH23" s="16" t="s">
        <v>121</v>
      </c>
      <c r="AI23" s="22"/>
      <c r="AJ23" s="22"/>
      <c r="AK23" s="23"/>
      <c r="AL23" s="22"/>
      <c r="AM23" s="22"/>
      <c r="AN23" s="23"/>
      <c r="AO23" s="22"/>
      <c r="AP23" s="22"/>
      <c r="AQ23" s="23"/>
      <c r="AR23" s="20"/>
      <c r="AS23" s="20"/>
      <c r="AT23" s="23"/>
      <c r="AU23" s="20"/>
      <c r="AV23" s="20"/>
      <c r="AW23" s="23"/>
      <c r="AX23" s="34"/>
      <c r="AY23" s="34"/>
      <c r="AZ23" s="34"/>
      <c r="BA23" s="34"/>
      <c r="BB23" s="34"/>
      <c r="BC23" s="34"/>
      <c r="BD23" s="23"/>
      <c r="BE23" s="25"/>
      <c r="BF23" s="26"/>
      <c r="BG23" s="25"/>
      <c r="BH23" s="23"/>
      <c r="BI23" s="36"/>
      <c r="BJ23" s="23"/>
    </row>
    <row r="24" spans="1:62" ht="15.6" x14ac:dyDescent="0.3">
      <c r="A24" s="14" t="s">
        <v>122</v>
      </c>
      <c r="B24" s="15" t="s">
        <v>123</v>
      </c>
      <c r="C24" s="16" t="s">
        <v>124</v>
      </c>
      <c r="D24" s="17">
        <v>30</v>
      </c>
      <c r="E24" s="2">
        <v>70</v>
      </c>
      <c r="F24" s="2">
        <v>100</v>
      </c>
      <c r="G24" s="3">
        <v>30</v>
      </c>
      <c r="H24" s="3">
        <v>56</v>
      </c>
      <c r="I24" s="3">
        <v>86</v>
      </c>
      <c r="J24" s="3">
        <v>30</v>
      </c>
      <c r="K24" s="3">
        <v>70</v>
      </c>
      <c r="L24" s="3">
        <v>100</v>
      </c>
      <c r="M24" s="3">
        <v>30</v>
      </c>
      <c r="N24" s="3">
        <v>59</v>
      </c>
      <c r="O24" s="3">
        <v>89</v>
      </c>
      <c r="P24" s="3">
        <v>30</v>
      </c>
      <c r="Q24" s="3">
        <v>70</v>
      </c>
      <c r="R24" s="3">
        <v>100</v>
      </c>
      <c r="S24" s="3">
        <v>19</v>
      </c>
      <c r="T24" s="3">
        <v>20</v>
      </c>
      <c r="U24" s="3">
        <v>21</v>
      </c>
      <c r="V24" s="3">
        <v>40</v>
      </c>
      <c r="W24" s="3">
        <v>40</v>
      </c>
      <c r="X24" s="3">
        <v>19</v>
      </c>
      <c r="Y24" s="3">
        <f t="shared" si="0"/>
        <v>634</v>
      </c>
      <c r="Z24" s="18">
        <f t="shared" si="1"/>
        <v>84.533333333333331</v>
      </c>
      <c r="AA24" s="3">
        <v>9.36</v>
      </c>
      <c r="AB24" s="3" t="s">
        <v>74</v>
      </c>
      <c r="AC24" s="19">
        <v>0</v>
      </c>
      <c r="AD24" s="19">
        <v>0</v>
      </c>
      <c r="AE24" s="20">
        <v>17</v>
      </c>
      <c r="AF24" s="14" t="s">
        <v>122</v>
      </c>
      <c r="AG24" s="21" t="s">
        <v>123</v>
      </c>
      <c r="AH24" s="16" t="s">
        <v>124</v>
      </c>
      <c r="AI24" s="22"/>
      <c r="AJ24" s="22"/>
      <c r="AK24" s="23"/>
      <c r="AL24" s="22"/>
      <c r="AM24" s="22"/>
      <c r="AN24" s="23"/>
      <c r="AO24" s="22"/>
      <c r="AP24" s="22"/>
      <c r="AQ24" s="23"/>
      <c r="AR24" s="20"/>
      <c r="AS24" s="20"/>
      <c r="AT24" s="23"/>
      <c r="AU24" s="20"/>
      <c r="AV24" s="20"/>
      <c r="AW24" s="23"/>
      <c r="AX24" s="34"/>
      <c r="AY24" s="34"/>
      <c r="AZ24" s="34"/>
      <c r="BA24" s="34"/>
      <c r="BB24" s="34"/>
      <c r="BC24" s="34"/>
      <c r="BD24" s="23"/>
      <c r="BE24" s="25"/>
      <c r="BF24" s="26"/>
      <c r="BG24" s="25"/>
      <c r="BH24" s="23"/>
      <c r="BI24" s="33"/>
      <c r="BJ24" s="23"/>
    </row>
    <row r="25" spans="1:62" ht="15.6" x14ac:dyDescent="0.3">
      <c r="A25" s="14" t="s">
        <v>125</v>
      </c>
      <c r="B25" s="36" t="s">
        <v>126</v>
      </c>
      <c r="C25" s="16" t="s">
        <v>127</v>
      </c>
      <c r="D25" s="17">
        <v>30</v>
      </c>
      <c r="E25" s="2">
        <v>52</v>
      </c>
      <c r="F25" s="2">
        <v>82</v>
      </c>
      <c r="G25" s="3">
        <v>30</v>
      </c>
      <c r="H25" s="3">
        <v>55</v>
      </c>
      <c r="I25" s="3">
        <v>85</v>
      </c>
      <c r="J25" s="3">
        <v>30</v>
      </c>
      <c r="K25" s="3">
        <v>60</v>
      </c>
      <c r="L25" s="3">
        <v>90</v>
      </c>
      <c r="M25" s="3">
        <v>30</v>
      </c>
      <c r="N25" s="3">
        <v>69</v>
      </c>
      <c r="O25" s="3">
        <v>99</v>
      </c>
      <c r="P25" s="3">
        <v>30</v>
      </c>
      <c r="Q25" s="3">
        <v>63</v>
      </c>
      <c r="R25" s="3">
        <v>93</v>
      </c>
      <c r="S25" s="3">
        <v>20</v>
      </c>
      <c r="T25" s="3">
        <v>21</v>
      </c>
      <c r="U25" s="3">
        <v>20</v>
      </c>
      <c r="V25" s="3">
        <v>36</v>
      </c>
      <c r="W25" s="3">
        <v>36</v>
      </c>
      <c r="X25" s="3">
        <v>21</v>
      </c>
      <c r="Y25" s="3">
        <f t="shared" si="0"/>
        <v>603</v>
      </c>
      <c r="Z25" s="18">
        <f t="shared" si="1"/>
        <v>80.400000000000006</v>
      </c>
      <c r="AA25" s="3">
        <v>9.32</v>
      </c>
      <c r="AB25" s="3" t="s">
        <v>74</v>
      </c>
      <c r="AC25" s="19">
        <v>0</v>
      </c>
      <c r="AD25" s="19">
        <v>0</v>
      </c>
      <c r="AE25" s="20">
        <v>18</v>
      </c>
      <c r="AF25" s="14" t="s">
        <v>125</v>
      </c>
      <c r="AG25" s="37" t="s">
        <v>126</v>
      </c>
      <c r="AH25" s="16" t="s">
        <v>127</v>
      </c>
      <c r="AI25" s="22"/>
      <c r="AJ25" s="22"/>
      <c r="AK25" s="23"/>
      <c r="AL25" s="22"/>
      <c r="AM25" s="22"/>
      <c r="AN25" s="23"/>
      <c r="AO25" s="22"/>
      <c r="AP25" s="22"/>
      <c r="AQ25" s="23"/>
      <c r="AR25" s="20"/>
      <c r="AS25" s="20"/>
      <c r="AT25" s="23"/>
      <c r="AU25" s="20"/>
      <c r="AV25" s="20"/>
      <c r="AW25" s="23"/>
      <c r="AX25" s="34"/>
      <c r="AY25" s="34"/>
      <c r="AZ25" s="34"/>
      <c r="BA25" s="34"/>
      <c r="BB25" s="34"/>
      <c r="BC25" s="34"/>
      <c r="BD25" s="23"/>
      <c r="BE25" s="25"/>
      <c r="BF25" s="26"/>
      <c r="BG25" s="25"/>
      <c r="BH25" s="23"/>
      <c r="BI25" s="33"/>
      <c r="BJ25" s="23"/>
    </row>
    <row r="26" spans="1:62" ht="15.6" x14ac:dyDescent="0.3">
      <c r="A26" s="14" t="s">
        <v>128</v>
      </c>
      <c r="B26" s="36" t="s">
        <v>129</v>
      </c>
      <c r="C26" s="16" t="s">
        <v>130</v>
      </c>
      <c r="D26" s="17">
        <v>30</v>
      </c>
      <c r="E26" s="2">
        <v>48</v>
      </c>
      <c r="F26" s="2">
        <v>78</v>
      </c>
      <c r="G26" s="3">
        <v>30</v>
      </c>
      <c r="H26" s="3">
        <v>53</v>
      </c>
      <c r="I26" s="3">
        <v>83</v>
      </c>
      <c r="J26" s="3">
        <v>19</v>
      </c>
      <c r="K26" s="3">
        <v>70</v>
      </c>
      <c r="L26" s="3">
        <v>89</v>
      </c>
      <c r="M26" s="3">
        <v>30</v>
      </c>
      <c r="N26" s="3">
        <v>45</v>
      </c>
      <c r="O26" s="3">
        <v>75</v>
      </c>
      <c r="P26" s="3">
        <v>30</v>
      </c>
      <c r="Q26" s="3">
        <v>67</v>
      </c>
      <c r="R26" s="3">
        <v>97</v>
      </c>
      <c r="S26" s="3">
        <v>22</v>
      </c>
      <c r="T26" s="3">
        <v>22</v>
      </c>
      <c r="U26" s="3">
        <v>21</v>
      </c>
      <c r="V26" s="3">
        <v>37</v>
      </c>
      <c r="W26" s="3">
        <v>37</v>
      </c>
      <c r="X26" s="3">
        <v>21</v>
      </c>
      <c r="Y26" s="3">
        <f t="shared" si="0"/>
        <v>582</v>
      </c>
      <c r="Z26" s="18">
        <f t="shared" si="1"/>
        <v>77.600000000000009</v>
      </c>
      <c r="AA26" s="3">
        <v>8.73</v>
      </c>
      <c r="AB26" s="3" t="s">
        <v>74</v>
      </c>
      <c r="AC26" s="19">
        <v>0</v>
      </c>
      <c r="AD26" s="19">
        <v>0</v>
      </c>
      <c r="AE26" s="20">
        <v>19</v>
      </c>
      <c r="AF26" s="14" t="s">
        <v>128</v>
      </c>
      <c r="AG26" s="37" t="s">
        <v>129</v>
      </c>
      <c r="AH26" s="16" t="s">
        <v>130</v>
      </c>
      <c r="AI26" s="22"/>
      <c r="AJ26" s="22"/>
      <c r="AK26" s="23"/>
      <c r="AL26" s="22"/>
      <c r="AM26" s="22"/>
      <c r="AN26" s="23"/>
      <c r="AO26" s="22"/>
      <c r="AP26" s="22"/>
      <c r="AQ26" s="23"/>
      <c r="AR26" s="20"/>
      <c r="AS26" s="20"/>
      <c r="AT26" s="23"/>
      <c r="AU26" s="20"/>
      <c r="AV26" s="20"/>
      <c r="AW26" s="23"/>
      <c r="AX26" s="34"/>
      <c r="AY26" s="34"/>
      <c r="AZ26" s="34"/>
      <c r="BA26" s="34"/>
      <c r="BB26" s="34"/>
      <c r="BC26" s="34"/>
      <c r="BD26" s="23"/>
      <c r="BE26" s="25"/>
      <c r="BF26" s="26"/>
      <c r="BG26" s="25"/>
      <c r="BH26" s="23"/>
      <c r="BI26" s="33"/>
      <c r="BJ26" s="23"/>
    </row>
    <row r="27" spans="1:62" ht="15.6" x14ac:dyDescent="0.3">
      <c r="A27" s="14" t="s">
        <v>131</v>
      </c>
      <c r="B27" s="36" t="s">
        <v>132</v>
      </c>
      <c r="C27" s="16" t="s">
        <v>133</v>
      </c>
      <c r="D27" s="17">
        <v>30</v>
      </c>
      <c r="E27" s="2">
        <v>50</v>
      </c>
      <c r="F27" s="2">
        <v>82</v>
      </c>
      <c r="G27" s="3">
        <v>30</v>
      </c>
      <c r="H27" s="3">
        <v>56</v>
      </c>
      <c r="I27" s="3">
        <v>86</v>
      </c>
      <c r="J27" s="3">
        <v>30</v>
      </c>
      <c r="K27" s="3">
        <v>57</v>
      </c>
      <c r="L27" s="3">
        <v>87</v>
      </c>
      <c r="M27" s="3">
        <v>30</v>
      </c>
      <c r="N27" s="3">
        <v>63</v>
      </c>
      <c r="O27" s="3">
        <v>93</v>
      </c>
      <c r="P27" s="3">
        <v>30</v>
      </c>
      <c r="Q27" s="3">
        <v>70</v>
      </c>
      <c r="R27" s="3">
        <v>100</v>
      </c>
      <c r="S27" s="3">
        <v>21</v>
      </c>
      <c r="T27" s="3">
        <v>21</v>
      </c>
      <c r="U27" s="3">
        <v>20</v>
      </c>
      <c r="V27" s="3">
        <v>34</v>
      </c>
      <c r="W27" s="3">
        <v>34</v>
      </c>
      <c r="X27" s="3">
        <v>20</v>
      </c>
      <c r="Y27" s="3">
        <f t="shared" si="0"/>
        <v>598</v>
      </c>
      <c r="Z27" s="18">
        <f t="shared" si="1"/>
        <v>79.733333333333334</v>
      </c>
      <c r="AA27" s="3">
        <v>9.09</v>
      </c>
      <c r="AB27" s="3" t="s">
        <v>74</v>
      </c>
      <c r="AC27" s="19">
        <v>0</v>
      </c>
      <c r="AD27" s="19">
        <v>0</v>
      </c>
      <c r="AE27" s="20">
        <v>20</v>
      </c>
      <c r="AF27" s="14" t="s">
        <v>131</v>
      </c>
      <c r="AG27" s="37" t="s">
        <v>132</v>
      </c>
      <c r="AH27" s="16" t="s">
        <v>133</v>
      </c>
      <c r="AI27" s="22"/>
      <c r="AJ27" s="22"/>
      <c r="AK27" s="23"/>
      <c r="AL27" s="22"/>
      <c r="AM27" s="22"/>
      <c r="AN27" s="23"/>
      <c r="AO27" s="22"/>
      <c r="AP27" s="22"/>
      <c r="AQ27" s="23"/>
      <c r="AR27" s="20"/>
      <c r="AS27" s="20"/>
      <c r="AT27" s="23"/>
      <c r="AU27" s="20"/>
      <c r="AV27" s="20"/>
      <c r="AW27" s="23"/>
      <c r="AX27" s="34"/>
      <c r="AY27" s="34"/>
      <c r="AZ27" s="34"/>
      <c r="BA27" s="34"/>
      <c r="BB27" s="34"/>
      <c r="BC27" s="34"/>
      <c r="BD27" s="23"/>
      <c r="BE27" s="25"/>
      <c r="BF27" s="26"/>
      <c r="BG27" s="25"/>
      <c r="BH27" s="23"/>
      <c r="BI27" s="33"/>
      <c r="BJ27" s="23"/>
    </row>
    <row r="28" spans="1:62" ht="15.6" x14ac:dyDescent="0.3">
      <c r="A28" s="14" t="s">
        <v>134</v>
      </c>
      <c r="B28" s="36" t="s">
        <v>135</v>
      </c>
      <c r="C28" s="16" t="s">
        <v>136</v>
      </c>
      <c r="D28" s="17">
        <v>30</v>
      </c>
      <c r="E28" s="2">
        <v>53</v>
      </c>
      <c r="F28" s="2">
        <v>83</v>
      </c>
      <c r="G28" s="3">
        <v>30</v>
      </c>
      <c r="H28" s="3">
        <v>56</v>
      </c>
      <c r="I28" s="3">
        <v>86</v>
      </c>
      <c r="J28" s="3">
        <v>30</v>
      </c>
      <c r="K28" s="3">
        <v>67</v>
      </c>
      <c r="L28" s="3">
        <v>97</v>
      </c>
      <c r="M28" s="3">
        <v>30</v>
      </c>
      <c r="N28" s="3">
        <v>60</v>
      </c>
      <c r="O28" s="3">
        <v>90</v>
      </c>
      <c r="P28" s="3">
        <v>0</v>
      </c>
      <c r="Q28" s="3">
        <v>62</v>
      </c>
      <c r="R28" s="3">
        <v>92</v>
      </c>
      <c r="S28" s="3">
        <v>21</v>
      </c>
      <c r="T28" s="3">
        <v>21</v>
      </c>
      <c r="U28" s="3">
        <v>21</v>
      </c>
      <c r="V28" s="3">
        <v>38</v>
      </c>
      <c r="W28" s="3">
        <v>38</v>
      </c>
      <c r="X28" s="3">
        <v>21</v>
      </c>
      <c r="Y28" s="3">
        <f t="shared" si="0"/>
        <v>608</v>
      </c>
      <c r="Z28" s="18">
        <f t="shared" si="1"/>
        <v>81.066666666666663</v>
      </c>
      <c r="AA28" s="3">
        <v>9.32</v>
      </c>
      <c r="AB28" s="3" t="s">
        <v>74</v>
      </c>
      <c r="AC28" s="19">
        <v>0</v>
      </c>
      <c r="AD28" s="19">
        <v>0</v>
      </c>
      <c r="AE28" s="20">
        <v>21</v>
      </c>
      <c r="AF28" s="14" t="s">
        <v>134</v>
      </c>
      <c r="AG28" s="37" t="s">
        <v>135</v>
      </c>
      <c r="AH28" s="16" t="s">
        <v>136</v>
      </c>
      <c r="AI28" s="22"/>
      <c r="AJ28" s="22"/>
      <c r="AK28" s="23"/>
      <c r="AL28" s="22"/>
      <c r="AM28" s="22"/>
      <c r="AN28" s="23"/>
      <c r="AO28" s="22"/>
      <c r="AP28" s="22"/>
      <c r="AQ28" s="23"/>
      <c r="AR28" s="20"/>
      <c r="AS28" s="20"/>
      <c r="AT28" s="23"/>
      <c r="AU28" s="20"/>
      <c r="AV28" s="20"/>
      <c r="AW28" s="23"/>
      <c r="AX28" s="34"/>
      <c r="AY28" s="34"/>
      <c r="AZ28" s="34"/>
      <c r="BA28" s="34"/>
      <c r="BB28" s="34"/>
      <c r="BC28" s="34"/>
      <c r="BD28" s="23"/>
      <c r="BE28" s="25"/>
      <c r="BF28" s="26"/>
      <c r="BG28" s="25"/>
      <c r="BH28" s="23"/>
      <c r="BI28" s="33"/>
      <c r="BJ28" s="23"/>
    </row>
    <row r="29" spans="1:62" ht="15.6" x14ac:dyDescent="0.3">
      <c r="A29" s="14" t="s">
        <v>137</v>
      </c>
      <c r="B29" s="36" t="s">
        <v>138</v>
      </c>
      <c r="C29" s="16" t="s">
        <v>139</v>
      </c>
      <c r="D29" s="17">
        <v>30</v>
      </c>
      <c r="E29" s="2">
        <v>48</v>
      </c>
      <c r="F29" s="2">
        <v>78</v>
      </c>
      <c r="G29" s="3">
        <v>30</v>
      </c>
      <c r="H29" s="3">
        <v>50</v>
      </c>
      <c r="I29" s="3">
        <v>80</v>
      </c>
      <c r="J29" s="3">
        <v>30</v>
      </c>
      <c r="K29" s="3">
        <v>70</v>
      </c>
      <c r="L29" s="3">
        <v>100</v>
      </c>
      <c r="M29" s="3">
        <v>30</v>
      </c>
      <c r="N29" s="3">
        <v>59</v>
      </c>
      <c r="O29" s="3">
        <v>89</v>
      </c>
      <c r="P29" s="3">
        <v>30</v>
      </c>
      <c r="Q29" s="3">
        <v>70</v>
      </c>
      <c r="R29" s="3">
        <v>100</v>
      </c>
      <c r="S29" s="3">
        <v>19</v>
      </c>
      <c r="T29" s="3">
        <v>22</v>
      </c>
      <c r="U29" s="3">
        <v>19</v>
      </c>
      <c r="V29" s="3">
        <v>33</v>
      </c>
      <c r="W29" s="3">
        <v>33</v>
      </c>
      <c r="X29" s="3">
        <v>22</v>
      </c>
      <c r="Y29" s="3">
        <f t="shared" si="0"/>
        <v>595</v>
      </c>
      <c r="Z29" s="18">
        <f t="shared" si="1"/>
        <v>79.333333333333329</v>
      </c>
      <c r="AA29" s="3">
        <v>8.82</v>
      </c>
      <c r="AB29" s="3" t="s">
        <v>74</v>
      </c>
      <c r="AC29" s="19">
        <v>0</v>
      </c>
      <c r="AD29" s="19">
        <v>0</v>
      </c>
      <c r="AE29" s="20">
        <v>22</v>
      </c>
      <c r="AF29" s="14" t="s">
        <v>137</v>
      </c>
      <c r="AG29" s="37" t="s">
        <v>138</v>
      </c>
      <c r="AH29" s="16" t="s">
        <v>139</v>
      </c>
      <c r="AI29" s="22"/>
      <c r="AJ29" s="22"/>
      <c r="AK29" s="23"/>
      <c r="AL29" s="22"/>
      <c r="AM29" s="22"/>
      <c r="AN29" s="23"/>
      <c r="AO29" s="22"/>
      <c r="AP29" s="22"/>
      <c r="AQ29" s="23"/>
      <c r="AR29" s="20"/>
      <c r="AS29" s="20"/>
      <c r="AT29" s="23"/>
      <c r="AU29" s="20"/>
      <c r="AV29" s="20"/>
      <c r="AW29" s="23"/>
      <c r="AX29" s="34"/>
      <c r="AY29" s="34"/>
      <c r="AZ29" s="34"/>
      <c r="BA29" s="34"/>
      <c r="BB29" s="34"/>
      <c r="BC29" s="34"/>
      <c r="BD29" s="23"/>
      <c r="BE29" s="25"/>
      <c r="BF29" s="26"/>
      <c r="BG29" s="25"/>
      <c r="BH29" s="23"/>
      <c r="BI29" s="33"/>
      <c r="BJ29" s="23"/>
    </row>
    <row r="30" spans="1:62" ht="15.6" x14ac:dyDescent="0.3">
      <c r="A30" s="14" t="s">
        <v>140</v>
      </c>
      <c r="B30" s="36" t="s">
        <v>141</v>
      </c>
      <c r="C30" s="16" t="s">
        <v>142</v>
      </c>
      <c r="D30" s="17">
        <v>30</v>
      </c>
      <c r="E30" s="2">
        <v>53</v>
      </c>
      <c r="F30" s="2">
        <v>83</v>
      </c>
      <c r="G30" s="3">
        <v>30</v>
      </c>
      <c r="H30" s="3">
        <v>50</v>
      </c>
      <c r="I30" s="3">
        <v>80</v>
      </c>
      <c r="J30" s="3">
        <v>30</v>
      </c>
      <c r="K30" s="3">
        <v>70</v>
      </c>
      <c r="L30" s="3">
        <v>100</v>
      </c>
      <c r="M30" s="3">
        <v>30</v>
      </c>
      <c r="N30" s="3">
        <v>50</v>
      </c>
      <c r="O30" s="3">
        <v>80</v>
      </c>
      <c r="P30" s="3">
        <v>30</v>
      </c>
      <c r="Q30" s="3">
        <v>49</v>
      </c>
      <c r="R30" s="3">
        <v>79</v>
      </c>
      <c r="S30" s="3">
        <v>22</v>
      </c>
      <c r="T30" s="3">
        <v>21</v>
      </c>
      <c r="U30" s="3">
        <v>21</v>
      </c>
      <c r="V30" s="3">
        <v>35</v>
      </c>
      <c r="W30" s="3">
        <v>35</v>
      </c>
      <c r="X30" s="3">
        <v>21</v>
      </c>
      <c r="Y30" s="3">
        <f t="shared" si="0"/>
        <v>577</v>
      </c>
      <c r="Z30" s="18">
        <f t="shared" si="1"/>
        <v>76.933333333333337</v>
      </c>
      <c r="AA30" s="3">
        <v>8.91</v>
      </c>
      <c r="AB30" s="3" t="s">
        <v>74</v>
      </c>
      <c r="AC30" s="19">
        <v>0</v>
      </c>
      <c r="AD30" s="19">
        <v>0</v>
      </c>
      <c r="AE30" s="20">
        <v>23</v>
      </c>
      <c r="AF30" s="14" t="s">
        <v>140</v>
      </c>
      <c r="AG30" s="37" t="s">
        <v>141</v>
      </c>
      <c r="AH30" s="16" t="s">
        <v>142</v>
      </c>
      <c r="AI30" s="38"/>
      <c r="AJ30" s="38"/>
      <c r="AK30" s="23"/>
      <c r="AL30" s="38"/>
      <c r="AM30" s="38"/>
      <c r="AN30" s="23"/>
      <c r="AO30" s="38"/>
      <c r="AP30" s="38"/>
      <c r="AQ30" s="23"/>
      <c r="AR30" s="39"/>
      <c r="AS30" s="39"/>
      <c r="AT30" s="23"/>
      <c r="AU30" s="39"/>
      <c r="AV30" s="39"/>
      <c r="AW30" s="23"/>
      <c r="AX30" s="40"/>
      <c r="AY30" s="40"/>
      <c r="AZ30" s="40"/>
      <c r="BA30" s="40"/>
      <c r="BB30" s="40"/>
      <c r="BC30" s="40"/>
      <c r="BD30" s="23"/>
      <c r="BE30" s="25"/>
      <c r="BF30" s="26"/>
      <c r="BG30" s="25"/>
      <c r="BH30" s="23"/>
      <c r="BI30" s="33"/>
      <c r="BJ30" s="23"/>
    </row>
    <row r="31" spans="1:62" ht="15.6" x14ac:dyDescent="0.3">
      <c r="A31" s="14" t="s">
        <v>143</v>
      </c>
      <c r="B31" s="36" t="s">
        <v>144</v>
      </c>
      <c r="C31" s="41" t="s">
        <v>145</v>
      </c>
      <c r="D31" s="17">
        <v>30</v>
      </c>
      <c r="E31" s="2">
        <v>48</v>
      </c>
      <c r="F31" s="2">
        <v>78</v>
      </c>
      <c r="G31" s="3">
        <v>30</v>
      </c>
      <c r="H31" s="3">
        <v>50</v>
      </c>
      <c r="I31" s="3">
        <v>80</v>
      </c>
      <c r="J31" s="3">
        <v>30</v>
      </c>
      <c r="K31" s="3">
        <v>62</v>
      </c>
      <c r="L31" s="3">
        <v>92</v>
      </c>
      <c r="M31" s="3">
        <v>30</v>
      </c>
      <c r="N31" s="3">
        <v>41</v>
      </c>
      <c r="O31" s="3">
        <v>71</v>
      </c>
      <c r="P31" s="3">
        <v>30</v>
      </c>
      <c r="Q31" s="3">
        <v>56</v>
      </c>
      <c r="R31" s="3">
        <v>86</v>
      </c>
      <c r="S31" s="3">
        <v>23</v>
      </c>
      <c r="T31" s="3">
        <v>22</v>
      </c>
      <c r="U31" s="3">
        <v>21</v>
      </c>
      <c r="V31" s="3">
        <v>40</v>
      </c>
      <c r="W31" s="3">
        <v>40</v>
      </c>
      <c r="X31" s="3">
        <v>22</v>
      </c>
      <c r="Y31" s="3">
        <f t="shared" si="0"/>
        <v>575</v>
      </c>
      <c r="Z31" s="18">
        <f t="shared" si="1"/>
        <v>76.666666666666671</v>
      </c>
      <c r="AA31" s="3">
        <v>8.86</v>
      </c>
      <c r="AB31" s="3" t="s">
        <v>74</v>
      </c>
      <c r="AC31" s="19">
        <v>0</v>
      </c>
      <c r="AD31" s="19">
        <v>0</v>
      </c>
      <c r="AE31" s="20">
        <v>24</v>
      </c>
      <c r="AF31" s="14" t="s">
        <v>143</v>
      </c>
      <c r="AG31" s="37" t="s">
        <v>144</v>
      </c>
      <c r="AH31" s="41" t="s">
        <v>145</v>
      </c>
      <c r="AI31" s="22"/>
      <c r="AJ31" s="22"/>
      <c r="AK31" s="23"/>
      <c r="AL31" s="22"/>
      <c r="AM31" s="22"/>
      <c r="AN31" s="23"/>
      <c r="AO31" s="22"/>
      <c r="AP31" s="22"/>
      <c r="AQ31" s="23"/>
      <c r="AR31" s="20"/>
      <c r="AS31" s="20"/>
      <c r="AT31" s="23"/>
      <c r="AU31" s="20"/>
      <c r="AV31" s="20"/>
      <c r="AW31" s="23"/>
      <c r="AX31" s="34"/>
      <c r="AY31" s="34"/>
      <c r="AZ31" s="34"/>
      <c r="BA31" s="34"/>
      <c r="BB31" s="34"/>
      <c r="BC31" s="34"/>
      <c r="BD31" s="23"/>
      <c r="BE31" s="25"/>
      <c r="BF31" s="26"/>
      <c r="BG31" s="25"/>
      <c r="BH31" s="23"/>
      <c r="BI31" s="33"/>
      <c r="BJ31" s="23"/>
    </row>
    <row r="32" spans="1:62" ht="15.6" x14ac:dyDescent="0.3">
      <c r="A32" s="14" t="s">
        <v>146</v>
      </c>
      <c r="B32" s="36" t="s">
        <v>147</v>
      </c>
      <c r="C32" s="16" t="s">
        <v>148</v>
      </c>
      <c r="D32" s="17">
        <v>30</v>
      </c>
      <c r="E32" s="2">
        <v>38</v>
      </c>
      <c r="F32" s="2">
        <v>68</v>
      </c>
      <c r="G32" s="3">
        <v>30</v>
      </c>
      <c r="H32" s="3">
        <v>48</v>
      </c>
      <c r="I32" s="3">
        <v>78</v>
      </c>
      <c r="J32" s="3">
        <v>30</v>
      </c>
      <c r="K32" s="3">
        <v>60</v>
      </c>
      <c r="L32" s="3">
        <v>90</v>
      </c>
      <c r="M32" s="3">
        <v>27</v>
      </c>
      <c r="N32" s="3">
        <v>57</v>
      </c>
      <c r="O32" s="3">
        <v>84</v>
      </c>
      <c r="P32" s="3">
        <v>23</v>
      </c>
      <c r="Q32" s="3">
        <v>60</v>
      </c>
      <c r="R32" s="3">
        <v>83</v>
      </c>
      <c r="S32" s="3">
        <v>22</v>
      </c>
      <c r="T32" s="3">
        <v>21</v>
      </c>
      <c r="U32" s="3">
        <v>22</v>
      </c>
      <c r="V32" s="3">
        <v>32</v>
      </c>
      <c r="W32" s="3">
        <v>32</v>
      </c>
      <c r="X32" s="3">
        <v>21</v>
      </c>
      <c r="Y32" s="3">
        <f t="shared" si="0"/>
        <v>553</v>
      </c>
      <c r="Z32" s="18">
        <f t="shared" si="1"/>
        <v>73.733333333333334</v>
      </c>
      <c r="AA32" s="3">
        <v>8.4499999999999993</v>
      </c>
      <c r="AB32" s="3" t="s">
        <v>74</v>
      </c>
      <c r="AC32" s="19">
        <v>0</v>
      </c>
      <c r="AD32" s="19">
        <v>0</v>
      </c>
      <c r="AE32" s="20">
        <v>25</v>
      </c>
      <c r="AF32" s="14" t="s">
        <v>146</v>
      </c>
      <c r="AG32" s="37" t="s">
        <v>147</v>
      </c>
      <c r="AH32" s="16" t="s">
        <v>148</v>
      </c>
      <c r="AI32" s="22"/>
      <c r="AJ32" s="22"/>
      <c r="AK32" s="23"/>
      <c r="AL32" s="22"/>
      <c r="AM32" s="22"/>
      <c r="AN32" s="23"/>
      <c r="AO32" s="22"/>
      <c r="AP32" s="22"/>
      <c r="AQ32" s="23"/>
      <c r="AR32" s="20"/>
      <c r="AS32" s="20"/>
      <c r="AT32" s="23"/>
      <c r="AU32" s="20"/>
      <c r="AV32" s="20"/>
      <c r="AW32" s="23"/>
      <c r="AX32" s="34"/>
      <c r="AY32" s="34"/>
      <c r="AZ32" s="34"/>
      <c r="BA32" s="34"/>
      <c r="BB32" s="34"/>
      <c r="BC32" s="34"/>
      <c r="BD32" s="23"/>
      <c r="BE32" s="25"/>
      <c r="BF32" s="26"/>
      <c r="BG32" s="25"/>
      <c r="BH32" s="23"/>
      <c r="BI32" s="33"/>
      <c r="BJ32" s="23"/>
    </row>
    <row r="33" spans="1:62" ht="15.6" x14ac:dyDescent="0.3">
      <c r="A33" s="14" t="s">
        <v>149</v>
      </c>
      <c r="B33" s="36" t="s">
        <v>150</v>
      </c>
      <c r="C33" s="16" t="s">
        <v>151</v>
      </c>
      <c r="D33" s="17">
        <v>30</v>
      </c>
      <c r="E33" s="2">
        <v>42</v>
      </c>
      <c r="F33" s="2">
        <v>72</v>
      </c>
      <c r="G33" s="3">
        <v>30</v>
      </c>
      <c r="H33" s="3">
        <v>45</v>
      </c>
      <c r="I33" s="3">
        <v>75</v>
      </c>
      <c r="J33" s="3">
        <v>30</v>
      </c>
      <c r="K33" s="3">
        <v>70</v>
      </c>
      <c r="L33" s="3">
        <v>100</v>
      </c>
      <c r="M33" s="3">
        <v>30</v>
      </c>
      <c r="N33" s="3">
        <v>43</v>
      </c>
      <c r="O33" s="3">
        <v>73</v>
      </c>
      <c r="P33" s="3">
        <v>30</v>
      </c>
      <c r="Q33" s="3">
        <v>60</v>
      </c>
      <c r="R33" s="3">
        <v>90</v>
      </c>
      <c r="S33" s="3">
        <v>21</v>
      </c>
      <c r="T33" s="3">
        <v>23</v>
      </c>
      <c r="U33" s="3">
        <v>22</v>
      </c>
      <c r="V33" s="3">
        <v>32</v>
      </c>
      <c r="W33" s="3">
        <v>32</v>
      </c>
      <c r="X33" s="3">
        <v>21</v>
      </c>
      <c r="Y33" s="3">
        <f t="shared" si="0"/>
        <v>561</v>
      </c>
      <c r="Z33" s="18">
        <f t="shared" si="1"/>
        <v>74.8</v>
      </c>
      <c r="AA33" s="3">
        <v>8.68</v>
      </c>
      <c r="AB33" s="3" t="s">
        <v>74</v>
      </c>
      <c r="AC33" s="19">
        <v>0</v>
      </c>
      <c r="AD33" s="19">
        <v>0</v>
      </c>
      <c r="AE33" s="20">
        <v>26</v>
      </c>
      <c r="AF33" s="14" t="s">
        <v>149</v>
      </c>
      <c r="AG33" s="37" t="s">
        <v>150</v>
      </c>
      <c r="AH33" s="16" t="s">
        <v>151</v>
      </c>
      <c r="AI33" s="22"/>
      <c r="AJ33" s="22"/>
      <c r="AK33" s="23"/>
      <c r="AL33" s="22"/>
      <c r="AM33" s="22"/>
      <c r="AN33" s="23"/>
      <c r="AO33" s="22"/>
      <c r="AP33" s="22"/>
      <c r="AQ33" s="23"/>
      <c r="AR33" s="20"/>
      <c r="AS33" s="20"/>
      <c r="AT33" s="23"/>
      <c r="AU33" s="20"/>
      <c r="AV33" s="20"/>
      <c r="AW33" s="23"/>
      <c r="AX33" s="34"/>
      <c r="AY33" s="34"/>
      <c r="AZ33" s="34"/>
      <c r="BA33" s="34"/>
      <c r="BB33" s="34"/>
      <c r="BC33" s="34"/>
      <c r="BD33" s="23"/>
      <c r="BE33" s="25"/>
      <c r="BF33" s="26"/>
      <c r="BG33" s="25"/>
      <c r="BH33" s="23"/>
      <c r="BI33" s="27"/>
      <c r="BJ33" s="23"/>
    </row>
    <row r="34" spans="1:62" ht="15.6" x14ac:dyDescent="0.3">
      <c r="A34" s="14" t="s">
        <v>152</v>
      </c>
      <c r="B34" s="36" t="s">
        <v>153</v>
      </c>
      <c r="C34" s="41" t="s">
        <v>154</v>
      </c>
      <c r="D34" s="17">
        <v>30</v>
      </c>
      <c r="E34" s="2">
        <v>50</v>
      </c>
      <c r="F34" s="2">
        <v>80</v>
      </c>
      <c r="G34" s="3">
        <v>29</v>
      </c>
      <c r="H34" s="3">
        <v>50</v>
      </c>
      <c r="I34" s="3">
        <v>79</v>
      </c>
      <c r="J34" s="3">
        <v>30</v>
      </c>
      <c r="K34" s="3">
        <v>70</v>
      </c>
      <c r="L34" s="3">
        <v>100</v>
      </c>
      <c r="M34" s="3">
        <v>30</v>
      </c>
      <c r="N34" s="3">
        <v>46</v>
      </c>
      <c r="O34" s="3">
        <v>76</v>
      </c>
      <c r="P34" s="3">
        <v>30</v>
      </c>
      <c r="Q34" s="3">
        <v>66</v>
      </c>
      <c r="R34" s="3">
        <v>96</v>
      </c>
      <c r="S34" s="3">
        <v>24</v>
      </c>
      <c r="T34" s="3">
        <v>23</v>
      </c>
      <c r="U34" s="3">
        <v>20</v>
      </c>
      <c r="V34" s="3">
        <v>34</v>
      </c>
      <c r="W34" s="3">
        <v>34</v>
      </c>
      <c r="X34" s="3">
        <v>19</v>
      </c>
      <c r="Y34" s="3">
        <f t="shared" si="0"/>
        <v>585</v>
      </c>
      <c r="Z34" s="18">
        <f t="shared" si="1"/>
        <v>78</v>
      </c>
      <c r="AA34" s="3">
        <v>8.86</v>
      </c>
      <c r="AB34" s="3" t="s">
        <v>74</v>
      </c>
      <c r="AC34" s="19">
        <v>0</v>
      </c>
      <c r="AD34" s="19">
        <v>0</v>
      </c>
      <c r="AE34" s="20">
        <v>27</v>
      </c>
      <c r="AF34" s="14" t="s">
        <v>152</v>
      </c>
      <c r="AG34" s="37" t="s">
        <v>153</v>
      </c>
      <c r="AH34" s="41" t="s">
        <v>154</v>
      </c>
      <c r="AI34" s="22"/>
      <c r="AJ34" s="22"/>
      <c r="AK34" s="23"/>
      <c r="AL34" s="22"/>
      <c r="AM34" s="22"/>
      <c r="AN34" s="23"/>
      <c r="AO34" s="22"/>
      <c r="AP34" s="22"/>
      <c r="AQ34" s="23"/>
      <c r="AR34" s="20"/>
      <c r="AS34" s="20"/>
      <c r="AT34" s="23"/>
      <c r="AU34" s="20"/>
      <c r="AV34" s="20"/>
      <c r="AW34" s="23"/>
      <c r="AX34" s="34"/>
      <c r="AY34" s="34"/>
      <c r="AZ34" s="34"/>
      <c r="BA34" s="34"/>
      <c r="BB34" s="34"/>
      <c r="BC34" s="34"/>
      <c r="BD34" s="23"/>
      <c r="BE34" s="25"/>
      <c r="BF34" s="26"/>
      <c r="BG34" s="25"/>
      <c r="BH34" s="23"/>
      <c r="BI34" s="33"/>
      <c r="BJ34" s="23"/>
    </row>
    <row r="35" spans="1:62" ht="15.6" x14ac:dyDescent="0.3">
      <c r="A35" s="14" t="s">
        <v>155</v>
      </c>
      <c r="B35" s="36" t="s">
        <v>156</v>
      </c>
      <c r="C35" s="41" t="s">
        <v>157</v>
      </c>
      <c r="D35" s="17">
        <v>30</v>
      </c>
      <c r="E35" s="2">
        <v>60</v>
      </c>
      <c r="F35" s="2">
        <v>90</v>
      </c>
      <c r="G35" s="3">
        <v>30</v>
      </c>
      <c r="H35" s="3">
        <v>52</v>
      </c>
      <c r="I35" s="3">
        <v>82</v>
      </c>
      <c r="J35" s="3">
        <v>30</v>
      </c>
      <c r="K35" s="3">
        <v>70</v>
      </c>
      <c r="L35" s="3">
        <v>100</v>
      </c>
      <c r="M35" s="3">
        <v>30</v>
      </c>
      <c r="N35" s="3">
        <v>60</v>
      </c>
      <c r="O35" s="3">
        <v>90</v>
      </c>
      <c r="P35" s="3">
        <v>30</v>
      </c>
      <c r="Q35" s="3">
        <v>69</v>
      </c>
      <c r="R35" s="3">
        <v>99</v>
      </c>
      <c r="S35" s="3">
        <v>21</v>
      </c>
      <c r="T35" s="3">
        <v>22</v>
      </c>
      <c r="U35" s="3">
        <v>22</v>
      </c>
      <c r="V35" s="3">
        <v>35</v>
      </c>
      <c r="W35" s="3">
        <v>35</v>
      </c>
      <c r="X35" s="3">
        <v>21</v>
      </c>
      <c r="Y35" s="3">
        <f t="shared" si="0"/>
        <v>617</v>
      </c>
      <c r="Z35" s="18">
        <f t="shared" si="1"/>
        <v>82.266666666666666</v>
      </c>
      <c r="AA35" s="3">
        <v>9.5</v>
      </c>
      <c r="AB35" s="3" t="s">
        <v>74</v>
      </c>
      <c r="AC35" s="19">
        <v>0</v>
      </c>
      <c r="AD35" s="19">
        <v>0</v>
      </c>
      <c r="AE35" s="20">
        <v>28</v>
      </c>
      <c r="AF35" s="14" t="s">
        <v>155</v>
      </c>
      <c r="AG35" s="37" t="s">
        <v>156</v>
      </c>
      <c r="AH35" s="41" t="s">
        <v>157</v>
      </c>
      <c r="AI35" s="22"/>
      <c r="AJ35" s="22"/>
      <c r="AK35" s="23"/>
      <c r="AL35" s="22"/>
      <c r="AM35" s="22"/>
      <c r="AN35" s="23"/>
      <c r="AO35" s="22"/>
      <c r="AP35" s="22"/>
      <c r="AQ35" s="23"/>
      <c r="AR35" s="20"/>
      <c r="AS35" s="20"/>
      <c r="AT35" s="23"/>
      <c r="AU35" s="20"/>
      <c r="AV35" s="20"/>
      <c r="AW35" s="23"/>
      <c r="AX35" s="34"/>
      <c r="AY35" s="34"/>
      <c r="AZ35" s="34"/>
      <c r="BA35" s="34"/>
      <c r="BB35" s="34"/>
      <c r="BC35" s="34"/>
      <c r="BD35" s="23"/>
      <c r="BE35" s="25"/>
      <c r="BF35" s="26"/>
      <c r="BG35" s="25"/>
      <c r="BH35" s="23"/>
      <c r="BI35" s="33"/>
      <c r="BJ35" s="23"/>
    </row>
    <row r="36" spans="1:62" ht="15.6" x14ac:dyDescent="0.3">
      <c r="A36" s="14" t="s">
        <v>158</v>
      </c>
      <c r="B36" s="36" t="s">
        <v>159</v>
      </c>
      <c r="C36" s="41" t="s">
        <v>160</v>
      </c>
      <c r="D36" s="17">
        <v>30</v>
      </c>
      <c r="E36" s="2">
        <v>49</v>
      </c>
      <c r="F36" s="2">
        <v>79</v>
      </c>
      <c r="G36" s="3">
        <v>30</v>
      </c>
      <c r="H36" s="3">
        <v>42</v>
      </c>
      <c r="I36" s="3">
        <v>72</v>
      </c>
      <c r="J36" s="3">
        <v>30</v>
      </c>
      <c r="K36" s="3">
        <v>70</v>
      </c>
      <c r="L36" s="3">
        <v>100</v>
      </c>
      <c r="M36" s="3">
        <v>30</v>
      </c>
      <c r="N36" s="3">
        <v>45</v>
      </c>
      <c r="O36" s="3">
        <v>75</v>
      </c>
      <c r="P36" s="3">
        <v>30</v>
      </c>
      <c r="Q36" s="3">
        <v>62</v>
      </c>
      <c r="R36" s="3">
        <v>92</v>
      </c>
      <c r="S36" s="3">
        <v>22</v>
      </c>
      <c r="T36" s="3">
        <v>21</v>
      </c>
      <c r="U36" s="3">
        <v>21</v>
      </c>
      <c r="V36" s="3">
        <v>34</v>
      </c>
      <c r="W36" s="3">
        <v>34</v>
      </c>
      <c r="X36" s="3">
        <v>22</v>
      </c>
      <c r="Y36" s="3">
        <f t="shared" si="0"/>
        <v>572</v>
      </c>
      <c r="Z36" s="18">
        <f t="shared" si="1"/>
        <v>76.266666666666666</v>
      </c>
      <c r="AA36" s="3">
        <v>8.64</v>
      </c>
      <c r="AB36" s="3" t="s">
        <v>74</v>
      </c>
      <c r="AC36" s="19">
        <v>0</v>
      </c>
      <c r="AD36" s="19">
        <v>0</v>
      </c>
      <c r="AE36" s="20">
        <v>29</v>
      </c>
      <c r="AF36" s="14" t="s">
        <v>158</v>
      </c>
      <c r="AG36" s="37" t="s">
        <v>159</v>
      </c>
      <c r="AH36" s="41" t="s">
        <v>160</v>
      </c>
      <c r="AI36" s="22"/>
      <c r="AJ36" s="22"/>
      <c r="AK36" s="23"/>
      <c r="AL36" s="22"/>
      <c r="AM36" s="22"/>
      <c r="AN36" s="23"/>
      <c r="AO36" s="22"/>
      <c r="AP36" s="22"/>
      <c r="AQ36" s="23"/>
      <c r="AR36" s="20"/>
      <c r="AS36" s="20"/>
      <c r="AT36" s="23"/>
      <c r="AU36" s="20"/>
      <c r="AV36" s="20"/>
      <c r="AW36" s="23"/>
      <c r="AX36" s="34"/>
      <c r="AY36" s="34"/>
      <c r="AZ36" s="34"/>
      <c r="BA36" s="34"/>
      <c r="BB36" s="34"/>
      <c r="BC36" s="34"/>
      <c r="BD36" s="23"/>
      <c r="BE36" s="25"/>
      <c r="BF36" s="26"/>
      <c r="BG36" s="25"/>
      <c r="BH36" s="23"/>
      <c r="BI36" s="33"/>
      <c r="BJ36" s="23"/>
    </row>
    <row r="37" spans="1:62" ht="15.6" x14ac:dyDescent="0.3">
      <c r="A37" s="14" t="s">
        <v>161</v>
      </c>
      <c r="B37" s="36" t="s">
        <v>162</v>
      </c>
      <c r="C37" s="41" t="s">
        <v>163</v>
      </c>
      <c r="D37" s="17">
        <v>29</v>
      </c>
      <c r="E37" s="2">
        <v>43</v>
      </c>
      <c r="F37" s="2">
        <v>72</v>
      </c>
      <c r="G37" s="35">
        <v>30</v>
      </c>
      <c r="H37" s="3">
        <v>50</v>
      </c>
      <c r="I37" s="3">
        <v>80</v>
      </c>
      <c r="J37" s="3">
        <v>30</v>
      </c>
      <c r="K37" s="3">
        <v>62</v>
      </c>
      <c r="L37" s="3">
        <v>92</v>
      </c>
      <c r="M37" s="3">
        <v>30</v>
      </c>
      <c r="N37" s="3">
        <v>48</v>
      </c>
      <c r="O37" s="3">
        <v>78</v>
      </c>
      <c r="P37" s="3">
        <v>30</v>
      </c>
      <c r="Q37" s="3">
        <v>53</v>
      </c>
      <c r="R37" s="3">
        <v>83</v>
      </c>
      <c r="S37" s="3">
        <v>16</v>
      </c>
      <c r="T37" s="3">
        <v>22</v>
      </c>
      <c r="U37" s="3">
        <v>21</v>
      </c>
      <c r="V37" s="3">
        <v>33</v>
      </c>
      <c r="W37" s="3">
        <v>33</v>
      </c>
      <c r="X37" s="3">
        <v>20</v>
      </c>
      <c r="Y37" s="3">
        <f t="shared" si="0"/>
        <v>550</v>
      </c>
      <c r="Z37" s="18">
        <f t="shared" si="1"/>
        <v>73.333333333333329</v>
      </c>
      <c r="AA37" s="3">
        <v>8.85</v>
      </c>
      <c r="AB37" s="3" t="s">
        <v>74</v>
      </c>
      <c r="AC37" s="19">
        <v>0</v>
      </c>
      <c r="AD37" s="19">
        <v>0</v>
      </c>
      <c r="AE37" s="20">
        <v>30</v>
      </c>
      <c r="AF37" s="14" t="s">
        <v>161</v>
      </c>
      <c r="AG37" s="37" t="s">
        <v>162</v>
      </c>
      <c r="AH37" s="41" t="s">
        <v>163</v>
      </c>
      <c r="AI37" s="22"/>
      <c r="AJ37" s="22"/>
      <c r="AK37" s="23"/>
      <c r="AL37" s="22"/>
      <c r="AM37" s="22"/>
      <c r="AN37" s="23"/>
      <c r="AO37" s="22"/>
      <c r="AP37" s="22"/>
      <c r="AQ37" s="23"/>
      <c r="AR37" s="20"/>
      <c r="AS37" s="20"/>
      <c r="AT37" s="23"/>
      <c r="AU37" s="20"/>
      <c r="AV37" s="20"/>
      <c r="AW37" s="23"/>
      <c r="AX37" s="34"/>
      <c r="AY37" s="34"/>
      <c r="AZ37" s="34"/>
      <c r="BA37" s="34"/>
      <c r="BB37" s="34"/>
      <c r="BC37" s="34"/>
      <c r="BD37" s="23"/>
      <c r="BE37" s="25"/>
      <c r="BF37" s="26"/>
      <c r="BG37" s="25"/>
      <c r="BH37" s="23"/>
      <c r="BI37" s="33"/>
      <c r="BJ37" s="23"/>
    </row>
    <row r="38" spans="1:62" ht="15.6" x14ac:dyDescent="0.3">
      <c r="A38" s="14" t="s">
        <v>164</v>
      </c>
      <c r="B38" s="36" t="s">
        <v>165</v>
      </c>
      <c r="C38" s="41" t="s">
        <v>166</v>
      </c>
      <c r="D38" s="17">
        <v>30</v>
      </c>
      <c r="E38" s="2">
        <v>48</v>
      </c>
      <c r="F38" s="2">
        <v>78</v>
      </c>
      <c r="G38" s="3">
        <v>30</v>
      </c>
      <c r="H38" s="3">
        <v>50</v>
      </c>
      <c r="I38" s="3">
        <v>80</v>
      </c>
      <c r="J38" s="3">
        <v>30</v>
      </c>
      <c r="K38" s="3">
        <v>57</v>
      </c>
      <c r="L38" s="3">
        <v>87</v>
      </c>
      <c r="M38" s="3">
        <v>30</v>
      </c>
      <c r="N38" s="3">
        <v>56</v>
      </c>
      <c r="O38" s="3">
        <v>86</v>
      </c>
      <c r="P38" s="3">
        <v>30</v>
      </c>
      <c r="Q38" s="3">
        <v>60</v>
      </c>
      <c r="R38" s="3">
        <v>90</v>
      </c>
      <c r="S38" s="3">
        <v>20</v>
      </c>
      <c r="T38" s="3">
        <v>21</v>
      </c>
      <c r="U38" s="3">
        <v>23</v>
      </c>
      <c r="V38" s="3">
        <v>36</v>
      </c>
      <c r="W38" s="3">
        <v>36</v>
      </c>
      <c r="X38" s="3">
        <v>17</v>
      </c>
      <c r="Y38" s="3">
        <f t="shared" si="0"/>
        <v>574</v>
      </c>
      <c r="Z38" s="18">
        <f t="shared" si="1"/>
        <v>76.533333333333331</v>
      </c>
      <c r="AA38" s="3">
        <v>8.82</v>
      </c>
      <c r="AB38" s="3" t="s">
        <v>74</v>
      </c>
      <c r="AC38" s="19">
        <v>0</v>
      </c>
      <c r="AD38" s="19">
        <v>0</v>
      </c>
      <c r="AE38" s="20">
        <v>31</v>
      </c>
      <c r="AF38" s="14" t="s">
        <v>164</v>
      </c>
      <c r="AG38" s="37" t="s">
        <v>165</v>
      </c>
      <c r="AH38" s="41" t="s">
        <v>166</v>
      </c>
      <c r="AI38" s="22"/>
      <c r="AJ38" s="22"/>
      <c r="AK38" s="23"/>
      <c r="AL38" s="22"/>
      <c r="AM38" s="22"/>
      <c r="AN38" s="23"/>
      <c r="AO38" s="22"/>
      <c r="AP38" s="22"/>
      <c r="AQ38" s="23"/>
      <c r="AR38" s="20"/>
      <c r="AS38" s="20"/>
      <c r="AT38" s="23"/>
      <c r="AU38" s="20"/>
      <c r="AV38" s="20"/>
      <c r="AW38" s="23"/>
      <c r="AX38" s="34"/>
      <c r="AY38" s="34"/>
      <c r="AZ38" s="34"/>
      <c r="BA38" s="34"/>
      <c r="BB38" s="34"/>
      <c r="BC38" s="34"/>
      <c r="BD38" s="23"/>
      <c r="BE38" s="25"/>
      <c r="BF38" s="26"/>
      <c r="BG38" s="25"/>
      <c r="BH38" s="23"/>
      <c r="BI38" s="33"/>
      <c r="BJ38" s="23"/>
    </row>
    <row r="39" spans="1:62" ht="31.2" x14ac:dyDescent="0.3">
      <c r="A39" s="14" t="s">
        <v>167</v>
      </c>
      <c r="B39" s="15" t="s">
        <v>168</v>
      </c>
      <c r="C39" s="41" t="s">
        <v>169</v>
      </c>
      <c r="D39" s="17">
        <v>27</v>
      </c>
      <c r="E39" s="2">
        <v>50</v>
      </c>
      <c r="F39" s="2">
        <v>77</v>
      </c>
      <c r="G39" s="3">
        <v>30</v>
      </c>
      <c r="H39" s="3">
        <v>62</v>
      </c>
      <c r="I39" s="3">
        <v>92</v>
      </c>
      <c r="J39" s="3">
        <v>27</v>
      </c>
      <c r="K39" s="3">
        <v>70</v>
      </c>
      <c r="L39" s="3">
        <v>97</v>
      </c>
      <c r="M39" s="3">
        <v>30</v>
      </c>
      <c r="N39" s="3">
        <v>45</v>
      </c>
      <c r="O39" s="3">
        <v>75</v>
      </c>
      <c r="P39" s="3">
        <v>22</v>
      </c>
      <c r="Q39" s="3">
        <v>69</v>
      </c>
      <c r="R39" s="3">
        <v>91</v>
      </c>
      <c r="S39" s="3">
        <v>22</v>
      </c>
      <c r="T39" s="3">
        <v>20</v>
      </c>
      <c r="U39" s="3">
        <v>21</v>
      </c>
      <c r="V39" s="3">
        <v>31</v>
      </c>
      <c r="W39" s="3">
        <v>33</v>
      </c>
      <c r="X39" s="3">
        <v>22</v>
      </c>
      <c r="Y39" s="3">
        <f t="shared" si="0"/>
        <v>581</v>
      </c>
      <c r="Z39" s="18">
        <f t="shared" si="1"/>
        <v>77.466666666666669</v>
      </c>
      <c r="AA39" s="3">
        <v>8.91</v>
      </c>
      <c r="AB39" s="3" t="s">
        <v>74</v>
      </c>
      <c r="AC39" s="19">
        <v>0</v>
      </c>
      <c r="AD39" s="19">
        <v>0</v>
      </c>
      <c r="AE39" s="20">
        <v>32</v>
      </c>
      <c r="AF39" s="14" t="s">
        <v>167</v>
      </c>
      <c r="AG39" s="21" t="s">
        <v>168</v>
      </c>
      <c r="AH39" s="41" t="s">
        <v>169</v>
      </c>
      <c r="AI39" s="22"/>
      <c r="AJ39" s="22"/>
      <c r="AK39" s="23"/>
      <c r="AL39" s="22"/>
      <c r="AM39" s="22"/>
      <c r="AN39" s="23"/>
      <c r="AO39" s="22"/>
      <c r="AP39" s="22"/>
      <c r="AQ39" s="23"/>
      <c r="AR39" s="20"/>
      <c r="AS39" s="20"/>
      <c r="AT39" s="23"/>
      <c r="AU39" s="20"/>
      <c r="AV39" s="20"/>
      <c r="AW39" s="23"/>
      <c r="AX39" s="34"/>
      <c r="AY39" s="34"/>
      <c r="AZ39" s="34"/>
      <c r="BA39" s="34"/>
      <c r="BB39" s="34"/>
      <c r="BC39" s="34"/>
      <c r="BD39" s="23"/>
      <c r="BE39" s="25"/>
      <c r="BF39" s="26"/>
      <c r="BG39" s="25"/>
      <c r="BH39" s="23"/>
      <c r="BI39" s="33"/>
      <c r="BJ39" s="23"/>
    </row>
    <row r="40" spans="1:62" ht="15.6" x14ac:dyDescent="0.3">
      <c r="A40" s="14" t="s">
        <v>170</v>
      </c>
      <c r="B40" s="36" t="s">
        <v>171</v>
      </c>
      <c r="C40" s="41" t="s">
        <v>172</v>
      </c>
      <c r="D40" s="17">
        <v>30</v>
      </c>
      <c r="E40" s="2">
        <v>52</v>
      </c>
      <c r="F40" s="2">
        <v>82</v>
      </c>
      <c r="G40" s="3">
        <v>30</v>
      </c>
      <c r="H40" s="3">
        <v>60</v>
      </c>
      <c r="I40" s="3">
        <v>90</v>
      </c>
      <c r="J40" s="3">
        <v>30</v>
      </c>
      <c r="K40" s="3">
        <v>67</v>
      </c>
      <c r="L40" s="3">
        <v>97</v>
      </c>
      <c r="M40" s="3">
        <v>30</v>
      </c>
      <c r="N40" s="3">
        <v>53</v>
      </c>
      <c r="O40" s="3">
        <v>83</v>
      </c>
      <c r="P40" s="3">
        <v>30</v>
      </c>
      <c r="Q40" s="3">
        <v>70</v>
      </c>
      <c r="R40" s="3">
        <v>100</v>
      </c>
      <c r="S40" s="3">
        <v>19</v>
      </c>
      <c r="T40" s="3">
        <v>21</v>
      </c>
      <c r="U40" s="3">
        <v>22</v>
      </c>
      <c r="V40" s="3">
        <v>37</v>
      </c>
      <c r="W40" s="3">
        <v>37</v>
      </c>
      <c r="X40" s="3">
        <v>21</v>
      </c>
      <c r="Y40" s="3">
        <f t="shared" si="0"/>
        <v>609</v>
      </c>
      <c r="Z40" s="18">
        <f t="shared" si="1"/>
        <v>81.2</v>
      </c>
      <c r="AA40" s="3">
        <v>9.27</v>
      </c>
      <c r="AB40" s="3" t="s">
        <v>74</v>
      </c>
      <c r="AC40" s="19">
        <v>0</v>
      </c>
      <c r="AD40" s="19">
        <v>0</v>
      </c>
      <c r="AE40" s="20">
        <v>33</v>
      </c>
      <c r="AF40" s="14" t="s">
        <v>170</v>
      </c>
      <c r="AG40" s="37" t="s">
        <v>171</v>
      </c>
      <c r="AH40" s="41" t="s">
        <v>172</v>
      </c>
      <c r="AI40" s="22"/>
      <c r="AJ40" s="22"/>
      <c r="AK40" s="23"/>
      <c r="AL40" s="22"/>
      <c r="AM40" s="22"/>
      <c r="AN40" s="23"/>
      <c r="AO40" s="22"/>
      <c r="AP40" s="22"/>
      <c r="AQ40" s="23"/>
      <c r="AR40" s="20"/>
      <c r="AS40" s="20"/>
      <c r="AT40" s="23"/>
      <c r="AU40" s="20"/>
      <c r="AV40" s="20"/>
      <c r="AW40" s="23"/>
      <c r="AX40" s="34"/>
      <c r="AY40" s="34"/>
      <c r="AZ40" s="34"/>
      <c r="BA40" s="34"/>
      <c r="BB40" s="34"/>
      <c r="BC40" s="34"/>
      <c r="BD40" s="23"/>
      <c r="BE40" s="25"/>
      <c r="BF40" s="26"/>
      <c r="BG40" s="25"/>
      <c r="BH40" s="23"/>
      <c r="BI40" s="33"/>
      <c r="BJ40" s="23"/>
    </row>
    <row r="41" spans="1:62" ht="15.6" x14ac:dyDescent="0.3">
      <c r="A41" s="14" t="s">
        <v>173</v>
      </c>
      <c r="B41" s="36" t="s">
        <v>174</v>
      </c>
      <c r="C41" s="41" t="s">
        <v>175</v>
      </c>
      <c r="D41" s="17">
        <v>30</v>
      </c>
      <c r="E41" s="2">
        <v>62</v>
      </c>
      <c r="F41" s="2">
        <v>92</v>
      </c>
      <c r="G41" s="3">
        <v>30</v>
      </c>
      <c r="H41" s="3">
        <v>52</v>
      </c>
      <c r="I41" s="3">
        <v>82</v>
      </c>
      <c r="J41" s="3">
        <v>30</v>
      </c>
      <c r="K41" s="3">
        <v>70</v>
      </c>
      <c r="L41" s="3">
        <v>100</v>
      </c>
      <c r="M41" s="3">
        <v>30</v>
      </c>
      <c r="N41" s="3">
        <v>62</v>
      </c>
      <c r="O41" s="3">
        <v>92</v>
      </c>
      <c r="P41" s="3">
        <v>30</v>
      </c>
      <c r="Q41" s="3">
        <v>63</v>
      </c>
      <c r="R41" s="3">
        <v>93</v>
      </c>
      <c r="S41" s="3">
        <v>21</v>
      </c>
      <c r="T41" s="3">
        <v>22</v>
      </c>
      <c r="U41" s="3">
        <v>21</v>
      </c>
      <c r="V41" s="3">
        <v>35</v>
      </c>
      <c r="W41" s="3">
        <v>35</v>
      </c>
      <c r="X41" s="3">
        <v>19</v>
      </c>
      <c r="Y41" s="3">
        <f t="shared" si="0"/>
        <v>612</v>
      </c>
      <c r="Z41" s="18">
        <f t="shared" si="1"/>
        <v>81.599999999999994</v>
      </c>
      <c r="AA41" s="3">
        <v>9.4499999999999993</v>
      </c>
      <c r="AB41" s="3" t="s">
        <v>74</v>
      </c>
      <c r="AC41" s="19">
        <v>0</v>
      </c>
      <c r="AD41" s="19">
        <v>0</v>
      </c>
      <c r="AE41" s="20">
        <v>34</v>
      </c>
      <c r="AF41" s="14" t="s">
        <v>173</v>
      </c>
      <c r="AG41" s="37" t="s">
        <v>174</v>
      </c>
      <c r="AH41" s="41" t="s">
        <v>175</v>
      </c>
      <c r="AI41" s="22"/>
      <c r="AJ41" s="22"/>
      <c r="AK41" s="23"/>
      <c r="AL41" s="22"/>
      <c r="AM41" s="22"/>
      <c r="AN41" s="23"/>
      <c r="AO41" s="22"/>
      <c r="AP41" s="22"/>
      <c r="AQ41" s="23"/>
      <c r="AR41" s="20"/>
      <c r="AS41" s="20"/>
      <c r="AT41" s="23"/>
      <c r="AU41" s="20"/>
      <c r="AV41" s="20"/>
      <c r="AW41" s="23"/>
      <c r="AX41" s="34"/>
      <c r="AY41" s="34"/>
      <c r="AZ41" s="34"/>
      <c r="BA41" s="34"/>
      <c r="BB41" s="34"/>
      <c r="BC41" s="34"/>
      <c r="BD41" s="23"/>
      <c r="BE41" s="25"/>
      <c r="BF41" s="26"/>
      <c r="BG41" s="25"/>
      <c r="BH41" s="23"/>
      <c r="BI41" s="33"/>
      <c r="BJ41" s="23"/>
    </row>
    <row r="42" spans="1:62" ht="15.6" x14ac:dyDescent="0.3">
      <c r="A42" s="14" t="s">
        <v>176</v>
      </c>
      <c r="B42" s="36" t="s">
        <v>177</v>
      </c>
      <c r="C42" s="41" t="s">
        <v>178</v>
      </c>
      <c r="D42" s="17">
        <v>30</v>
      </c>
      <c r="E42" s="2">
        <v>42</v>
      </c>
      <c r="F42" s="2">
        <v>72</v>
      </c>
      <c r="G42" s="35">
        <v>30</v>
      </c>
      <c r="H42" s="3">
        <v>45</v>
      </c>
      <c r="I42" s="3">
        <v>75</v>
      </c>
      <c r="J42" s="3">
        <v>30</v>
      </c>
      <c r="K42" s="3">
        <v>69</v>
      </c>
      <c r="L42" s="3">
        <v>99</v>
      </c>
      <c r="M42" s="3">
        <v>30</v>
      </c>
      <c r="N42" s="3">
        <v>52</v>
      </c>
      <c r="O42" s="3">
        <v>82</v>
      </c>
      <c r="P42" s="3">
        <v>30</v>
      </c>
      <c r="Q42" s="3">
        <v>59</v>
      </c>
      <c r="R42" s="3">
        <v>89</v>
      </c>
      <c r="S42" s="3">
        <v>21</v>
      </c>
      <c r="T42" s="3">
        <v>22</v>
      </c>
      <c r="U42" s="3">
        <v>21</v>
      </c>
      <c r="V42" s="3">
        <v>38</v>
      </c>
      <c r="W42" s="3">
        <v>38</v>
      </c>
      <c r="X42" s="3">
        <v>20</v>
      </c>
      <c r="Y42" s="3">
        <f t="shared" si="0"/>
        <v>577</v>
      </c>
      <c r="Z42" s="18">
        <f t="shared" si="1"/>
        <v>76.933333333333337</v>
      </c>
      <c r="AA42" s="3">
        <v>8.73</v>
      </c>
      <c r="AB42" s="3" t="s">
        <v>74</v>
      </c>
      <c r="AC42" s="19">
        <v>0</v>
      </c>
      <c r="AD42" s="19">
        <v>0</v>
      </c>
      <c r="AE42" s="20">
        <v>35</v>
      </c>
      <c r="AF42" s="14" t="s">
        <v>176</v>
      </c>
      <c r="AG42" s="37" t="s">
        <v>177</v>
      </c>
      <c r="AH42" s="41" t="s">
        <v>178</v>
      </c>
      <c r="AI42" s="22"/>
      <c r="AJ42" s="22"/>
      <c r="AK42" s="23"/>
      <c r="AL42" s="22"/>
      <c r="AM42" s="22"/>
      <c r="AN42" s="23"/>
      <c r="AO42" s="22"/>
      <c r="AP42" s="22"/>
      <c r="AQ42" s="23"/>
      <c r="AR42" s="20"/>
      <c r="AS42" s="20"/>
      <c r="AT42" s="23"/>
      <c r="AU42" s="20"/>
      <c r="AV42" s="20"/>
      <c r="AW42" s="23"/>
      <c r="AX42" s="34"/>
      <c r="AY42" s="34"/>
      <c r="AZ42" s="34"/>
      <c r="BA42" s="34"/>
      <c r="BB42" s="34"/>
      <c r="BC42" s="34"/>
      <c r="BD42" s="23"/>
      <c r="BE42" s="25"/>
      <c r="BF42" s="26"/>
      <c r="BG42" s="25"/>
      <c r="BH42" s="23"/>
      <c r="BI42" s="33"/>
      <c r="BJ42" s="23"/>
    </row>
    <row r="43" spans="1:62" ht="15.6" x14ac:dyDescent="0.3">
      <c r="A43" s="14" t="s">
        <v>179</v>
      </c>
      <c r="B43" s="36" t="s">
        <v>180</v>
      </c>
      <c r="C43" s="41" t="s">
        <v>181</v>
      </c>
      <c r="D43" s="17">
        <v>30</v>
      </c>
      <c r="E43" s="2">
        <v>55</v>
      </c>
      <c r="F43" s="2">
        <v>85</v>
      </c>
      <c r="G43" s="35">
        <v>30</v>
      </c>
      <c r="H43" s="3">
        <v>53</v>
      </c>
      <c r="I43" s="3">
        <v>83</v>
      </c>
      <c r="J43" s="3">
        <v>30</v>
      </c>
      <c r="K43" s="3">
        <v>70</v>
      </c>
      <c r="L43" s="3">
        <v>100</v>
      </c>
      <c r="M43" s="3">
        <v>30</v>
      </c>
      <c r="N43" s="3">
        <v>49</v>
      </c>
      <c r="O43" s="3">
        <v>79</v>
      </c>
      <c r="P43" s="3">
        <v>30</v>
      </c>
      <c r="Q43" s="3">
        <v>66</v>
      </c>
      <c r="R43" s="3">
        <v>96</v>
      </c>
      <c r="S43" s="3">
        <v>22</v>
      </c>
      <c r="T43" s="3">
        <v>21</v>
      </c>
      <c r="U43" s="3">
        <v>21</v>
      </c>
      <c r="V43" s="3">
        <v>33</v>
      </c>
      <c r="W43" s="3">
        <v>33</v>
      </c>
      <c r="X43" s="3">
        <v>21</v>
      </c>
      <c r="Y43" s="3">
        <f t="shared" si="0"/>
        <v>594</v>
      </c>
      <c r="Z43" s="18">
        <f t="shared" si="1"/>
        <v>79.2</v>
      </c>
      <c r="AA43" s="3">
        <v>8.9499999999999993</v>
      </c>
      <c r="AB43" s="3" t="s">
        <v>74</v>
      </c>
      <c r="AC43" s="19">
        <v>0</v>
      </c>
      <c r="AD43" s="19">
        <v>0</v>
      </c>
      <c r="AE43" s="20">
        <v>36</v>
      </c>
      <c r="AF43" s="14" t="s">
        <v>179</v>
      </c>
      <c r="AG43" s="37" t="s">
        <v>180</v>
      </c>
      <c r="AH43" s="41" t="s">
        <v>181</v>
      </c>
      <c r="AI43" s="22"/>
      <c r="AJ43" s="22"/>
      <c r="AK43" s="23"/>
      <c r="AL43" s="22"/>
      <c r="AM43" s="22"/>
      <c r="AN43" s="23"/>
      <c r="AO43" s="22"/>
      <c r="AP43" s="22"/>
      <c r="AQ43" s="23"/>
      <c r="AR43" s="20"/>
      <c r="AS43" s="20"/>
      <c r="AT43" s="23"/>
      <c r="AU43" s="20"/>
      <c r="AV43" s="20"/>
      <c r="AW43" s="23"/>
      <c r="AX43" s="34"/>
      <c r="AY43" s="34"/>
      <c r="AZ43" s="34"/>
      <c r="BA43" s="34"/>
      <c r="BB43" s="34"/>
      <c r="BC43" s="34"/>
      <c r="BD43" s="23"/>
      <c r="BE43" s="25"/>
      <c r="BF43" s="26"/>
      <c r="BG43" s="25"/>
      <c r="BH43" s="23"/>
      <c r="BI43" s="36"/>
      <c r="BJ43" s="23"/>
    </row>
    <row r="44" spans="1:62" ht="15.6" x14ac:dyDescent="0.3">
      <c r="A44" s="14" t="s">
        <v>182</v>
      </c>
      <c r="B44" s="36" t="s">
        <v>183</v>
      </c>
      <c r="C44" s="41" t="s">
        <v>184</v>
      </c>
      <c r="D44" s="17">
        <v>30</v>
      </c>
      <c r="E44" s="2">
        <v>56</v>
      </c>
      <c r="F44" s="2">
        <v>86</v>
      </c>
      <c r="G44" s="35">
        <v>30</v>
      </c>
      <c r="H44" s="3">
        <v>56</v>
      </c>
      <c r="I44" s="3">
        <v>86</v>
      </c>
      <c r="J44" s="3">
        <v>30</v>
      </c>
      <c r="K44" s="3">
        <v>70</v>
      </c>
      <c r="L44" s="3">
        <v>100</v>
      </c>
      <c r="M44" s="3">
        <v>30</v>
      </c>
      <c r="N44" s="3">
        <v>55</v>
      </c>
      <c r="O44" s="3">
        <v>85</v>
      </c>
      <c r="P44" s="3">
        <v>30</v>
      </c>
      <c r="Q44" s="3">
        <v>69</v>
      </c>
      <c r="R44" s="3">
        <v>99</v>
      </c>
      <c r="S44" s="3">
        <v>20</v>
      </c>
      <c r="T44" s="3">
        <v>22</v>
      </c>
      <c r="U44" s="3">
        <v>22</v>
      </c>
      <c r="V44" s="3">
        <v>41</v>
      </c>
      <c r="W44" s="3">
        <v>41</v>
      </c>
      <c r="X44" s="3">
        <v>21</v>
      </c>
      <c r="Y44" s="3">
        <f t="shared" si="0"/>
        <v>623</v>
      </c>
      <c r="Z44" s="18">
        <f t="shared" si="1"/>
        <v>83.066666666666663</v>
      </c>
      <c r="AA44" s="3">
        <v>9.27</v>
      </c>
      <c r="AB44" s="3" t="s">
        <v>74</v>
      </c>
      <c r="AC44" s="19">
        <v>0</v>
      </c>
      <c r="AD44" s="19">
        <v>0</v>
      </c>
      <c r="AE44" s="20">
        <v>37</v>
      </c>
      <c r="AF44" s="14" t="s">
        <v>182</v>
      </c>
      <c r="AG44" s="37" t="s">
        <v>183</v>
      </c>
      <c r="AH44" s="41" t="s">
        <v>184</v>
      </c>
      <c r="AI44" s="22"/>
      <c r="AJ44" s="22"/>
      <c r="AK44" s="23"/>
      <c r="AL44" s="22"/>
      <c r="AM44" s="22"/>
      <c r="AN44" s="23"/>
      <c r="AO44" s="22"/>
      <c r="AP44" s="22"/>
      <c r="AQ44" s="23"/>
      <c r="AR44" s="20"/>
      <c r="AS44" s="20"/>
      <c r="AT44" s="23"/>
      <c r="AU44" s="20"/>
      <c r="AV44" s="20"/>
      <c r="AW44" s="23"/>
      <c r="AX44" s="34"/>
      <c r="AY44" s="34"/>
      <c r="AZ44" s="34"/>
      <c r="BA44" s="34"/>
      <c r="BB44" s="34"/>
      <c r="BC44" s="34"/>
      <c r="BD44" s="23"/>
      <c r="BE44" s="25"/>
      <c r="BF44" s="26"/>
      <c r="BG44" s="25"/>
      <c r="BH44" s="23"/>
      <c r="BI44" s="33"/>
      <c r="BJ44" s="23"/>
    </row>
    <row r="45" spans="1:62" ht="15.6" x14ac:dyDescent="0.3">
      <c r="A45" s="14" t="s">
        <v>185</v>
      </c>
      <c r="B45" s="36" t="s">
        <v>186</v>
      </c>
      <c r="C45" s="41" t="s">
        <v>187</v>
      </c>
      <c r="D45" s="17">
        <v>30</v>
      </c>
      <c r="E45" s="2">
        <v>49</v>
      </c>
      <c r="F45" s="2">
        <v>79</v>
      </c>
      <c r="G45" s="35">
        <v>30</v>
      </c>
      <c r="H45" s="3">
        <v>49</v>
      </c>
      <c r="I45" s="3">
        <v>79</v>
      </c>
      <c r="J45" s="3">
        <v>30</v>
      </c>
      <c r="K45" s="3">
        <v>48</v>
      </c>
      <c r="L45" s="3">
        <v>78</v>
      </c>
      <c r="M45" s="3">
        <v>30</v>
      </c>
      <c r="N45" s="3">
        <v>41</v>
      </c>
      <c r="O45" s="3">
        <v>71</v>
      </c>
      <c r="P45" s="3">
        <v>30</v>
      </c>
      <c r="Q45" s="3">
        <v>53</v>
      </c>
      <c r="R45" s="3">
        <v>83</v>
      </c>
      <c r="S45" s="3">
        <v>21</v>
      </c>
      <c r="T45" s="3">
        <v>21</v>
      </c>
      <c r="U45" s="3">
        <v>21</v>
      </c>
      <c r="V45" s="3">
        <v>33</v>
      </c>
      <c r="W45" s="3">
        <v>33</v>
      </c>
      <c r="X45" s="3">
        <v>18</v>
      </c>
      <c r="Y45" s="3">
        <f t="shared" si="0"/>
        <v>537</v>
      </c>
      <c r="Z45" s="18">
        <f t="shared" si="1"/>
        <v>71.599999999999994</v>
      </c>
      <c r="AA45" s="3">
        <v>8.18</v>
      </c>
      <c r="AB45" s="3" t="s">
        <v>74</v>
      </c>
      <c r="AC45" s="19">
        <v>0</v>
      </c>
      <c r="AD45" s="19">
        <v>0</v>
      </c>
      <c r="AE45" s="20">
        <v>38</v>
      </c>
      <c r="AF45" s="14" t="s">
        <v>185</v>
      </c>
      <c r="AG45" s="37" t="s">
        <v>186</v>
      </c>
      <c r="AH45" s="41" t="s">
        <v>187</v>
      </c>
      <c r="AI45" s="22"/>
      <c r="AJ45" s="22"/>
      <c r="AK45" s="23"/>
      <c r="AL45" s="22"/>
      <c r="AM45" s="22"/>
      <c r="AN45" s="23"/>
      <c r="AO45" s="22"/>
      <c r="AP45" s="22"/>
      <c r="AQ45" s="23"/>
      <c r="AR45" s="20"/>
      <c r="AS45" s="20"/>
      <c r="AT45" s="23"/>
      <c r="AU45" s="20"/>
      <c r="AV45" s="20"/>
      <c r="AW45" s="23"/>
      <c r="AX45" s="34"/>
      <c r="AY45" s="34"/>
      <c r="AZ45" s="34"/>
      <c r="BA45" s="34"/>
      <c r="BB45" s="34"/>
      <c r="BC45" s="34"/>
      <c r="BD45" s="23"/>
      <c r="BE45" s="25"/>
      <c r="BF45" s="26"/>
      <c r="BG45" s="25"/>
      <c r="BH45" s="23"/>
      <c r="BI45" s="33"/>
      <c r="BJ45" s="23"/>
    </row>
    <row r="46" spans="1:62" ht="15.6" x14ac:dyDescent="0.3">
      <c r="A46" s="14" t="s">
        <v>188</v>
      </c>
      <c r="B46" s="36" t="s">
        <v>189</v>
      </c>
      <c r="C46" s="41" t="s">
        <v>190</v>
      </c>
      <c r="D46" s="17">
        <v>30</v>
      </c>
      <c r="E46" s="2">
        <v>57</v>
      </c>
      <c r="F46" s="2">
        <v>87</v>
      </c>
      <c r="G46" s="35">
        <v>30</v>
      </c>
      <c r="H46" s="3">
        <v>52</v>
      </c>
      <c r="I46" s="3">
        <v>82</v>
      </c>
      <c r="J46" s="3">
        <v>30</v>
      </c>
      <c r="K46" s="3">
        <v>62</v>
      </c>
      <c r="L46" s="3">
        <v>92</v>
      </c>
      <c r="M46" s="3">
        <v>30</v>
      </c>
      <c r="N46" s="3">
        <v>62</v>
      </c>
      <c r="O46" s="3">
        <v>92</v>
      </c>
      <c r="P46" s="3">
        <v>30</v>
      </c>
      <c r="Q46" s="3">
        <v>64</v>
      </c>
      <c r="R46" s="3">
        <v>94</v>
      </c>
      <c r="S46" s="3">
        <v>20</v>
      </c>
      <c r="T46" s="3">
        <v>21</v>
      </c>
      <c r="U46" s="3">
        <v>21</v>
      </c>
      <c r="V46" s="3">
        <v>43</v>
      </c>
      <c r="W46" s="3">
        <v>43</v>
      </c>
      <c r="X46" s="3">
        <v>20</v>
      </c>
      <c r="Y46" s="3">
        <f t="shared" si="0"/>
        <v>615</v>
      </c>
      <c r="Z46" s="18">
        <f t="shared" si="1"/>
        <v>82</v>
      </c>
      <c r="AA46" s="3">
        <v>9.41</v>
      </c>
      <c r="AB46" s="3" t="s">
        <v>74</v>
      </c>
      <c r="AC46" s="19">
        <v>0</v>
      </c>
      <c r="AD46" s="19">
        <v>0</v>
      </c>
      <c r="AE46" s="20">
        <v>39</v>
      </c>
      <c r="AF46" s="14" t="s">
        <v>188</v>
      </c>
      <c r="AG46" s="37" t="s">
        <v>189</v>
      </c>
      <c r="AH46" s="41" t="s">
        <v>190</v>
      </c>
      <c r="AI46" s="22"/>
      <c r="AJ46" s="22"/>
      <c r="AK46" s="23"/>
      <c r="AL46" s="22"/>
      <c r="AM46" s="22"/>
      <c r="AN46" s="23"/>
      <c r="AO46" s="22"/>
      <c r="AP46" s="22"/>
      <c r="AQ46" s="23"/>
      <c r="AR46" s="20"/>
      <c r="AS46" s="20"/>
      <c r="AT46" s="23"/>
      <c r="AU46" s="20"/>
      <c r="AV46" s="20"/>
      <c r="AW46" s="23"/>
      <c r="AX46" s="34"/>
      <c r="AY46" s="34"/>
      <c r="AZ46" s="34"/>
      <c r="BA46" s="34"/>
      <c r="BB46" s="34"/>
      <c r="BC46" s="34"/>
      <c r="BD46" s="23"/>
      <c r="BE46" s="25"/>
      <c r="BF46" s="26"/>
      <c r="BG46" s="25"/>
      <c r="BH46" s="23"/>
      <c r="BI46" s="33"/>
      <c r="BJ46" s="23"/>
    </row>
    <row r="47" spans="1:62" ht="15.6" x14ac:dyDescent="0.3">
      <c r="A47" s="14" t="s">
        <v>191</v>
      </c>
      <c r="B47" s="36" t="s">
        <v>192</v>
      </c>
      <c r="C47" s="16" t="s">
        <v>193</v>
      </c>
      <c r="D47" s="17">
        <v>30</v>
      </c>
      <c r="E47" s="42">
        <v>42</v>
      </c>
      <c r="F47" s="2">
        <v>72</v>
      </c>
      <c r="G47" s="42">
        <v>30</v>
      </c>
      <c r="H47" s="42">
        <v>36</v>
      </c>
      <c r="I47" s="3">
        <v>66</v>
      </c>
      <c r="J47" s="42">
        <v>30</v>
      </c>
      <c r="K47" s="42">
        <v>53</v>
      </c>
      <c r="L47" s="3">
        <v>83</v>
      </c>
      <c r="M47" s="42">
        <v>30</v>
      </c>
      <c r="N47" s="42">
        <v>39</v>
      </c>
      <c r="O47" s="3">
        <v>69</v>
      </c>
      <c r="P47" s="42">
        <v>30</v>
      </c>
      <c r="Q47" s="42">
        <v>62</v>
      </c>
      <c r="R47" s="3">
        <v>92</v>
      </c>
      <c r="S47" s="3">
        <v>21</v>
      </c>
      <c r="T47" s="3">
        <v>22</v>
      </c>
      <c r="U47" s="3">
        <v>20</v>
      </c>
      <c r="V47" s="42">
        <v>40</v>
      </c>
      <c r="W47" s="42">
        <v>40</v>
      </c>
      <c r="X47" s="42">
        <v>21</v>
      </c>
      <c r="Y47" s="3">
        <f t="shared" si="0"/>
        <v>546</v>
      </c>
      <c r="Z47" s="18">
        <f t="shared" si="1"/>
        <v>72.8</v>
      </c>
      <c r="AA47" s="42">
        <v>8.41</v>
      </c>
      <c r="AB47" s="3" t="s">
        <v>74</v>
      </c>
      <c r="AC47" s="19">
        <v>0</v>
      </c>
      <c r="AD47" s="19">
        <v>0</v>
      </c>
      <c r="AE47" s="20">
        <v>40</v>
      </c>
      <c r="AF47" s="14" t="s">
        <v>191</v>
      </c>
      <c r="AG47" s="37" t="s">
        <v>192</v>
      </c>
      <c r="AH47" s="16" t="s">
        <v>193</v>
      </c>
      <c r="AI47" s="22"/>
      <c r="AJ47" s="22"/>
      <c r="AK47" s="23"/>
      <c r="AL47" s="22"/>
      <c r="AM47" s="22"/>
      <c r="AN47" s="23"/>
      <c r="AO47" s="22"/>
      <c r="AP47" s="22"/>
      <c r="AQ47" s="23"/>
      <c r="AR47" s="20"/>
      <c r="AS47" s="20"/>
      <c r="AT47" s="23"/>
      <c r="AU47" s="20"/>
      <c r="AV47" s="20"/>
      <c r="AW47" s="23"/>
      <c r="AX47" s="34"/>
      <c r="AY47" s="34"/>
      <c r="AZ47" s="34"/>
      <c r="BA47" s="34"/>
      <c r="BB47" s="34"/>
      <c r="BC47" s="34"/>
      <c r="BD47" s="23"/>
      <c r="BE47" s="25"/>
      <c r="BF47" s="26"/>
      <c r="BG47" s="25"/>
      <c r="BH47" s="23"/>
      <c r="BI47" s="33"/>
      <c r="BJ47" s="23"/>
    </row>
    <row r="48" spans="1:62" ht="15.6" x14ac:dyDescent="0.3">
      <c r="A48" s="14" t="s">
        <v>194</v>
      </c>
      <c r="B48" s="36" t="s">
        <v>195</v>
      </c>
      <c r="C48" s="16" t="s">
        <v>196</v>
      </c>
      <c r="D48" s="17">
        <v>30</v>
      </c>
      <c r="E48" s="2">
        <v>53</v>
      </c>
      <c r="F48" s="2">
        <v>83</v>
      </c>
      <c r="G48" s="3">
        <v>30</v>
      </c>
      <c r="H48" s="3">
        <v>62</v>
      </c>
      <c r="I48" s="3">
        <v>92</v>
      </c>
      <c r="J48" s="3">
        <v>30</v>
      </c>
      <c r="K48" s="3">
        <v>69</v>
      </c>
      <c r="L48" s="3">
        <v>99</v>
      </c>
      <c r="M48" s="3">
        <v>30</v>
      </c>
      <c r="N48" s="3">
        <v>59</v>
      </c>
      <c r="O48" s="3">
        <v>89</v>
      </c>
      <c r="P48" s="3">
        <v>30</v>
      </c>
      <c r="Q48" s="3">
        <v>70</v>
      </c>
      <c r="R48" s="3">
        <v>100</v>
      </c>
      <c r="S48" s="3">
        <v>20</v>
      </c>
      <c r="T48" s="3">
        <v>23</v>
      </c>
      <c r="U48" s="3">
        <v>21</v>
      </c>
      <c r="V48" s="3">
        <v>35</v>
      </c>
      <c r="W48" s="3">
        <v>35</v>
      </c>
      <c r="X48" s="3">
        <v>22</v>
      </c>
      <c r="Y48" s="3">
        <f t="shared" si="0"/>
        <v>619</v>
      </c>
      <c r="Z48" s="18">
        <f t="shared" si="1"/>
        <v>82.533333333333331</v>
      </c>
      <c r="AA48" s="3">
        <v>9.36</v>
      </c>
      <c r="AB48" s="3" t="s">
        <v>74</v>
      </c>
      <c r="AC48" s="19">
        <v>0</v>
      </c>
      <c r="AD48" s="19">
        <v>0</v>
      </c>
      <c r="AE48" s="20">
        <v>41</v>
      </c>
      <c r="AF48" s="14" t="s">
        <v>194</v>
      </c>
      <c r="AG48" s="37" t="s">
        <v>195</v>
      </c>
      <c r="AH48" s="16" t="s">
        <v>196</v>
      </c>
      <c r="AI48" s="22"/>
      <c r="AJ48" s="22"/>
      <c r="AK48" s="23"/>
      <c r="AL48" s="22"/>
      <c r="AM48" s="22"/>
      <c r="AN48" s="23"/>
      <c r="AO48" s="22"/>
      <c r="AP48" s="22"/>
      <c r="AQ48" s="23"/>
      <c r="AR48" s="20"/>
      <c r="AS48" s="20"/>
      <c r="AT48" s="23"/>
      <c r="AU48" s="20"/>
      <c r="AV48" s="20"/>
      <c r="AW48" s="23"/>
      <c r="AX48" s="34"/>
      <c r="AY48" s="34"/>
      <c r="AZ48" s="34"/>
      <c r="BA48" s="34"/>
      <c r="BB48" s="34"/>
      <c r="BC48" s="34"/>
      <c r="BD48" s="23"/>
      <c r="BE48" s="25"/>
      <c r="BF48" s="26"/>
      <c r="BG48" s="25"/>
      <c r="BH48" s="23"/>
      <c r="BI48" s="33"/>
      <c r="BJ48" s="23"/>
    </row>
    <row r="49" spans="1:62" ht="15.6" x14ac:dyDescent="0.3">
      <c r="A49" s="14" t="s">
        <v>197</v>
      </c>
      <c r="B49" s="36" t="s">
        <v>198</v>
      </c>
      <c r="C49" s="16" t="s">
        <v>199</v>
      </c>
      <c r="D49" s="17">
        <v>30</v>
      </c>
      <c r="E49" s="2">
        <v>52</v>
      </c>
      <c r="F49" s="2">
        <v>82</v>
      </c>
      <c r="G49" s="3">
        <v>30</v>
      </c>
      <c r="H49" s="3">
        <v>56</v>
      </c>
      <c r="I49" s="3">
        <v>86</v>
      </c>
      <c r="J49" s="3">
        <v>25</v>
      </c>
      <c r="K49" s="3">
        <v>70</v>
      </c>
      <c r="L49" s="3">
        <v>95</v>
      </c>
      <c r="M49" s="3">
        <v>28</v>
      </c>
      <c r="N49" s="3">
        <v>52</v>
      </c>
      <c r="O49" s="3">
        <v>80</v>
      </c>
      <c r="P49" s="3">
        <v>30</v>
      </c>
      <c r="Q49" s="3">
        <v>70</v>
      </c>
      <c r="R49" s="3">
        <v>100</v>
      </c>
      <c r="S49" s="3">
        <v>21</v>
      </c>
      <c r="T49" s="3">
        <v>22</v>
      </c>
      <c r="U49" s="3">
        <v>22</v>
      </c>
      <c r="V49" s="3">
        <v>36</v>
      </c>
      <c r="W49" s="3">
        <v>36</v>
      </c>
      <c r="X49" s="3">
        <v>23</v>
      </c>
      <c r="Y49" s="3">
        <f t="shared" si="0"/>
        <v>603</v>
      </c>
      <c r="Z49" s="18">
        <f t="shared" si="1"/>
        <v>80.400000000000006</v>
      </c>
      <c r="AA49" s="3">
        <v>9.23</v>
      </c>
      <c r="AB49" s="3" t="s">
        <v>74</v>
      </c>
      <c r="AC49" s="19">
        <v>0</v>
      </c>
      <c r="AD49" s="19">
        <v>0</v>
      </c>
      <c r="AE49" s="20">
        <v>42</v>
      </c>
      <c r="AF49" s="14" t="s">
        <v>197</v>
      </c>
      <c r="AG49" s="37" t="s">
        <v>198</v>
      </c>
      <c r="AH49" s="16" t="s">
        <v>199</v>
      </c>
      <c r="AI49" s="22"/>
      <c r="AJ49" s="22"/>
      <c r="AK49" s="23"/>
      <c r="AL49" s="22"/>
      <c r="AM49" s="22"/>
      <c r="AN49" s="23"/>
      <c r="AO49" s="22"/>
      <c r="AP49" s="22"/>
      <c r="AQ49" s="23"/>
      <c r="AR49" s="20"/>
      <c r="AS49" s="20"/>
      <c r="AT49" s="23"/>
      <c r="AU49" s="20"/>
      <c r="AV49" s="20"/>
      <c r="AW49" s="23"/>
      <c r="AX49" s="34"/>
      <c r="AY49" s="34"/>
      <c r="AZ49" s="34"/>
      <c r="BA49" s="34"/>
      <c r="BB49" s="34"/>
      <c r="BC49" s="34"/>
      <c r="BD49" s="23"/>
      <c r="BE49" s="25"/>
      <c r="BF49" s="26"/>
      <c r="BG49" s="25"/>
      <c r="BH49" s="23"/>
      <c r="BI49" s="33"/>
      <c r="BJ49" s="23"/>
    </row>
    <row r="50" spans="1:62" ht="15.6" x14ac:dyDescent="0.3">
      <c r="A50" s="14" t="s">
        <v>200</v>
      </c>
      <c r="B50" s="36" t="s">
        <v>201</v>
      </c>
      <c r="C50" s="16" t="s">
        <v>202</v>
      </c>
      <c r="D50" s="17">
        <v>30</v>
      </c>
      <c r="E50" s="2">
        <v>50</v>
      </c>
      <c r="F50" s="2">
        <v>80</v>
      </c>
      <c r="G50" s="3">
        <v>0</v>
      </c>
      <c r="H50" s="3">
        <v>46</v>
      </c>
      <c r="I50" s="3">
        <v>76</v>
      </c>
      <c r="J50" s="3">
        <v>28</v>
      </c>
      <c r="K50" s="3">
        <v>60</v>
      </c>
      <c r="L50" s="3">
        <v>88</v>
      </c>
      <c r="M50" s="3">
        <v>29</v>
      </c>
      <c r="N50" s="3">
        <v>48</v>
      </c>
      <c r="O50" s="3">
        <v>77</v>
      </c>
      <c r="P50" s="3">
        <v>30</v>
      </c>
      <c r="Q50" s="3">
        <v>57</v>
      </c>
      <c r="R50" s="3">
        <v>87</v>
      </c>
      <c r="S50" s="3">
        <v>24</v>
      </c>
      <c r="T50" s="3">
        <v>21</v>
      </c>
      <c r="U50" s="3">
        <v>21</v>
      </c>
      <c r="V50" s="3">
        <v>36</v>
      </c>
      <c r="W50" s="3">
        <v>36</v>
      </c>
      <c r="X50" s="3">
        <v>22</v>
      </c>
      <c r="Y50" s="3">
        <f t="shared" si="0"/>
        <v>568</v>
      </c>
      <c r="Z50" s="18">
        <f t="shared" si="1"/>
        <v>75.733333333333334</v>
      </c>
      <c r="AA50" s="3">
        <v>8.68</v>
      </c>
      <c r="AB50" s="3" t="s">
        <v>74</v>
      </c>
      <c r="AC50" s="19">
        <v>0</v>
      </c>
      <c r="AD50" s="19">
        <v>0</v>
      </c>
      <c r="AE50" s="20">
        <v>43</v>
      </c>
      <c r="AF50" s="14" t="s">
        <v>200</v>
      </c>
      <c r="AG50" s="37" t="s">
        <v>201</v>
      </c>
      <c r="AH50" s="16" t="s">
        <v>202</v>
      </c>
      <c r="AI50" s="22"/>
      <c r="AJ50" s="22"/>
      <c r="AK50" s="23"/>
      <c r="AL50" s="22"/>
      <c r="AM50" s="22"/>
      <c r="AN50" s="23"/>
      <c r="AO50" s="22"/>
      <c r="AP50" s="22"/>
      <c r="AQ50" s="23"/>
      <c r="AR50" s="20"/>
      <c r="AS50" s="20"/>
      <c r="AT50" s="23"/>
      <c r="AU50" s="20"/>
      <c r="AV50" s="20"/>
      <c r="AW50" s="23"/>
      <c r="AX50" s="34"/>
      <c r="AY50" s="34"/>
      <c r="AZ50" s="34"/>
      <c r="BA50" s="34"/>
      <c r="BB50" s="34"/>
      <c r="BC50" s="34"/>
      <c r="BD50" s="23"/>
      <c r="BE50" s="25"/>
      <c r="BF50" s="26"/>
      <c r="BG50" s="25"/>
      <c r="BH50" s="23"/>
      <c r="BI50" s="33"/>
      <c r="BJ50" s="23"/>
    </row>
    <row r="51" spans="1:62" ht="15.6" x14ac:dyDescent="0.3">
      <c r="A51" s="14" t="s">
        <v>203</v>
      </c>
      <c r="B51" s="36" t="s">
        <v>204</v>
      </c>
      <c r="C51" s="16" t="s">
        <v>205</v>
      </c>
      <c r="D51" s="17">
        <v>30</v>
      </c>
      <c r="E51" s="2">
        <v>56</v>
      </c>
      <c r="F51" s="2">
        <v>86</v>
      </c>
      <c r="G51" s="3">
        <v>28</v>
      </c>
      <c r="H51" s="3">
        <v>52</v>
      </c>
      <c r="I51" s="3">
        <v>80</v>
      </c>
      <c r="J51" s="3">
        <v>30</v>
      </c>
      <c r="K51" s="3">
        <v>70</v>
      </c>
      <c r="L51" s="3">
        <v>100</v>
      </c>
      <c r="M51" s="3">
        <v>30</v>
      </c>
      <c r="N51" s="35">
        <v>50</v>
      </c>
      <c r="O51" s="3">
        <v>80</v>
      </c>
      <c r="P51" s="3">
        <v>30</v>
      </c>
      <c r="Q51" s="3">
        <v>63</v>
      </c>
      <c r="R51" s="3">
        <v>93</v>
      </c>
      <c r="S51" s="3">
        <v>18</v>
      </c>
      <c r="T51" s="3">
        <v>22</v>
      </c>
      <c r="U51" s="3">
        <v>22</v>
      </c>
      <c r="V51" s="3">
        <v>44</v>
      </c>
      <c r="W51" s="3">
        <v>44</v>
      </c>
      <c r="X51" s="3">
        <v>19</v>
      </c>
      <c r="Y51" s="3">
        <f t="shared" si="0"/>
        <v>608</v>
      </c>
      <c r="Z51" s="18">
        <f t="shared" si="1"/>
        <v>81.066666666666663</v>
      </c>
      <c r="AA51" s="3">
        <v>9.18</v>
      </c>
      <c r="AB51" s="3" t="s">
        <v>74</v>
      </c>
      <c r="AC51" s="19">
        <v>0</v>
      </c>
      <c r="AD51" s="19">
        <v>0</v>
      </c>
      <c r="AE51" s="20">
        <v>44</v>
      </c>
      <c r="AF51" s="14" t="s">
        <v>203</v>
      </c>
      <c r="AG51" s="37" t="s">
        <v>204</v>
      </c>
      <c r="AH51" s="16" t="s">
        <v>205</v>
      </c>
      <c r="AI51" s="22"/>
      <c r="AJ51" s="22"/>
      <c r="AK51" s="23"/>
      <c r="AL51" s="22"/>
      <c r="AM51" s="22"/>
      <c r="AN51" s="23"/>
      <c r="AO51" s="22"/>
      <c r="AP51" s="22"/>
      <c r="AQ51" s="23"/>
      <c r="AR51" s="20"/>
      <c r="AS51" s="20"/>
      <c r="AT51" s="23"/>
      <c r="AU51" s="20"/>
      <c r="AV51" s="20"/>
      <c r="AW51" s="23"/>
      <c r="AX51" s="34"/>
      <c r="AY51" s="34"/>
      <c r="AZ51" s="34"/>
      <c r="BA51" s="34"/>
      <c r="BB51" s="34"/>
      <c r="BC51" s="34"/>
      <c r="BD51" s="23"/>
      <c r="BE51" s="25"/>
      <c r="BF51" s="26"/>
      <c r="BG51" s="25"/>
      <c r="BH51" s="23"/>
      <c r="BI51" s="33"/>
      <c r="BJ51" s="23"/>
    </row>
    <row r="52" spans="1:62" ht="15.6" x14ac:dyDescent="0.3">
      <c r="A52" s="14" t="s">
        <v>206</v>
      </c>
      <c r="B52" s="36" t="s">
        <v>207</v>
      </c>
      <c r="C52" s="16" t="s">
        <v>208</v>
      </c>
      <c r="D52" s="17">
        <v>30</v>
      </c>
      <c r="E52" s="2">
        <v>57</v>
      </c>
      <c r="F52" s="2">
        <v>87</v>
      </c>
      <c r="G52" s="3">
        <v>30</v>
      </c>
      <c r="H52" s="3">
        <v>56</v>
      </c>
      <c r="I52" s="3">
        <v>86</v>
      </c>
      <c r="J52" s="3">
        <v>30</v>
      </c>
      <c r="K52" s="3">
        <v>60</v>
      </c>
      <c r="L52" s="3">
        <v>90</v>
      </c>
      <c r="M52" s="3">
        <v>30</v>
      </c>
      <c r="N52" s="3">
        <v>63</v>
      </c>
      <c r="O52" s="3">
        <v>93</v>
      </c>
      <c r="P52" s="3">
        <v>30</v>
      </c>
      <c r="Q52" s="3">
        <v>59</v>
      </c>
      <c r="R52" s="3">
        <v>89</v>
      </c>
      <c r="S52" s="3">
        <v>21</v>
      </c>
      <c r="T52" s="3">
        <v>22</v>
      </c>
      <c r="U52" s="3">
        <v>22</v>
      </c>
      <c r="V52" s="3">
        <v>35</v>
      </c>
      <c r="W52" s="3">
        <v>35</v>
      </c>
      <c r="X52" s="3">
        <v>20</v>
      </c>
      <c r="Y52" s="3">
        <f t="shared" si="0"/>
        <v>600</v>
      </c>
      <c r="Z52" s="18">
        <f t="shared" si="1"/>
        <v>80</v>
      </c>
      <c r="AA52" s="3">
        <v>9.18</v>
      </c>
      <c r="AB52" s="3" t="s">
        <v>74</v>
      </c>
      <c r="AC52" s="19">
        <v>0</v>
      </c>
      <c r="AD52" s="19">
        <v>0</v>
      </c>
      <c r="AE52" s="20">
        <v>45</v>
      </c>
      <c r="AF52" s="14" t="s">
        <v>206</v>
      </c>
      <c r="AG52" s="37" t="s">
        <v>207</v>
      </c>
      <c r="AH52" s="16" t="s">
        <v>208</v>
      </c>
      <c r="AI52" s="22"/>
      <c r="AJ52" s="22"/>
      <c r="AK52" s="23"/>
      <c r="AL52" s="22"/>
      <c r="AM52" s="22"/>
      <c r="AN52" s="23"/>
      <c r="AO52" s="22"/>
      <c r="AP52" s="22"/>
      <c r="AQ52" s="23"/>
      <c r="AR52" s="20"/>
      <c r="AS52" s="20"/>
      <c r="AT52" s="23"/>
      <c r="AU52" s="20"/>
      <c r="AV52" s="20"/>
      <c r="AW52" s="23"/>
      <c r="AX52" s="34"/>
      <c r="AY52" s="34"/>
      <c r="AZ52" s="34"/>
      <c r="BA52" s="34"/>
      <c r="BB52" s="34"/>
      <c r="BC52" s="34"/>
      <c r="BD52" s="23"/>
      <c r="BE52" s="25"/>
      <c r="BF52" s="26"/>
      <c r="BG52" s="25"/>
      <c r="BH52" s="23"/>
      <c r="BI52" s="33"/>
      <c r="BJ52" s="23"/>
    </row>
    <row r="53" spans="1:62" ht="15.6" x14ac:dyDescent="0.3">
      <c r="A53" s="14" t="s">
        <v>209</v>
      </c>
      <c r="B53" s="36" t="s">
        <v>210</v>
      </c>
      <c r="C53" s="16" t="s">
        <v>211</v>
      </c>
      <c r="D53" s="17">
        <v>20</v>
      </c>
      <c r="E53" s="2">
        <v>35</v>
      </c>
      <c r="F53" s="2">
        <v>55</v>
      </c>
      <c r="G53" s="3">
        <v>30</v>
      </c>
      <c r="H53" s="3">
        <v>46</v>
      </c>
      <c r="I53" s="3">
        <v>76</v>
      </c>
      <c r="J53" s="3">
        <v>20</v>
      </c>
      <c r="K53" s="3">
        <v>53</v>
      </c>
      <c r="L53" s="3">
        <v>73</v>
      </c>
      <c r="M53" s="3">
        <v>25</v>
      </c>
      <c r="N53" s="3">
        <v>48</v>
      </c>
      <c r="O53" s="3">
        <v>73</v>
      </c>
      <c r="P53" s="3">
        <v>26</v>
      </c>
      <c r="Q53" s="3">
        <v>50</v>
      </c>
      <c r="R53" s="3">
        <v>76</v>
      </c>
      <c r="S53" s="3">
        <v>16</v>
      </c>
      <c r="T53" s="3">
        <v>21</v>
      </c>
      <c r="U53" s="3">
        <v>20</v>
      </c>
      <c r="V53" s="3">
        <v>36</v>
      </c>
      <c r="W53" s="3">
        <v>36</v>
      </c>
      <c r="X53" s="3">
        <v>19</v>
      </c>
      <c r="Y53" s="3">
        <f t="shared" si="0"/>
        <v>501</v>
      </c>
      <c r="Z53" s="18">
        <f t="shared" si="1"/>
        <v>66.8</v>
      </c>
      <c r="AA53" s="3">
        <v>7.68</v>
      </c>
      <c r="AB53" s="3" t="s">
        <v>212</v>
      </c>
      <c r="AC53" s="19">
        <v>0</v>
      </c>
      <c r="AD53" s="19">
        <v>0</v>
      </c>
      <c r="AE53" s="20">
        <v>46</v>
      </c>
      <c r="AF53" s="14" t="s">
        <v>209</v>
      </c>
      <c r="AG53" s="37" t="s">
        <v>210</v>
      </c>
      <c r="AH53" s="16" t="s">
        <v>211</v>
      </c>
      <c r="AI53" s="22"/>
      <c r="AJ53" s="22"/>
      <c r="AK53" s="23"/>
      <c r="AL53" s="22"/>
      <c r="AM53" s="22"/>
      <c r="AN53" s="23"/>
      <c r="AO53" s="22"/>
      <c r="AP53" s="22"/>
      <c r="AQ53" s="23"/>
      <c r="AR53" s="20"/>
      <c r="AS53" s="20"/>
      <c r="AT53" s="23"/>
      <c r="AU53" s="20"/>
      <c r="AV53" s="20"/>
      <c r="AW53" s="23"/>
      <c r="AX53" s="34"/>
      <c r="AY53" s="34"/>
      <c r="AZ53" s="34"/>
      <c r="BA53" s="34"/>
      <c r="BB53" s="34"/>
      <c r="BC53" s="34"/>
      <c r="BD53" s="23"/>
      <c r="BE53" s="25"/>
      <c r="BF53" s="26"/>
      <c r="BG53" s="25"/>
      <c r="BH53" s="23"/>
      <c r="BI53" s="33"/>
      <c r="BJ53" s="23"/>
    </row>
    <row r="54" spans="1:62" ht="15.6" x14ac:dyDescent="0.3">
      <c r="A54" s="14" t="s">
        <v>213</v>
      </c>
      <c r="B54" s="36" t="s">
        <v>214</v>
      </c>
      <c r="C54" s="16" t="s">
        <v>215</v>
      </c>
      <c r="D54" s="17">
        <v>30</v>
      </c>
      <c r="E54" s="2">
        <v>50</v>
      </c>
      <c r="F54" s="2">
        <v>80</v>
      </c>
      <c r="G54" s="3">
        <v>30</v>
      </c>
      <c r="H54" s="3">
        <v>56</v>
      </c>
      <c r="I54" s="3">
        <v>86</v>
      </c>
      <c r="J54" s="3">
        <v>30</v>
      </c>
      <c r="K54" s="3">
        <v>70</v>
      </c>
      <c r="L54" s="3">
        <v>0</v>
      </c>
      <c r="M54" s="3">
        <v>30</v>
      </c>
      <c r="N54" s="3">
        <v>53</v>
      </c>
      <c r="O54" s="3">
        <v>76</v>
      </c>
      <c r="P54" s="3">
        <v>30</v>
      </c>
      <c r="Q54" s="3">
        <v>59</v>
      </c>
      <c r="R54" s="3">
        <v>89</v>
      </c>
      <c r="S54" s="3">
        <v>22</v>
      </c>
      <c r="T54" s="3">
        <v>22</v>
      </c>
      <c r="U54" s="3">
        <v>21</v>
      </c>
      <c r="V54" s="3">
        <v>32</v>
      </c>
      <c r="W54" s="3">
        <v>32</v>
      </c>
      <c r="X54" s="3">
        <v>22</v>
      </c>
      <c r="Y54" s="3">
        <f t="shared" si="0"/>
        <v>482</v>
      </c>
      <c r="Z54" s="18">
        <f t="shared" si="1"/>
        <v>64.266666666666666</v>
      </c>
      <c r="AA54" s="3">
        <v>8.9499999999999993</v>
      </c>
      <c r="AB54" s="3" t="s">
        <v>74</v>
      </c>
      <c r="AC54" s="19">
        <v>0</v>
      </c>
      <c r="AD54" s="19">
        <v>0</v>
      </c>
      <c r="AE54" s="20">
        <v>47</v>
      </c>
      <c r="AF54" s="14" t="s">
        <v>213</v>
      </c>
      <c r="AG54" s="37" t="s">
        <v>214</v>
      </c>
      <c r="AH54" s="16" t="s">
        <v>215</v>
      </c>
      <c r="AI54" s="43"/>
      <c r="AJ54" s="43"/>
      <c r="AK54" s="23"/>
      <c r="AL54" s="43"/>
      <c r="AM54" s="43"/>
      <c r="AN54" s="23"/>
      <c r="AO54" s="43"/>
      <c r="AP54" s="43"/>
      <c r="AQ54" s="23"/>
      <c r="AR54" s="43"/>
      <c r="AS54" s="43"/>
      <c r="AT54" s="23"/>
      <c r="AU54" s="43"/>
      <c r="AV54" s="43"/>
      <c r="AW54" s="23"/>
      <c r="AX54" s="44"/>
      <c r="AY54" s="44"/>
      <c r="AZ54" s="44"/>
      <c r="BA54" s="44"/>
      <c r="BB54" s="44"/>
      <c r="BC54" s="44"/>
      <c r="BD54" s="23"/>
      <c r="BE54" s="25"/>
      <c r="BF54" s="26"/>
      <c r="BG54" s="25"/>
      <c r="BH54" s="23"/>
      <c r="BI54" s="33"/>
      <c r="BJ54" s="23"/>
    </row>
    <row r="55" spans="1:62" ht="15.6" x14ac:dyDescent="0.3">
      <c r="A55" s="29" t="s">
        <v>216</v>
      </c>
      <c r="B55" s="45" t="s">
        <v>217</v>
      </c>
      <c r="C55" s="16" t="s">
        <v>218</v>
      </c>
      <c r="D55" s="17">
        <v>30</v>
      </c>
      <c r="E55" s="2">
        <v>11</v>
      </c>
      <c r="F55" s="2">
        <v>41</v>
      </c>
      <c r="G55" s="3">
        <v>30</v>
      </c>
      <c r="H55" s="3">
        <v>59</v>
      </c>
      <c r="I55" s="3">
        <v>89</v>
      </c>
      <c r="J55" s="3">
        <v>30</v>
      </c>
      <c r="K55" s="3">
        <v>63</v>
      </c>
      <c r="L55" s="3">
        <v>93</v>
      </c>
      <c r="M55" s="3">
        <v>30</v>
      </c>
      <c r="N55" s="3">
        <v>56</v>
      </c>
      <c r="O55" s="3">
        <v>86</v>
      </c>
      <c r="P55" s="3">
        <v>30</v>
      </c>
      <c r="Q55" s="3">
        <v>66</v>
      </c>
      <c r="R55" s="3">
        <v>96</v>
      </c>
      <c r="S55" s="3">
        <v>22</v>
      </c>
      <c r="T55" s="3">
        <v>22</v>
      </c>
      <c r="U55" s="3">
        <v>21</v>
      </c>
      <c r="V55" s="3">
        <v>41</v>
      </c>
      <c r="W55" s="3">
        <v>41</v>
      </c>
      <c r="X55" s="3">
        <v>20</v>
      </c>
      <c r="Y55" s="3">
        <f t="shared" si="0"/>
        <v>572</v>
      </c>
      <c r="Z55" s="18">
        <f t="shared" si="1"/>
        <v>76.266666666666666</v>
      </c>
      <c r="AA55" s="3"/>
      <c r="AB55" s="3" t="s">
        <v>78</v>
      </c>
      <c r="AC55" s="3">
        <v>1</v>
      </c>
      <c r="AD55" s="3" t="s">
        <v>52</v>
      </c>
      <c r="AE55" s="20">
        <v>48</v>
      </c>
      <c r="AF55" s="29" t="s">
        <v>216</v>
      </c>
      <c r="AG55" s="2" t="s">
        <v>217</v>
      </c>
      <c r="AH55" s="16" t="s">
        <v>218</v>
      </c>
      <c r="AI55" s="46"/>
      <c r="AJ55" s="46"/>
      <c r="AK55" s="23"/>
      <c r="AL55" s="46"/>
      <c r="AM55" s="46"/>
      <c r="AN55" s="23"/>
      <c r="AO55" s="46"/>
      <c r="AP55" s="46"/>
      <c r="AQ55" s="23"/>
      <c r="AR55" s="43"/>
      <c r="AS55" s="43"/>
      <c r="AT55" s="23"/>
      <c r="AU55" s="43"/>
      <c r="AV55" s="43"/>
      <c r="AW55" s="23"/>
      <c r="AX55" s="44"/>
      <c r="AY55" s="44"/>
      <c r="AZ55" s="44"/>
      <c r="BA55" s="44"/>
      <c r="BB55" s="44"/>
      <c r="BC55" s="44"/>
      <c r="BD55" s="23"/>
      <c r="BE55" s="25"/>
      <c r="BF55" s="26"/>
      <c r="BG55" s="25"/>
      <c r="BH55" s="23"/>
      <c r="BI55" s="47"/>
      <c r="BJ55" s="23"/>
    </row>
    <row r="56" spans="1:62" ht="15.6" x14ac:dyDescent="0.3">
      <c r="A56" s="14" t="s">
        <v>219</v>
      </c>
      <c r="B56" s="36" t="s">
        <v>220</v>
      </c>
      <c r="C56" s="48" t="s">
        <v>221</v>
      </c>
      <c r="D56" s="17">
        <v>30</v>
      </c>
      <c r="E56" s="2">
        <v>43</v>
      </c>
      <c r="F56" s="2">
        <v>73</v>
      </c>
      <c r="G56" s="3">
        <v>30</v>
      </c>
      <c r="H56" s="3">
        <v>49</v>
      </c>
      <c r="I56" s="3">
        <v>79</v>
      </c>
      <c r="J56" s="3">
        <v>30</v>
      </c>
      <c r="K56" s="3">
        <v>64</v>
      </c>
      <c r="L56" s="3">
        <v>94</v>
      </c>
      <c r="M56" s="3">
        <v>30</v>
      </c>
      <c r="N56" s="3">
        <v>56</v>
      </c>
      <c r="O56" s="3">
        <v>86</v>
      </c>
      <c r="P56" s="3">
        <v>30</v>
      </c>
      <c r="Q56" s="3">
        <v>60</v>
      </c>
      <c r="R56" s="3">
        <v>90</v>
      </c>
      <c r="S56" s="3">
        <v>21</v>
      </c>
      <c r="T56" s="3">
        <v>22</v>
      </c>
      <c r="U56" s="3">
        <v>20</v>
      </c>
      <c r="V56" s="3">
        <v>40</v>
      </c>
      <c r="W56" s="3">
        <v>40</v>
      </c>
      <c r="X56" s="3">
        <v>19</v>
      </c>
      <c r="Y56" s="3">
        <f t="shared" si="0"/>
        <v>584</v>
      </c>
      <c r="Z56" s="18">
        <f t="shared" si="1"/>
        <v>77.86666666666666</v>
      </c>
      <c r="AA56" s="3">
        <v>8.91</v>
      </c>
      <c r="AB56" s="3" t="s">
        <v>74</v>
      </c>
      <c r="AC56" s="19">
        <v>0</v>
      </c>
      <c r="AD56" s="19">
        <v>0</v>
      </c>
      <c r="AE56" s="20">
        <v>49</v>
      </c>
      <c r="AF56" s="14" t="s">
        <v>219</v>
      </c>
      <c r="AG56" s="37" t="s">
        <v>220</v>
      </c>
      <c r="AH56" s="48" t="s">
        <v>221</v>
      </c>
      <c r="AI56" s="49"/>
      <c r="AJ56" s="49"/>
      <c r="AK56" s="23"/>
      <c r="AL56" s="49"/>
      <c r="AM56" s="49"/>
      <c r="AN56" s="23"/>
      <c r="AO56" s="49"/>
      <c r="AP56" s="49"/>
      <c r="AQ56" s="23"/>
      <c r="AR56" s="50"/>
      <c r="AS56" s="50"/>
      <c r="AT56" s="23"/>
      <c r="AU56" s="50"/>
      <c r="AV56" s="50"/>
      <c r="AW56" s="23"/>
      <c r="AX56" s="51"/>
      <c r="AY56" s="51"/>
      <c r="AZ56" s="51"/>
      <c r="BA56" s="51"/>
      <c r="BB56" s="51"/>
      <c r="BC56" s="51"/>
      <c r="BD56" s="23"/>
      <c r="BE56" s="25"/>
      <c r="BF56" s="26"/>
      <c r="BG56" s="25"/>
      <c r="BH56" s="23"/>
      <c r="BI56" s="36"/>
      <c r="BJ56" s="23"/>
    </row>
    <row r="57" spans="1:62" ht="15.6" x14ac:dyDescent="0.3">
      <c r="A57" s="29" t="s">
        <v>222</v>
      </c>
      <c r="B57" s="45" t="s">
        <v>223</v>
      </c>
      <c r="C57" s="16" t="s">
        <v>224</v>
      </c>
      <c r="D57" s="17">
        <v>30</v>
      </c>
      <c r="E57" s="2">
        <v>39</v>
      </c>
      <c r="F57" s="2">
        <v>69</v>
      </c>
      <c r="G57" s="35">
        <v>30</v>
      </c>
      <c r="H57" s="3">
        <v>42</v>
      </c>
      <c r="I57" s="3">
        <v>72</v>
      </c>
      <c r="J57" s="3">
        <v>30</v>
      </c>
      <c r="K57" s="3">
        <v>63</v>
      </c>
      <c r="L57" s="3">
        <v>93</v>
      </c>
      <c r="M57" s="3">
        <v>30</v>
      </c>
      <c r="N57" s="3">
        <v>13</v>
      </c>
      <c r="O57" s="3">
        <v>43</v>
      </c>
      <c r="P57" s="3">
        <v>30</v>
      </c>
      <c r="Q57" s="3">
        <v>41</v>
      </c>
      <c r="R57" s="3">
        <v>71</v>
      </c>
      <c r="S57" s="3">
        <v>21</v>
      </c>
      <c r="T57" s="3">
        <v>20</v>
      </c>
      <c r="U57" s="3">
        <v>20</v>
      </c>
      <c r="V57" s="3">
        <v>32</v>
      </c>
      <c r="W57" s="3">
        <v>32</v>
      </c>
      <c r="X57" s="3">
        <v>19</v>
      </c>
      <c r="Y57" s="3">
        <f t="shared" si="0"/>
        <v>492</v>
      </c>
      <c r="Z57" s="18">
        <f t="shared" si="1"/>
        <v>65.600000000000009</v>
      </c>
      <c r="AA57" s="3"/>
      <c r="AB57" s="3" t="s">
        <v>78</v>
      </c>
      <c r="AC57" s="3">
        <v>1</v>
      </c>
      <c r="AD57" s="3" t="s">
        <v>55</v>
      </c>
      <c r="AE57" s="20">
        <v>50</v>
      </c>
      <c r="AF57" s="29" t="s">
        <v>222</v>
      </c>
      <c r="AG57" s="2" t="s">
        <v>223</v>
      </c>
      <c r="AH57" s="16" t="s">
        <v>224</v>
      </c>
      <c r="AI57" s="43"/>
      <c r="AJ57" s="43"/>
      <c r="AK57" s="23"/>
      <c r="AL57" s="43"/>
      <c r="AM57" s="43"/>
      <c r="AN57" s="23"/>
      <c r="AO57" s="43"/>
      <c r="AP57" s="43"/>
      <c r="AQ57" s="23"/>
      <c r="AR57" s="43"/>
      <c r="AS57" s="43"/>
      <c r="AT57" s="23"/>
      <c r="AU57" s="43"/>
      <c r="AV57" s="43"/>
      <c r="AW57" s="23"/>
      <c r="AX57" s="44"/>
      <c r="AY57" s="44"/>
      <c r="AZ57" s="44"/>
      <c r="BA57" s="44"/>
      <c r="BB57" s="44"/>
      <c r="BC57" s="44"/>
      <c r="BD57" s="23"/>
      <c r="BE57" s="25"/>
      <c r="BF57" s="26"/>
      <c r="BG57" s="25"/>
      <c r="BH57" s="23"/>
      <c r="BI57" s="33"/>
      <c r="BJ57" s="23"/>
    </row>
    <row r="58" spans="1:62" ht="15.6" x14ac:dyDescent="0.3">
      <c r="A58" s="14" t="s">
        <v>225</v>
      </c>
      <c r="B58" s="36" t="s">
        <v>226</v>
      </c>
      <c r="C58" s="48" t="s">
        <v>227</v>
      </c>
      <c r="D58" s="17">
        <v>30</v>
      </c>
      <c r="E58" s="2">
        <v>59</v>
      </c>
      <c r="F58" s="2">
        <v>89</v>
      </c>
      <c r="G58" s="3">
        <v>30</v>
      </c>
      <c r="H58" s="3">
        <v>66</v>
      </c>
      <c r="I58" s="3">
        <v>96</v>
      </c>
      <c r="J58" s="3">
        <v>30</v>
      </c>
      <c r="K58" s="3">
        <v>70</v>
      </c>
      <c r="L58" s="3">
        <v>100</v>
      </c>
      <c r="M58" s="3">
        <v>30</v>
      </c>
      <c r="N58" s="3">
        <v>57</v>
      </c>
      <c r="O58" s="3">
        <v>87</v>
      </c>
      <c r="P58" s="3">
        <v>30</v>
      </c>
      <c r="Q58" s="3">
        <v>63</v>
      </c>
      <c r="R58" s="3">
        <v>93</v>
      </c>
      <c r="S58" s="3">
        <v>21</v>
      </c>
      <c r="T58" s="3">
        <v>20</v>
      </c>
      <c r="U58" s="3">
        <v>22</v>
      </c>
      <c r="V58" s="3">
        <v>41</v>
      </c>
      <c r="W58" s="3">
        <v>41</v>
      </c>
      <c r="X58" s="3">
        <v>24</v>
      </c>
      <c r="Y58" s="3">
        <f t="shared" si="0"/>
        <v>634</v>
      </c>
      <c r="Z58" s="18">
        <f t="shared" si="1"/>
        <v>84.533333333333331</v>
      </c>
      <c r="AA58" s="3">
        <v>9.4499999999999993</v>
      </c>
      <c r="AB58" s="3" t="s">
        <v>74</v>
      </c>
      <c r="AC58" s="19">
        <v>0</v>
      </c>
      <c r="AD58" s="19">
        <v>0</v>
      </c>
      <c r="AE58" s="20">
        <v>51</v>
      </c>
      <c r="AF58" s="14" t="s">
        <v>225</v>
      </c>
      <c r="AG58" s="37" t="s">
        <v>226</v>
      </c>
      <c r="AH58" s="48" t="s">
        <v>227</v>
      </c>
      <c r="AI58" s="46"/>
      <c r="AJ58" s="46"/>
      <c r="AK58" s="23"/>
      <c r="AL58" s="46"/>
      <c r="AM58" s="46"/>
      <c r="AN58" s="23"/>
      <c r="AO58" s="46"/>
      <c r="AP58" s="46"/>
      <c r="AQ58" s="23"/>
      <c r="AR58" s="43"/>
      <c r="AS58" s="43"/>
      <c r="AT58" s="23"/>
      <c r="AU58" s="43"/>
      <c r="AV58" s="43"/>
      <c r="AW58" s="23"/>
      <c r="AX58" s="44"/>
      <c r="AY58" s="44"/>
      <c r="AZ58" s="44"/>
      <c r="BA58" s="44"/>
      <c r="BB58" s="44"/>
      <c r="BC58" s="44"/>
      <c r="BD58" s="23"/>
      <c r="BE58" s="25"/>
      <c r="BF58" s="26"/>
      <c r="BG58" s="25"/>
      <c r="BH58" s="23"/>
      <c r="BI58" s="33"/>
      <c r="BJ58" s="23"/>
    </row>
    <row r="59" spans="1:62" ht="15.6" x14ac:dyDescent="0.3">
      <c r="A59" s="14" t="s">
        <v>228</v>
      </c>
      <c r="B59" s="36" t="s">
        <v>229</v>
      </c>
      <c r="C59" s="48" t="s">
        <v>230</v>
      </c>
      <c r="D59" s="52">
        <v>30</v>
      </c>
      <c r="E59" s="19">
        <v>53</v>
      </c>
      <c r="F59" s="2">
        <v>83</v>
      </c>
      <c r="G59" s="19">
        <v>30</v>
      </c>
      <c r="H59" s="19">
        <v>43</v>
      </c>
      <c r="I59" s="3">
        <v>73</v>
      </c>
      <c r="J59" s="19">
        <v>21</v>
      </c>
      <c r="K59" s="19">
        <v>60</v>
      </c>
      <c r="L59" s="3">
        <v>81</v>
      </c>
      <c r="M59" s="19">
        <v>30</v>
      </c>
      <c r="N59" s="19">
        <v>53</v>
      </c>
      <c r="O59" s="3">
        <v>83</v>
      </c>
      <c r="P59" s="19">
        <v>28</v>
      </c>
      <c r="Q59" s="19">
        <v>50</v>
      </c>
      <c r="R59" s="3">
        <v>78</v>
      </c>
      <c r="S59" s="19">
        <v>21</v>
      </c>
      <c r="T59" s="19">
        <v>20</v>
      </c>
      <c r="U59" s="19">
        <v>21</v>
      </c>
      <c r="V59" s="19">
        <v>38</v>
      </c>
      <c r="W59" s="19">
        <v>38</v>
      </c>
      <c r="X59" s="19">
        <v>16</v>
      </c>
      <c r="Y59" s="3">
        <f t="shared" si="0"/>
        <v>552</v>
      </c>
      <c r="Z59" s="18">
        <f t="shared" si="1"/>
        <v>73.599999999999994</v>
      </c>
      <c r="AA59" s="19">
        <v>8.5500000000000007</v>
      </c>
      <c r="AB59" s="3" t="s">
        <v>74</v>
      </c>
      <c r="AC59" s="19">
        <v>0</v>
      </c>
      <c r="AD59" s="19">
        <v>0</v>
      </c>
      <c r="AE59" s="20">
        <v>52</v>
      </c>
      <c r="AF59" s="14" t="s">
        <v>228</v>
      </c>
      <c r="AG59" s="37" t="s">
        <v>229</v>
      </c>
      <c r="AH59" s="48" t="s">
        <v>230</v>
      </c>
      <c r="AI59" s="46"/>
      <c r="AJ59" s="46"/>
      <c r="AK59" s="23"/>
      <c r="AL59" s="46"/>
      <c r="AM59" s="46"/>
      <c r="AN59" s="23"/>
      <c r="AO59" s="46"/>
      <c r="AP59" s="46"/>
      <c r="AQ59" s="23"/>
      <c r="AR59" s="43"/>
      <c r="AS59" s="43"/>
      <c r="AT59" s="23"/>
      <c r="AU59" s="43"/>
      <c r="AV59" s="43"/>
      <c r="AW59" s="23"/>
      <c r="AX59" s="44"/>
      <c r="AY59" s="44"/>
      <c r="AZ59" s="44"/>
      <c r="BA59" s="44"/>
      <c r="BB59" s="44"/>
      <c r="BC59" s="44"/>
      <c r="BD59" s="23"/>
      <c r="BE59" s="25"/>
      <c r="BF59" s="26"/>
      <c r="BG59" s="25"/>
      <c r="BH59" s="23"/>
      <c r="BI59" s="33"/>
      <c r="BJ59" s="23"/>
    </row>
    <row r="60" spans="1:62" ht="15.6" x14ac:dyDescent="0.3">
      <c r="A60" s="14" t="s">
        <v>231</v>
      </c>
      <c r="B60" s="36" t="s">
        <v>232</v>
      </c>
      <c r="C60" s="48" t="s">
        <v>233</v>
      </c>
      <c r="D60" s="17">
        <v>30</v>
      </c>
      <c r="E60" s="2">
        <v>59</v>
      </c>
      <c r="F60" s="2">
        <v>89</v>
      </c>
      <c r="G60" s="3">
        <v>30</v>
      </c>
      <c r="H60" s="3">
        <v>55</v>
      </c>
      <c r="I60" s="3">
        <v>85</v>
      </c>
      <c r="J60" s="3">
        <v>30</v>
      </c>
      <c r="K60" s="3">
        <v>62</v>
      </c>
      <c r="L60" s="3">
        <v>92</v>
      </c>
      <c r="M60" s="3">
        <v>30</v>
      </c>
      <c r="N60" s="3">
        <v>52</v>
      </c>
      <c r="O60" s="3">
        <v>82</v>
      </c>
      <c r="P60" s="3">
        <v>30</v>
      </c>
      <c r="Q60" s="3">
        <v>67</v>
      </c>
      <c r="R60" s="3">
        <v>97</v>
      </c>
      <c r="S60" s="3">
        <v>23</v>
      </c>
      <c r="T60" s="3">
        <v>21</v>
      </c>
      <c r="U60" s="3">
        <v>21</v>
      </c>
      <c r="V60" s="3">
        <v>40</v>
      </c>
      <c r="W60" s="3">
        <v>40</v>
      </c>
      <c r="X60" s="3">
        <v>21</v>
      </c>
      <c r="Y60" s="3">
        <f t="shared" si="0"/>
        <v>611</v>
      </c>
      <c r="Z60" s="18">
        <f t="shared" si="1"/>
        <v>81.466666666666669</v>
      </c>
      <c r="AA60" s="3">
        <v>9.32</v>
      </c>
      <c r="AB60" s="3" t="s">
        <v>74</v>
      </c>
      <c r="AC60" s="19">
        <v>0</v>
      </c>
      <c r="AD60" s="19">
        <v>0</v>
      </c>
      <c r="AE60" s="20">
        <v>53</v>
      </c>
      <c r="AF60" s="14" t="s">
        <v>231</v>
      </c>
      <c r="AG60" s="37" t="s">
        <v>232</v>
      </c>
      <c r="AH60" s="48" t="s">
        <v>233</v>
      </c>
      <c r="AI60" s="43"/>
      <c r="AJ60" s="43"/>
      <c r="AK60" s="23"/>
      <c r="AL60" s="43"/>
      <c r="AM60" s="43"/>
      <c r="AN60" s="23"/>
      <c r="AO60" s="43"/>
      <c r="AP60" s="43"/>
      <c r="AQ60" s="23"/>
      <c r="AR60" s="43"/>
      <c r="AS60" s="43"/>
      <c r="AT60" s="23"/>
      <c r="AU60" s="43"/>
      <c r="AV60" s="43"/>
      <c r="AW60" s="23"/>
      <c r="AX60" s="44"/>
      <c r="AY60" s="44"/>
      <c r="AZ60" s="44"/>
      <c r="BA60" s="44"/>
      <c r="BB60" s="44"/>
      <c r="BC60" s="44"/>
      <c r="BD60" s="23"/>
      <c r="BE60" s="25"/>
      <c r="BF60" s="26"/>
      <c r="BG60" s="25"/>
      <c r="BH60" s="23"/>
      <c r="BI60" s="27"/>
      <c r="BJ60" s="23"/>
    </row>
    <row r="61" spans="1:62" ht="15.6" x14ac:dyDescent="0.3">
      <c r="A61" s="14" t="s">
        <v>234</v>
      </c>
      <c r="B61" s="36" t="s">
        <v>235</v>
      </c>
      <c r="C61" s="48" t="s">
        <v>236</v>
      </c>
      <c r="D61" s="17">
        <v>30</v>
      </c>
      <c r="E61" s="2">
        <v>56</v>
      </c>
      <c r="F61" s="2">
        <v>86</v>
      </c>
      <c r="G61" s="3">
        <v>30</v>
      </c>
      <c r="H61" s="3">
        <v>50</v>
      </c>
      <c r="I61" s="3">
        <v>82</v>
      </c>
      <c r="J61" s="3">
        <v>30</v>
      </c>
      <c r="K61" s="3">
        <v>63</v>
      </c>
      <c r="L61" s="3">
        <v>93</v>
      </c>
      <c r="M61" s="3">
        <v>30</v>
      </c>
      <c r="N61" s="3">
        <v>56</v>
      </c>
      <c r="O61" s="3">
        <v>86</v>
      </c>
      <c r="P61" s="3">
        <v>30</v>
      </c>
      <c r="Q61" s="3">
        <v>45</v>
      </c>
      <c r="R61" s="3">
        <v>75</v>
      </c>
      <c r="S61" s="3">
        <v>24</v>
      </c>
      <c r="T61" s="3">
        <v>20</v>
      </c>
      <c r="U61" s="3">
        <v>21</v>
      </c>
      <c r="V61" s="3">
        <v>39</v>
      </c>
      <c r="W61" s="3">
        <v>39</v>
      </c>
      <c r="X61" s="3">
        <v>19</v>
      </c>
      <c r="Y61" s="3">
        <f t="shared" si="0"/>
        <v>584</v>
      </c>
      <c r="Z61" s="18">
        <f t="shared" si="1"/>
        <v>77.86666666666666</v>
      </c>
      <c r="AA61" s="3">
        <v>8.91</v>
      </c>
      <c r="AB61" s="3" t="s">
        <v>74</v>
      </c>
      <c r="AC61" s="19">
        <v>0</v>
      </c>
      <c r="AD61" s="19">
        <v>0</v>
      </c>
      <c r="AE61" s="20">
        <v>54</v>
      </c>
      <c r="AF61" s="14" t="s">
        <v>234</v>
      </c>
      <c r="AG61" s="37" t="s">
        <v>235</v>
      </c>
      <c r="AH61" s="48" t="s">
        <v>236</v>
      </c>
      <c r="AI61" s="43"/>
      <c r="AJ61" s="43"/>
      <c r="AK61" s="23"/>
      <c r="AL61" s="43"/>
      <c r="AM61" s="43"/>
      <c r="AN61" s="23"/>
      <c r="AO61" s="43"/>
      <c r="AP61" s="43"/>
      <c r="AQ61" s="23"/>
      <c r="AR61" s="43"/>
      <c r="AS61" s="43"/>
      <c r="AT61" s="23"/>
      <c r="AU61" s="43"/>
      <c r="AV61" s="43"/>
      <c r="AW61" s="23"/>
      <c r="AX61" s="44"/>
      <c r="AY61" s="44"/>
      <c r="AZ61" s="44"/>
      <c r="BA61" s="44"/>
      <c r="BB61" s="44"/>
      <c r="BC61" s="44"/>
      <c r="BD61" s="23"/>
      <c r="BE61" s="25"/>
      <c r="BF61" s="26"/>
      <c r="BG61" s="25"/>
      <c r="BH61" s="23"/>
      <c r="BI61" s="33"/>
      <c r="BJ61" s="23"/>
    </row>
    <row r="62" spans="1:62" ht="15.6" x14ac:dyDescent="0.3">
      <c r="A62" s="14" t="s">
        <v>237</v>
      </c>
      <c r="B62" s="36" t="s">
        <v>238</v>
      </c>
      <c r="C62" s="48" t="s">
        <v>239</v>
      </c>
      <c r="D62" s="17">
        <v>30</v>
      </c>
      <c r="E62" s="2">
        <v>64</v>
      </c>
      <c r="F62" s="2">
        <v>94</v>
      </c>
      <c r="G62" s="3">
        <v>27</v>
      </c>
      <c r="H62" s="3">
        <v>52</v>
      </c>
      <c r="I62" s="3">
        <v>79</v>
      </c>
      <c r="J62" s="3">
        <v>30</v>
      </c>
      <c r="K62" s="3">
        <v>69</v>
      </c>
      <c r="L62" s="3">
        <v>99</v>
      </c>
      <c r="M62" s="3">
        <v>30</v>
      </c>
      <c r="N62" s="3">
        <v>48</v>
      </c>
      <c r="O62" s="3">
        <v>78</v>
      </c>
      <c r="P62" s="3">
        <v>30</v>
      </c>
      <c r="Q62" s="3">
        <v>57</v>
      </c>
      <c r="R62" s="3">
        <v>87</v>
      </c>
      <c r="S62" s="3">
        <v>22</v>
      </c>
      <c r="T62" s="3">
        <v>23</v>
      </c>
      <c r="U62" s="3">
        <v>21</v>
      </c>
      <c r="V62" s="3">
        <v>41</v>
      </c>
      <c r="W62" s="3">
        <v>41</v>
      </c>
      <c r="X62" s="3">
        <v>23</v>
      </c>
      <c r="Y62" s="3">
        <f t="shared" si="0"/>
        <v>608</v>
      </c>
      <c r="Z62" s="18">
        <f t="shared" si="1"/>
        <v>81.066666666666663</v>
      </c>
      <c r="AA62" s="3">
        <v>9.41</v>
      </c>
      <c r="AB62" s="3" t="s">
        <v>74</v>
      </c>
      <c r="AC62" s="19">
        <v>0</v>
      </c>
      <c r="AD62" s="19">
        <v>0</v>
      </c>
      <c r="AE62" s="20">
        <v>55</v>
      </c>
      <c r="AF62" s="14" t="s">
        <v>237</v>
      </c>
      <c r="AG62" s="37" t="s">
        <v>238</v>
      </c>
      <c r="AH62" s="48" t="s">
        <v>239</v>
      </c>
      <c r="AI62" s="50"/>
      <c r="AJ62" s="50"/>
      <c r="AK62" s="23"/>
      <c r="AL62" s="50"/>
      <c r="AM62" s="50"/>
      <c r="AN62" s="23"/>
      <c r="AO62" s="50"/>
      <c r="AP62" s="50"/>
      <c r="AQ62" s="23"/>
      <c r="AR62" s="50"/>
      <c r="AS62" s="50"/>
      <c r="AT62" s="23"/>
      <c r="AU62" s="50"/>
      <c r="AV62" s="50"/>
      <c r="AW62" s="23"/>
      <c r="AX62" s="51"/>
      <c r="AY62" s="51"/>
      <c r="AZ62" s="51"/>
      <c r="BA62" s="51"/>
      <c r="BB62" s="51"/>
      <c r="BC62" s="51"/>
      <c r="BD62" s="23"/>
      <c r="BE62" s="25"/>
      <c r="BF62" s="26"/>
      <c r="BG62" s="25"/>
      <c r="BH62" s="23"/>
      <c r="BI62" s="33"/>
      <c r="BJ62" s="23"/>
    </row>
    <row r="63" spans="1:62" ht="15.6" x14ac:dyDescent="0.3">
      <c r="A63" s="14" t="s">
        <v>240</v>
      </c>
      <c r="B63" s="36" t="s">
        <v>241</v>
      </c>
      <c r="C63" s="48" t="s">
        <v>242</v>
      </c>
      <c r="D63" s="17">
        <v>30</v>
      </c>
      <c r="E63" s="2">
        <v>41</v>
      </c>
      <c r="F63" s="2">
        <v>71</v>
      </c>
      <c r="G63" s="3">
        <v>30</v>
      </c>
      <c r="H63" s="3">
        <v>48</v>
      </c>
      <c r="I63" s="3">
        <v>78</v>
      </c>
      <c r="J63" s="3">
        <v>21</v>
      </c>
      <c r="K63" s="3">
        <v>63</v>
      </c>
      <c r="L63" s="3">
        <v>84</v>
      </c>
      <c r="M63" s="3">
        <v>30</v>
      </c>
      <c r="N63" s="3">
        <v>53</v>
      </c>
      <c r="O63" s="3">
        <v>83</v>
      </c>
      <c r="P63" s="3">
        <v>30</v>
      </c>
      <c r="Q63" s="3">
        <v>70</v>
      </c>
      <c r="R63" s="3">
        <v>100</v>
      </c>
      <c r="S63" s="3">
        <v>21</v>
      </c>
      <c r="T63" s="3">
        <v>21</v>
      </c>
      <c r="U63" s="3">
        <v>20</v>
      </c>
      <c r="V63" s="3">
        <v>39</v>
      </c>
      <c r="W63" s="3">
        <v>39</v>
      </c>
      <c r="X63" s="3">
        <v>18</v>
      </c>
      <c r="Y63" s="3">
        <f t="shared" si="0"/>
        <v>574</v>
      </c>
      <c r="Z63" s="18">
        <f t="shared" si="1"/>
        <v>76.533333333333331</v>
      </c>
      <c r="AA63" s="35">
        <v>8.68</v>
      </c>
      <c r="AB63" s="3" t="s">
        <v>74</v>
      </c>
      <c r="AC63" s="19">
        <v>0</v>
      </c>
      <c r="AD63" s="19">
        <v>0</v>
      </c>
      <c r="AE63" s="20">
        <v>56</v>
      </c>
      <c r="AF63" s="14" t="s">
        <v>240</v>
      </c>
      <c r="AG63" s="37" t="s">
        <v>241</v>
      </c>
      <c r="AH63" s="48" t="s">
        <v>242</v>
      </c>
      <c r="AI63" s="43"/>
      <c r="AJ63" s="43"/>
      <c r="AK63" s="23"/>
      <c r="AL63" s="43"/>
      <c r="AM63" s="43"/>
      <c r="AN63" s="23"/>
      <c r="AO63" s="43"/>
      <c r="AP63" s="43"/>
      <c r="AQ63" s="23"/>
      <c r="AR63" s="43"/>
      <c r="AS63" s="43"/>
      <c r="AT63" s="23"/>
      <c r="AU63" s="43"/>
      <c r="AV63" s="43"/>
      <c r="AW63" s="23"/>
      <c r="AX63" s="44"/>
      <c r="AY63" s="44"/>
      <c r="AZ63" s="44"/>
      <c r="BA63" s="44"/>
      <c r="BB63" s="44"/>
      <c r="BC63" s="44"/>
      <c r="BD63" s="23"/>
      <c r="BE63" s="25"/>
      <c r="BF63" s="26"/>
      <c r="BG63" s="25"/>
      <c r="BH63" s="23"/>
      <c r="BI63" s="53"/>
      <c r="BJ63" s="23"/>
    </row>
    <row r="64" spans="1:62" ht="15.6" x14ac:dyDescent="0.3">
      <c r="A64" s="14" t="s">
        <v>243</v>
      </c>
      <c r="B64" s="36" t="s">
        <v>244</v>
      </c>
      <c r="C64" s="48" t="s">
        <v>245</v>
      </c>
      <c r="D64" s="17">
        <v>30</v>
      </c>
      <c r="E64" s="2">
        <v>53</v>
      </c>
      <c r="F64" s="2">
        <v>83</v>
      </c>
      <c r="G64" s="35">
        <v>30</v>
      </c>
      <c r="H64" s="3">
        <v>55</v>
      </c>
      <c r="I64" s="3">
        <v>85</v>
      </c>
      <c r="J64" s="3">
        <v>30</v>
      </c>
      <c r="K64" s="3">
        <v>69</v>
      </c>
      <c r="L64" s="3">
        <v>99</v>
      </c>
      <c r="M64" s="3">
        <v>30</v>
      </c>
      <c r="N64" s="3">
        <v>60</v>
      </c>
      <c r="O64" s="3">
        <v>90</v>
      </c>
      <c r="P64" s="3">
        <v>30</v>
      </c>
      <c r="Q64" s="3">
        <v>53</v>
      </c>
      <c r="R64" s="3">
        <v>83</v>
      </c>
      <c r="S64" s="3">
        <v>20</v>
      </c>
      <c r="T64" s="3">
        <v>20</v>
      </c>
      <c r="U64" s="3">
        <v>21</v>
      </c>
      <c r="V64" s="3">
        <v>40</v>
      </c>
      <c r="W64" s="3">
        <v>40</v>
      </c>
      <c r="X64" s="3">
        <v>22</v>
      </c>
      <c r="Y64" s="3">
        <f t="shared" si="0"/>
        <v>603</v>
      </c>
      <c r="Z64" s="18">
        <f t="shared" si="1"/>
        <v>80.400000000000006</v>
      </c>
      <c r="AA64" s="3">
        <v>9.27</v>
      </c>
      <c r="AB64" s="3" t="s">
        <v>74</v>
      </c>
      <c r="AC64" s="19">
        <v>0</v>
      </c>
      <c r="AD64" s="19">
        <v>0</v>
      </c>
      <c r="AE64" s="20">
        <v>57</v>
      </c>
      <c r="AF64" s="14" t="s">
        <v>243</v>
      </c>
      <c r="AG64" s="37" t="s">
        <v>244</v>
      </c>
      <c r="AH64" s="48" t="s">
        <v>245</v>
      </c>
      <c r="AI64" s="43"/>
      <c r="AJ64" s="43"/>
      <c r="AK64" s="23"/>
      <c r="AL64" s="43"/>
      <c r="AM64" s="43"/>
      <c r="AN64" s="23"/>
      <c r="AO64" s="43"/>
      <c r="AP64" s="43"/>
      <c r="AQ64" s="23"/>
      <c r="AR64" s="43"/>
      <c r="AS64" s="43"/>
      <c r="AT64" s="23"/>
      <c r="AU64" s="43"/>
      <c r="AV64" s="43"/>
      <c r="AW64" s="23"/>
      <c r="AX64" s="44"/>
      <c r="AY64" s="44"/>
      <c r="AZ64" s="44"/>
      <c r="BA64" s="44"/>
      <c r="BB64" s="44"/>
      <c r="BC64" s="44"/>
      <c r="BD64" s="23"/>
      <c r="BE64" s="25"/>
      <c r="BF64" s="26"/>
      <c r="BG64" s="25"/>
      <c r="BH64" s="23"/>
      <c r="BI64" s="53"/>
      <c r="BJ64" s="23"/>
    </row>
    <row r="65" spans="1:62" ht="15.6" x14ac:dyDescent="0.3">
      <c r="A65" s="14" t="s">
        <v>246</v>
      </c>
      <c r="B65" s="36" t="s">
        <v>247</v>
      </c>
      <c r="C65" s="48" t="s">
        <v>248</v>
      </c>
      <c r="D65" s="17">
        <v>30</v>
      </c>
      <c r="E65" s="2">
        <v>39</v>
      </c>
      <c r="F65" s="2">
        <v>69</v>
      </c>
      <c r="G65" s="35">
        <v>30</v>
      </c>
      <c r="H65" s="3">
        <v>45</v>
      </c>
      <c r="I65" s="3">
        <v>75</v>
      </c>
      <c r="J65" s="3">
        <v>30</v>
      </c>
      <c r="K65" s="3">
        <v>56</v>
      </c>
      <c r="L65" s="3">
        <v>86</v>
      </c>
      <c r="M65" s="3">
        <v>17</v>
      </c>
      <c r="N65" s="3">
        <v>46</v>
      </c>
      <c r="O65" s="3">
        <v>63</v>
      </c>
      <c r="P65" s="3">
        <v>30</v>
      </c>
      <c r="Q65" s="3">
        <v>55</v>
      </c>
      <c r="R65" s="3">
        <v>85</v>
      </c>
      <c r="S65" s="3">
        <v>16</v>
      </c>
      <c r="T65" s="3">
        <v>21</v>
      </c>
      <c r="U65" s="3">
        <v>16</v>
      </c>
      <c r="V65" s="3">
        <v>30</v>
      </c>
      <c r="W65" s="3">
        <v>30</v>
      </c>
      <c r="X65" s="3">
        <v>18</v>
      </c>
      <c r="Y65" s="3">
        <f t="shared" si="0"/>
        <v>509</v>
      </c>
      <c r="Z65" s="18">
        <f t="shared" si="1"/>
        <v>67.86666666666666</v>
      </c>
      <c r="AA65" s="3">
        <v>7.82</v>
      </c>
      <c r="AB65" s="3" t="s">
        <v>74</v>
      </c>
      <c r="AC65" s="19">
        <v>0</v>
      </c>
      <c r="AD65" s="19">
        <v>0</v>
      </c>
      <c r="AE65" s="20">
        <v>58</v>
      </c>
      <c r="AF65" s="14" t="s">
        <v>246</v>
      </c>
      <c r="AG65" s="37" t="s">
        <v>247</v>
      </c>
      <c r="AH65" s="48" t="s">
        <v>248</v>
      </c>
      <c r="AI65" s="43"/>
      <c r="AJ65" s="43"/>
      <c r="AK65" s="23"/>
      <c r="AL65" s="43"/>
      <c r="AM65" s="43"/>
      <c r="AN65" s="23"/>
      <c r="AO65" s="43"/>
      <c r="AP65" s="43"/>
      <c r="AQ65" s="23"/>
      <c r="AR65" s="43"/>
      <c r="AS65" s="43"/>
      <c r="AT65" s="23"/>
      <c r="AU65" s="43"/>
      <c r="AV65" s="43"/>
      <c r="AW65" s="23"/>
      <c r="AX65" s="44"/>
      <c r="AY65" s="44"/>
      <c r="AZ65" s="44"/>
      <c r="BA65" s="44"/>
      <c r="BB65" s="44"/>
      <c r="BC65" s="44"/>
      <c r="BD65" s="23"/>
      <c r="BE65" s="25"/>
      <c r="BF65" s="26"/>
      <c r="BG65" s="25"/>
      <c r="BH65" s="23"/>
      <c r="BI65" s="53"/>
      <c r="BJ65" s="23"/>
    </row>
    <row r="66" spans="1:62" ht="15.6" x14ac:dyDescent="0.3">
      <c r="A66" s="14" t="s">
        <v>249</v>
      </c>
      <c r="B66" s="36" t="s">
        <v>250</v>
      </c>
      <c r="C66" s="48" t="s">
        <v>251</v>
      </c>
      <c r="D66" s="17">
        <v>30</v>
      </c>
      <c r="E66" s="2">
        <v>62</v>
      </c>
      <c r="F66" s="2">
        <v>92</v>
      </c>
      <c r="G66" s="3">
        <v>30</v>
      </c>
      <c r="H66" s="3">
        <v>59</v>
      </c>
      <c r="I66" s="3">
        <v>89</v>
      </c>
      <c r="J66" s="3">
        <v>30</v>
      </c>
      <c r="K66" s="3">
        <v>70</v>
      </c>
      <c r="L66" s="3">
        <v>100</v>
      </c>
      <c r="M66" s="3">
        <v>30</v>
      </c>
      <c r="N66" s="3">
        <v>45</v>
      </c>
      <c r="O66" s="3">
        <v>75</v>
      </c>
      <c r="P66" s="3">
        <v>30</v>
      </c>
      <c r="Q66" s="3">
        <v>63</v>
      </c>
      <c r="R66" s="3">
        <v>93</v>
      </c>
      <c r="S66" s="3">
        <v>19</v>
      </c>
      <c r="T66" s="3">
        <v>21</v>
      </c>
      <c r="U66" s="3">
        <v>21</v>
      </c>
      <c r="V66" s="3">
        <v>45</v>
      </c>
      <c r="W66" s="3">
        <v>45</v>
      </c>
      <c r="X66" s="3">
        <v>22</v>
      </c>
      <c r="Y66" s="3">
        <f t="shared" si="0"/>
        <v>622</v>
      </c>
      <c r="Z66" s="18">
        <f t="shared" si="1"/>
        <v>82.933333333333337</v>
      </c>
      <c r="AA66" s="3">
        <v>9.36</v>
      </c>
      <c r="AB66" s="3" t="s">
        <v>74</v>
      </c>
      <c r="AC66" s="19">
        <v>0</v>
      </c>
      <c r="AD66" s="19">
        <v>0</v>
      </c>
      <c r="AE66" s="20">
        <v>59</v>
      </c>
      <c r="AF66" s="14" t="s">
        <v>249</v>
      </c>
      <c r="AG66" s="37" t="s">
        <v>250</v>
      </c>
      <c r="AH66" s="48" t="s">
        <v>251</v>
      </c>
      <c r="AI66" s="43"/>
      <c r="AJ66" s="43"/>
      <c r="AK66" s="23"/>
      <c r="AL66" s="43"/>
      <c r="AM66" s="43"/>
      <c r="AN66" s="23"/>
      <c r="AO66" s="43"/>
      <c r="AP66" s="43"/>
      <c r="AQ66" s="23"/>
      <c r="AR66" s="43"/>
      <c r="AS66" s="43"/>
      <c r="AT66" s="23"/>
      <c r="AU66" s="43"/>
      <c r="AV66" s="43"/>
      <c r="AW66" s="23"/>
      <c r="AX66" s="44"/>
      <c r="AY66" s="44"/>
      <c r="AZ66" s="44"/>
      <c r="BA66" s="44"/>
      <c r="BB66" s="44"/>
      <c r="BC66" s="44"/>
      <c r="BD66" s="23"/>
      <c r="BE66" s="25"/>
      <c r="BF66" s="26"/>
      <c r="BG66" s="25"/>
      <c r="BH66" s="23"/>
      <c r="BI66" s="53"/>
      <c r="BJ66" s="23"/>
    </row>
    <row r="67" spans="1:62" ht="15.6" x14ac:dyDescent="0.3">
      <c r="A67" s="14" t="s">
        <v>252</v>
      </c>
      <c r="B67" s="36" t="s">
        <v>253</v>
      </c>
      <c r="C67" s="48" t="s">
        <v>254</v>
      </c>
      <c r="D67" s="17">
        <v>30</v>
      </c>
      <c r="E67" s="2">
        <v>56</v>
      </c>
      <c r="F67" s="2">
        <v>86</v>
      </c>
      <c r="G67" s="3">
        <v>30</v>
      </c>
      <c r="H67" s="3">
        <v>53</v>
      </c>
      <c r="I67" s="3">
        <v>83</v>
      </c>
      <c r="J67" s="3">
        <v>30</v>
      </c>
      <c r="K67" s="3">
        <v>70</v>
      </c>
      <c r="L67" s="3">
        <v>100</v>
      </c>
      <c r="M67" s="3">
        <v>30</v>
      </c>
      <c r="N67" s="3">
        <v>60</v>
      </c>
      <c r="O67" s="3">
        <v>90</v>
      </c>
      <c r="P67" s="3">
        <v>30</v>
      </c>
      <c r="Q67" s="3">
        <v>67</v>
      </c>
      <c r="R67" s="3">
        <v>97</v>
      </c>
      <c r="S67" s="3">
        <v>20</v>
      </c>
      <c r="T67" s="3">
        <v>19</v>
      </c>
      <c r="U67" s="3">
        <v>22</v>
      </c>
      <c r="V67" s="3">
        <v>39</v>
      </c>
      <c r="W67" s="3">
        <v>39</v>
      </c>
      <c r="X67" s="3">
        <v>18</v>
      </c>
      <c r="Y67" s="3">
        <f t="shared" si="0"/>
        <v>613</v>
      </c>
      <c r="Z67" s="18">
        <f t="shared" si="1"/>
        <v>81.733333333333334</v>
      </c>
      <c r="AA67" s="3">
        <v>9.23</v>
      </c>
      <c r="AB67" s="3" t="s">
        <v>74</v>
      </c>
      <c r="AC67" s="19">
        <v>0</v>
      </c>
      <c r="AD67" s="19">
        <v>0</v>
      </c>
      <c r="AE67" s="20">
        <v>60</v>
      </c>
      <c r="AF67" s="14" t="s">
        <v>252</v>
      </c>
      <c r="AG67" s="37" t="s">
        <v>253</v>
      </c>
      <c r="AH67" s="48" t="s">
        <v>254</v>
      </c>
      <c r="AI67" s="43"/>
      <c r="AJ67" s="43"/>
      <c r="AK67" s="23"/>
      <c r="AL67" s="43"/>
      <c r="AM67" s="43"/>
      <c r="AN67" s="23"/>
      <c r="AO67" s="43"/>
      <c r="AP67" s="43"/>
      <c r="AQ67" s="23"/>
      <c r="AR67" s="43"/>
      <c r="AS67" s="43"/>
      <c r="AT67" s="23"/>
      <c r="AU67" s="43"/>
      <c r="AV67" s="43"/>
      <c r="AW67" s="23"/>
      <c r="AX67" s="44"/>
      <c r="AY67" s="44"/>
      <c r="AZ67" s="44"/>
      <c r="BA67" s="44"/>
      <c r="BB67" s="44"/>
      <c r="BC67" s="44"/>
      <c r="BD67" s="23"/>
      <c r="BE67" s="25"/>
      <c r="BF67" s="26"/>
      <c r="BG67" s="25"/>
      <c r="BH67" s="23"/>
      <c r="BI67" s="53"/>
      <c r="BJ67" s="23"/>
    </row>
    <row r="68" spans="1:62" ht="15.6" x14ac:dyDescent="0.3">
      <c r="A68" s="14" t="s">
        <v>255</v>
      </c>
      <c r="B68" s="36" t="s">
        <v>256</v>
      </c>
      <c r="C68" s="48" t="s">
        <v>257</v>
      </c>
      <c r="D68" s="17">
        <v>30</v>
      </c>
      <c r="E68" s="2">
        <v>38</v>
      </c>
      <c r="F68" s="2">
        <v>68</v>
      </c>
      <c r="G68" s="3">
        <v>30</v>
      </c>
      <c r="H68" s="3">
        <v>48</v>
      </c>
      <c r="I68" s="3">
        <v>78</v>
      </c>
      <c r="J68" s="3">
        <v>30</v>
      </c>
      <c r="K68" s="3">
        <v>67</v>
      </c>
      <c r="L68" s="3">
        <v>97</v>
      </c>
      <c r="M68" s="3">
        <v>30</v>
      </c>
      <c r="N68" s="3">
        <v>49</v>
      </c>
      <c r="O68" s="3">
        <v>79</v>
      </c>
      <c r="P68" s="3">
        <v>30</v>
      </c>
      <c r="Q68" s="3">
        <v>56</v>
      </c>
      <c r="R68" s="3">
        <v>86</v>
      </c>
      <c r="S68" s="3">
        <v>22</v>
      </c>
      <c r="T68" s="3">
        <v>21</v>
      </c>
      <c r="U68" s="3">
        <v>21</v>
      </c>
      <c r="V68" s="3">
        <v>40</v>
      </c>
      <c r="W68" s="3">
        <v>40</v>
      </c>
      <c r="X68" s="3">
        <v>20</v>
      </c>
      <c r="Y68" s="3">
        <f t="shared" si="0"/>
        <v>572</v>
      </c>
      <c r="Z68" s="18">
        <f t="shared" si="1"/>
        <v>76.266666666666666</v>
      </c>
      <c r="AA68" s="3">
        <v>8.5</v>
      </c>
      <c r="AB68" s="3" t="s">
        <v>74</v>
      </c>
      <c r="AC68" s="19">
        <v>0</v>
      </c>
      <c r="AD68" s="19">
        <v>0</v>
      </c>
      <c r="AE68" s="20">
        <v>61</v>
      </c>
      <c r="AF68" s="14" t="s">
        <v>255</v>
      </c>
      <c r="AG68" s="37" t="s">
        <v>256</v>
      </c>
      <c r="AH68" s="48" t="s">
        <v>257</v>
      </c>
      <c r="AI68" s="43"/>
      <c r="AJ68" s="43"/>
      <c r="AK68" s="23"/>
      <c r="AL68" s="43"/>
      <c r="AM68" s="43"/>
      <c r="AN68" s="23"/>
      <c r="AO68" s="43"/>
      <c r="AP68" s="43"/>
      <c r="AQ68" s="23"/>
      <c r="AR68" s="43"/>
      <c r="AS68" s="43"/>
      <c r="AT68" s="23"/>
      <c r="AU68" s="43"/>
      <c r="AV68" s="43"/>
      <c r="AW68" s="23"/>
      <c r="AX68" s="44"/>
      <c r="AY68" s="44"/>
      <c r="AZ68" s="44"/>
      <c r="BA68" s="44"/>
      <c r="BB68" s="44"/>
      <c r="BC68" s="44"/>
      <c r="BD68" s="23"/>
      <c r="BE68" s="25"/>
      <c r="BF68" s="26"/>
      <c r="BG68" s="25"/>
      <c r="BH68" s="23"/>
      <c r="BI68" s="53"/>
      <c r="BJ68" s="23"/>
    </row>
    <row r="69" spans="1:62" ht="15.6" x14ac:dyDescent="0.3">
      <c r="A69" s="14" t="s">
        <v>258</v>
      </c>
      <c r="B69" s="36" t="s">
        <v>259</v>
      </c>
      <c r="C69" s="48" t="s">
        <v>260</v>
      </c>
      <c r="D69" s="17">
        <v>30</v>
      </c>
      <c r="E69" s="2">
        <v>52</v>
      </c>
      <c r="F69" s="2">
        <v>82</v>
      </c>
      <c r="G69" s="3">
        <v>30</v>
      </c>
      <c r="H69" s="3">
        <v>59</v>
      </c>
      <c r="I69" s="3">
        <v>89</v>
      </c>
      <c r="J69" s="3">
        <v>30</v>
      </c>
      <c r="K69" s="3">
        <v>57</v>
      </c>
      <c r="L69" s="3">
        <v>87</v>
      </c>
      <c r="M69" s="3">
        <v>30</v>
      </c>
      <c r="N69" s="3">
        <v>60</v>
      </c>
      <c r="O69" s="3">
        <v>90</v>
      </c>
      <c r="P69" s="3">
        <v>30</v>
      </c>
      <c r="Q69" s="3">
        <v>57</v>
      </c>
      <c r="R69" s="3">
        <v>87</v>
      </c>
      <c r="S69" s="3">
        <v>21</v>
      </c>
      <c r="T69" s="3">
        <v>19</v>
      </c>
      <c r="U69" s="3">
        <v>22</v>
      </c>
      <c r="V69" s="3">
        <v>38</v>
      </c>
      <c r="W69" s="3">
        <v>38</v>
      </c>
      <c r="X69" s="3">
        <v>21</v>
      </c>
      <c r="Y69" s="3">
        <f t="shared" si="0"/>
        <v>594</v>
      </c>
      <c r="Z69" s="18">
        <f t="shared" si="1"/>
        <v>79.2</v>
      </c>
      <c r="AA69" s="3">
        <v>9</v>
      </c>
      <c r="AB69" s="3" t="s">
        <v>74</v>
      </c>
      <c r="AC69" s="19">
        <v>0</v>
      </c>
      <c r="AD69" s="19">
        <v>0</v>
      </c>
      <c r="AE69" s="20">
        <v>62</v>
      </c>
      <c r="AF69" s="14" t="s">
        <v>258</v>
      </c>
      <c r="AG69" s="37" t="s">
        <v>259</v>
      </c>
      <c r="AH69" s="48" t="s">
        <v>260</v>
      </c>
      <c r="AI69" s="43"/>
      <c r="AJ69" s="43"/>
      <c r="AK69" s="23"/>
      <c r="AL69" s="43"/>
      <c r="AM69" s="43"/>
      <c r="AN69" s="23"/>
      <c r="AO69" s="43"/>
      <c r="AP69" s="43"/>
      <c r="AQ69" s="23"/>
      <c r="AR69" s="43"/>
      <c r="AS69" s="43"/>
      <c r="AT69" s="23"/>
      <c r="AU69" s="43"/>
      <c r="AV69" s="43"/>
      <c r="AW69" s="23"/>
      <c r="AX69" s="44"/>
      <c r="AY69" s="44"/>
      <c r="AZ69" s="44"/>
      <c r="BA69" s="44"/>
      <c r="BB69" s="44"/>
      <c r="BC69" s="44"/>
      <c r="BD69" s="23"/>
      <c r="BE69" s="25"/>
      <c r="BF69" s="26"/>
      <c r="BG69" s="25"/>
      <c r="BH69" s="23"/>
      <c r="BI69" s="54"/>
      <c r="BJ69" s="23"/>
    </row>
    <row r="70" spans="1:62" ht="15.6" x14ac:dyDescent="0.3">
      <c r="A70" s="14" t="s">
        <v>261</v>
      </c>
      <c r="B70" s="36" t="s">
        <v>262</v>
      </c>
      <c r="C70" s="48" t="s">
        <v>263</v>
      </c>
      <c r="D70" s="17">
        <v>30</v>
      </c>
      <c r="E70" s="2">
        <v>52</v>
      </c>
      <c r="F70" s="2">
        <v>82</v>
      </c>
      <c r="G70" s="3">
        <v>30</v>
      </c>
      <c r="H70" s="3">
        <v>49</v>
      </c>
      <c r="I70" s="3">
        <v>79</v>
      </c>
      <c r="J70" s="3">
        <v>30</v>
      </c>
      <c r="K70" s="3">
        <v>70</v>
      </c>
      <c r="L70" s="3">
        <v>100</v>
      </c>
      <c r="M70" s="3">
        <v>30</v>
      </c>
      <c r="N70" s="3">
        <v>62</v>
      </c>
      <c r="O70" s="3">
        <v>92</v>
      </c>
      <c r="P70" s="3">
        <v>30</v>
      </c>
      <c r="Q70" s="3">
        <v>62</v>
      </c>
      <c r="R70" s="3">
        <v>92</v>
      </c>
      <c r="S70" s="3">
        <v>21</v>
      </c>
      <c r="T70" s="3">
        <v>20</v>
      </c>
      <c r="U70" s="3">
        <v>22</v>
      </c>
      <c r="V70" s="3">
        <v>40</v>
      </c>
      <c r="W70" s="3">
        <v>40</v>
      </c>
      <c r="X70" s="3">
        <v>19</v>
      </c>
      <c r="Y70" s="3">
        <f t="shared" si="0"/>
        <v>607</v>
      </c>
      <c r="Z70" s="18">
        <f t="shared" si="1"/>
        <v>80.933333333333337</v>
      </c>
      <c r="AA70" s="3">
        <v>9.23</v>
      </c>
      <c r="AB70" s="3" t="s">
        <v>74</v>
      </c>
      <c r="AC70" s="19">
        <v>0</v>
      </c>
      <c r="AD70" s="19">
        <v>0</v>
      </c>
      <c r="AE70" s="20">
        <v>63</v>
      </c>
      <c r="AF70" s="14" t="s">
        <v>261</v>
      </c>
      <c r="AG70" s="37" t="s">
        <v>262</v>
      </c>
      <c r="AH70" s="48" t="s">
        <v>263</v>
      </c>
      <c r="AI70" s="43"/>
      <c r="AJ70" s="43"/>
      <c r="AK70" s="23"/>
      <c r="AL70" s="43"/>
      <c r="AM70" s="43"/>
      <c r="AN70" s="23"/>
      <c r="AO70" s="43"/>
      <c r="AP70" s="43"/>
      <c r="AQ70" s="23"/>
      <c r="AR70" s="43"/>
      <c r="AS70" s="43"/>
      <c r="AT70" s="23"/>
      <c r="AU70" s="43"/>
      <c r="AV70" s="43"/>
      <c r="AW70" s="23"/>
      <c r="AX70" s="44"/>
      <c r="AY70" s="44"/>
      <c r="AZ70" s="44"/>
      <c r="BA70" s="44"/>
      <c r="BB70" s="44"/>
      <c r="BC70" s="44"/>
      <c r="BD70" s="23"/>
      <c r="BE70" s="25"/>
      <c r="BF70" s="26"/>
      <c r="BG70" s="25"/>
      <c r="BH70" s="23"/>
      <c r="BI70" s="53"/>
      <c r="BJ70" s="23"/>
    </row>
    <row r="71" spans="1:62" ht="15.6" x14ac:dyDescent="0.3">
      <c r="A71" s="14" t="s">
        <v>264</v>
      </c>
      <c r="B71" s="36" t="s">
        <v>265</v>
      </c>
      <c r="C71" s="48" t="s">
        <v>266</v>
      </c>
      <c r="D71" s="17">
        <v>30</v>
      </c>
      <c r="E71" s="2">
        <v>28</v>
      </c>
      <c r="F71" s="2">
        <v>58</v>
      </c>
      <c r="G71" s="3">
        <v>30</v>
      </c>
      <c r="H71" s="3">
        <v>38</v>
      </c>
      <c r="I71" s="3">
        <v>68</v>
      </c>
      <c r="J71" s="3">
        <v>23</v>
      </c>
      <c r="K71" s="3">
        <v>56</v>
      </c>
      <c r="L71" s="3">
        <v>79</v>
      </c>
      <c r="M71" s="3">
        <v>30</v>
      </c>
      <c r="N71" s="3">
        <v>52</v>
      </c>
      <c r="O71" s="3">
        <v>82</v>
      </c>
      <c r="P71" s="3">
        <v>30</v>
      </c>
      <c r="Q71" s="3">
        <v>53</v>
      </c>
      <c r="R71" s="3">
        <v>83</v>
      </c>
      <c r="S71" s="3">
        <v>19</v>
      </c>
      <c r="T71" s="3">
        <v>20</v>
      </c>
      <c r="U71" s="3">
        <v>20</v>
      </c>
      <c r="V71" s="3">
        <v>35</v>
      </c>
      <c r="W71" s="3">
        <v>35</v>
      </c>
      <c r="X71" s="3">
        <v>16</v>
      </c>
      <c r="Y71" s="3">
        <f t="shared" si="0"/>
        <v>515</v>
      </c>
      <c r="Z71" s="18">
        <f t="shared" si="1"/>
        <v>68.666666666666671</v>
      </c>
      <c r="AA71" s="3">
        <v>7.82</v>
      </c>
      <c r="AB71" s="3" t="s">
        <v>74</v>
      </c>
      <c r="AC71" s="19">
        <v>0</v>
      </c>
      <c r="AD71" s="19">
        <v>0</v>
      </c>
      <c r="AE71" s="20">
        <v>64</v>
      </c>
      <c r="AF71" s="14" t="s">
        <v>264</v>
      </c>
      <c r="AG71" s="37" t="s">
        <v>265</v>
      </c>
      <c r="AH71" s="48" t="s">
        <v>266</v>
      </c>
      <c r="AI71" s="43"/>
      <c r="AJ71" s="43"/>
      <c r="AK71" s="23"/>
      <c r="AL71" s="43"/>
      <c r="AM71" s="43"/>
      <c r="AN71" s="23"/>
      <c r="AO71" s="43"/>
      <c r="AP71" s="43"/>
      <c r="AQ71" s="23"/>
      <c r="AR71" s="43"/>
      <c r="AS71" s="43"/>
      <c r="AT71" s="23"/>
      <c r="AU71" s="43"/>
      <c r="AV71" s="43"/>
      <c r="AW71" s="23"/>
      <c r="AX71" s="44"/>
      <c r="AY71" s="44"/>
      <c r="AZ71" s="44"/>
      <c r="BA71" s="44"/>
      <c r="BB71" s="44"/>
      <c r="BC71" s="44"/>
      <c r="BD71" s="23"/>
      <c r="BE71" s="25"/>
      <c r="BF71" s="26"/>
      <c r="BG71" s="25"/>
      <c r="BH71" s="23"/>
      <c r="BI71" s="53"/>
      <c r="BJ71" s="23"/>
    </row>
    <row r="72" spans="1:62" ht="15.6" x14ac:dyDescent="0.3">
      <c r="A72" s="14" t="s">
        <v>267</v>
      </c>
      <c r="B72" s="36" t="s">
        <v>268</v>
      </c>
      <c r="C72" s="48" t="s">
        <v>269</v>
      </c>
      <c r="D72" s="17">
        <v>30</v>
      </c>
      <c r="E72" s="2">
        <v>60</v>
      </c>
      <c r="F72" s="2">
        <v>90</v>
      </c>
      <c r="G72" s="3">
        <v>30</v>
      </c>
      <c r="H72" s="3">
        <v>39</v>
      </c>
      <c r="I72" s="3">
        <v>69</v>
      </c>
      <c r="J72" s="3">
        <v>30</v>
      </c>
      <c r="K72" s="3">
        <v>69</v>
      </c>
      <c r="L72" s="3">
        <v>99</v>
      </c>
      <c r="M72" s="3">
        <v>30</v>
      </c>
      <c r="N72" s="3">
        <v>53</v>
      </c>
      <c r="O72" s="3">
        <v>83</v>
      </c>
      <c r="P72" s="3">
        <v>30</v>
      </c>
      <c r="Q72" s="3">
        <v>57</v>
      </c>
      <c r="R72" s="3">
        <v>87</v>
      </c>
      <c r="S72" s="3">
        <v>22</v>
      </c>
      <c r="T72" s="3">
        <v>19</v>
      </c>
      <c r="U72" s="3">
        <v>21</v>
      </c>
      <c r="V72" s="3">
        <v>40</v>
      </c>
      <c r="W72" s="3">
        <v>40</v>
      </c>
      <c r="X72" s="3">
        <v>22</v>
      </c>
      <c r="Y72" s="3">
        <f t="shared" si="0"/>
        <v>592</v>
      </c>
      <c r="Z72" s="18">
        <f t="shared" si="1"/>
        <v>78.933333333333337</v>
      </c>
      <c r="AA72" s="3">
        <v>9</v>
      </c>
      <c r="AB72" s="3" t="s">
        <v>74</v>
      </c>
      <c r="AC72" s="19">
        <v>0</v>
      </c>
      <c r="AD72" s="19">
        <v>0</v>
      </c>
      <c r="AE72" s="20">
        <v>65</v>
      </c>
      <c r="AF72" s="14" t="s">
        <v>267</v>
      </c>
      <c r="AG72" s="37" t="s">
        <v>268</v>
      </c>
      <c r="AH72" s="48" t="s">
        <v>269</v>
      </c>
      <c r="AI72" s="43"/>
      <c r="AJ72" s="43"/>
      <c r="AK72" s="23"/>
      <c r="AL72" s="43"/>
      <c r="AM72" s="43"/>
      <c r="AN72" s="23"/>
      <c r="AO72" s="43"/>
      <c r="AP72" s="43"/>
      <c r="AQ72" s="23"/>
      <c r="AR72" s="43"/>
      <c r="AS72" s="43"/>
      <c r="AT72" s="23"/>
      <c r="AU72" s="43"/>
      <c r="AV72" s="43"/>
      <c r="AW72" s="23"/>
      <c r="AX72" s="44"/>
      <c r="AY72" s="44"/>
      <c r="AZ72" s="44"/>
      <c r="BA72" s="44"/>
      <c r="BB72" s="44"/>
      <c r="BC72" s="44"/>
      <c r="BD72" s="23"/>
      <c r="BE72" s="25"/>
      <c r="BF72" s="26"/>
      <c r="BG72" s="25"/>
      <c r="BH72" s="23"/>
      <c r="BI72" s="34"/>
      <c r="BJ72" s="23"/>
    </row>
    <row r="73" spans="1:62" ht="15.6" x14ac:dyDescent="0.3">
      <c r="A73" s="14" t="s">
        <v>270</v>
      </c>
      <c r="B73" s="36" t="s">
        <v>271</v>
      </c>
      <c r="C73" s="48" t="s">
        <v>272</v>
      </c>
      <c r="D73" s="17">
        <v>30</v>
      </c>
      <c r="E73" s="2">
        <v>60</v>
      </c>
      <c r="F73" s="2">
        <v>90</v>
      </c>
      <c r="G73" s="3">
        <v>30</v>
      </c>
      <c r="H73" s="3">
        <v>57</v>
      </c>
      <c r="I73" s="3">
        <v>87</v>
      </c>
      <c r="J73" s="3">
        <v>30</v>
      </c>
      <c r="K73" s="3">
        <v>70</v>
      </c>
      <c r="L73" s="3">
        <v>100</v>
      </c>
      <c r="M73" s="3">
        <v>30</v>
      </c>
      <c r="N73" s="3">
        <v>55</v>
      </c>
      <c r="O73" s="3">
        <v>85</v>
      </c>
      <c r="P73" s="3">
        <v>30</v>
      </c>
      <c r="Q73" s="3">
        <v>69</v>
      </c>
      <c r="R73" s="3">
        <v>99</v>
      </c>
      <c r="S73" s="3">
        <v>23</v>
      </c>
      <c r="T73" s="3">
        <v>20</v>
      </c>
      <c r="U73" s="3">
        <v>21</v>
      </c>
      <c r="V73" s="3">
        <v>41</v>
      </c>
      <c r="W73" s="3">
        <v>41</v>
      </c>
      <c r="X73" s="3">
        <v>22</v>
      </c>
      <c r="Y73" s="3">
        <f t="shared" ref="Y73:Y82" si="2">(X73+W73+V73+U73+T73+S73+R73+O73+L73+I73+F73)</f>
        <v>629</v>
      </c>
      <c r="Z73" s="18">
        <f t="shared" ref="Z73:Z82" si="3">(Y73/750)*100</f>
        <v>83.866666666666674</v>
      </c>
      <c r="AA73" s="3">
        <v>9.5</v>
      </c>
      <c r="AB73" s="3" t="s">
        <v>74</v>
      </c>
      <c r="AC73" s="19">
        <v>0</v>
      </c>
      <c r="AD73" s="19">
        <v>0</v>
      </c>
      <c r="AE73" s="20">
        <v>66</v>
      </c>
      <c r="AF73" s="14" t="s">
        <v>270</v>
      </c>
      <c r="AG73" s="37" t="s">
        <v>271</v>
      </c>
      <c r="AH73" s="48" t="s">
        <v>272</v>
      </c>
      <c r="AI73" s="43"/>
      <c r="AJ73" s="43"/>
      <c r="AK73" s="23"/>
      <c r="AL73" s="43"/>
      <c r="AM73" s="43"/>
      <c r="AN73" s="23"/>
      <c r="AO73" s="43"/>
      <c r="AP73" s="43"/>
      <c r="AQ73" s="23"/>
      <c r="AR73" s="43"/>
      <c r="AS73" s="43"/>
      <c r="AT73" s="23"/>
      <c r="AU73" s="43"/>
      <c r="AV73" s="43"/>
      <c r="AW73" s="23"/>
      <c r="AX73" s="44"/>
      <c r="AY73" s="44"/>
      <c r="AZ73" s="44"/>
      <c r="BA73" s="44"/>
      <c r="BB73" s="44"/>
      <c r="BC73" s="44"/>
      <c r="BD73" s="23"/>
      <c r="BE73" s="25"/>
      <c r="BF73" s="26"/>
      <c r="BG73" s="25"/>
      <c r="BH73" s="23"/>
      <c r="BI73" s="34"/>
      <c r="BJ73" s="23"/>
    </row>
    <row r="74" spans="1:62" ht="15.6" x14ac:dyDescent="0.3">
      <c r="A74" s="14" t="s">
        <v>273</v>
      </c>
      <c r="B74" s="36" t="s">
        <v>274</v>
      </c>
      <c r="C74" s="48" t="s">
        <v>275</v>
      </c>
      <c r="D74" s="17">
        <v>30</v>
      </c>
      <c r="E74" s="2">
        <v>59</v>
      </c>
      <c r="F74" s="2">
        <v>89</v>
      </c>
      <c r="G74" s="3">
        <v>30</v>
      </c>
      <c r="H74" s="3">
        <v>52</v>
      </c>
      <c r="I74" s="3">
        <v>82</v>
      </c>
      <c r="J74" s="3">
        <v>30</v>
      </c>
      <c r="K74" s="3">
        <v>62</v>
      </c>
      <c r="L74" s="3">
        <v>92</v>
      </c>
      <c r="M74" s="3">
        <v>30</v>
      </c>
      <c r="N74" s="3">
        <v>55</v>
      </c>
      <c r="O74" s="3">
        <v>85</v>
      </c>
      <c r="P74" s="3">
        <v>30</v>
      </c>
      <c r="Q74" s="3">
        <v>66</v>
      </c>
      <c r="R74" s="3">
        <v>96</v>
      </c>
      <c r="S74" s="3">
        <v>22</v>
      </c>
      <c r="T74" s="3">
        <v>20</v>
      </c>
      <c r="U74" s="3">
        <v>20</v>
      </c>
      <c r="V74" s="3">
        <v>39</v>
      </c>
      <c r="W74" s="3">
        <v>39</v>
      </c>
      <c r="X74" s="3">
        <v>21</v>
      </c>
      <c r="Y74" s="3">
        <f t="shared" si="2"/>
        <v>605</v>
      </c>
      <c r="Z74" s="18">
        <f t="shared" si="3"/>
        <v>80.666666666666657</v>
      </c>
      <c r="AA74" s="3">
        <v>9.18</v>
      </c>
      <c r="AB74" s="3" t="s">
        <v>74</v>
      </c>
      <c r="AC74" s="19">
        <v>0</v>
      </c>
      <c r="AD74" s="19">
        <v>0</v>
      </c>
      <c r="AE74" s="20">
        <v>67</v>
      </c>
      <c r="AF74" s="14" t="s">
        <v>273</v>
      </c>
      <c r="AG74" s="37" t="s">
        <v>274</v>
      </c>
      <c r="AH74" s="48" t="s">
        <v>275</v>
      </c>
      <c r="AI74" s="43"/>
      <c r="AJ74" s="43"/>
      <c r="AK74" s="23"/>
      <c r="AL74" s="43"/>
      <c r="AM74" s="43"/>
      <c r="AN74" s="23"/>
      <c r="AO74" s="43"/>
      <c r="AP74" s="43"/>
      <c r="AQ74" s="23"/>
      <c r="AR74" s="43"/>
      <c r="AS74" s="43"/>
      <c r="AT74" s="23"/>
      <c r="AU74" s="43"/>
      <c r="AV74" s="43"/>
      <c r="AW74" s="23"/>
      <c r="AX74" s="44"/>
      <c r="AY74" s="44"/>
      <c r="AZ74" s="44"/>
      <c r="BA74" s="44"/>
      <c r="BB74" s="44"/>
      <c r="BC74" s="44"/>
      <c r="BD74" s="23"/>
      <c r="BE74" s="25"/>
      <c r="BF74" s="26"/>
      <c r="BG74" s="25"/>
      <c r="BH74" s="23"/>
      <c r="BI74" s="34"/>
      <c r="BJ74" s="23"/>
    </row>
    <row r="75" spans="1:62" ht="15.6" x14ac:dyDescent="0.3">
      <c r="A75" s="14" t="s">
        <v>276</v>
      </c>
      <c r="B75" s="36" t="s">
        <v>277</v>
      </c>
      <c r="C75" s="48" t="s">
        <v>278</v>
      </c>
      <c r="D75" s="17">
        <v>30</v>
      </c>
      <c r="E75" s="2">
        <v>38</v>
      </c>
      <c r="F75" s="2">
        <v>68</v>
      </c>
      <c r="G75" s="3">
        <v>30</v>
      </c>
      <c r="H75" s="3">
        <v>57</v>
      </c>
      <c r="I75" s="3">
        <v>87</v>
      </c>
      <c r="J75" s="3">
        <v>30</v>
      </c>
      <c r="K75" s="3">
        <v>70</v>
      </c>
      <c r="L75" s="3">
        <v>100</v>
      </c>
      <c r="M75" s="3">
        <v>30</v>
      </c>
      <c r="N75" s="3">
        <v>55</v>
      </c>
      <c r="O75" s="3">
        <v>85</v>
      </c>
      <c r="P75" s="3">
        <v>30</v>
      </c>
      <c r="Q75" s="3">
        <v>50</v>
      </c>
      <c r="R75" s="3">
        <v>80</v>
      </c>
      <c r="S75" s="3">
        <v>22</v>
      </c>
      <c r="T75" s="3">
        <v>20</v>
      </c>
      <c r="U75" s="3">
        <v>22</v>
      </c>
      <c r="V75" s="3">
        <v>38</v>
      </c>
      <c r="W75" s="3">
        <v>38</v>
      </c>
      <c r="X75" s="3">
        <v>23</v>
      </c>
      <c r="Y75" s="3">
        <f t="shared" si="2"/>
        <v>583</v>
      </c>
      <c r="Z75" s="18">
        <f t="shared" si="3"/>
        <v>77.733333333333334</v>
      </c>
      <c r="AA75" s="3">
        <v>8.73</v>
      </c>
      <c r="AB75" s="3" t="s">
        <v>74</v>
      </c>
      <c r="AC75" s="19">
        <v>0</v>
      </c>
      <c r="AD75" s="19">
        <v>0</v>
      </c>
      <c r="AE75" s="20">
        <v>68</v>
      </c>
      <c r="AF75" s="14" t="s">
        <v>276</v>
      </c>
      <c r="AG75" s="37" t="s">
        <v>277</v>
      </c>
      <c r="AH75" s="48" t="s">
        <v>278</v>
      </c>
      <c r="AI75" s="43"/>
      <c r="AJ75" s="43"/>
      <c r="AK75" s="23"/>
      <c r="AL75" s="43"/>
      <c r="AM75" s="43"/>
      <c r="AN75" s="23"/>
      <c r="AO75" s="43"/>
      <c r="AP75" s="43"/>
      <c r="AQ75" s="23"/>
      <c r="AR75" s="43"/>
      <c r="AS75" s="43"/>
      <c r="AT75" s="23"/>
      <c r="AU75" s="43"/>
      <c r="AV75" s="43"/>
      <c r="AW75" s="23"/>
      <c r="AX75" s="44"/>
      <c r="AY75" s="44"/>
      <c r="AZ75" s="44"/>
      <c r="BA75" s="44"/>
      <c r="BB75" s="44"/>
      <c r="BC75" s="44"/>
      <c r="BD75" s="23"/>
      <c r="BE75" s="25"/>
      <c r="BF75" s="26"/>
      <c r="BG75" s="25"/>
      <c r="BH75" s="23"/>
      <c r="BI75" s="34"/>
      <c r="BJ75" s="23"/>
    </row>
    <row r="76" spans="1:62" ht="15.6" x14ac:dyDescent="0.3">
      <c r="A76" s="14" t="s">
        <v>279</v>
      </c>
      <c r="B76" s="36" t="s">
        <v>280</v>
      </c>
      <c r="C76" s="48" t="s">
        <v>281</v>
      </c>
      <c r="D76" s="17">
        <v>30</v>
      </c>
      <c r="E76" s="2">
        <v>55</v>
      </c>
      <c r="F76" s="2">
        <v>85</v>
      </c>
      <c r="G76" s="3">
        <v>30</v>
      </c>
      <c r="H76" s="3">
        <v>48</v>
      </c>
      <c r="I76" s="3">
        <v>78</v>
      </c>
      <c r="J76" s="3">
        <v>30</v>
      </c>
      <c r="K76" s="3">
        <v>55</v>
      </c>
      <c r="L76" s="3">
        <v>85</v>
      </c>
      <c r="M76" s="3">
        <v>30</v>
      </c>
      <c r="N76" s="3">
        <v>56</v>
      </c>
      <c r="O76" s="3">
        <v>86</v>
      </c>
      <c r="P76" s="3">
        <v>30</v>
      </c>
      <c r="Q76" s="3">
        <v>64</v>
      </c>
      <c r="R76" s="3">
        <v>94</v>
      </c>
      <c r="S76" s="3">
        <v>24</v>
      </c>
      <c r="T76" s="3">
        <v>20</v>
      </c>
      <c r="U76" s="3">
        <v>22</v>
      </c>
      <c r="V76" s="3">
        <v>42</v>
      </c>
      <c r="W76" s="3">
        <v>42</v>
      </c>
      <c r="X76" s="3">
        <v>15</v>
      </c>
      <c r="Y76" s="3">
        <f t="shared" si="2"/>
        <v>593</v>
      </c>
      <c r="Z76" s="18">
        <f t="shared" si="3"/>
        <v>79.066666666666663</v>
      </c>
      <c r="AA76" s="3">
        <v>8.9499999999999993</v>
      </c>
      <c r="AB76" s="3" t="s">
        <v>74</v>
      </c>
      <c r="AC76" s="19">
        <v>0</v>
      </c>
      <c r="AD76" s="19">
        <v>0</v>
      </c>
      <c r="AE76" s="20">
        <v>69</v>
      </c>
      <c r="AF76" s="14" t="s">
        <v>279</v>
      </c>
      <c r="AG76" s="37" t="s">
        <v>280</v>
      </c>
      <c r="AH76" s="48" t="s">
        <v>281</v>
      </c>
      <c r="AI76" s="43"/>
      <c r="AJ76" s="43"/>
      <c r="AK76" s="23"/>
      <c r="AL76" s="43"/>
      <c r="AM76" s="43"/>
      <c r="AN76" s="23"/>
      <c r="AO76" s="43"/>
      <c r="AP76" s="43"/>
      <c r="AQ76" s="23"/>
      <c r="AR76" s="43"/>
      <c r="AS76" s="43"/>
      <c r="AT76" s="23"/>
      <c r="AU76" s="43"/>
      <c r="AV76" s="43"/>
      <c r="AW76" s="23"/>
      <c r="AX76" s="44"/>
      <c r="AY76" s="44"/>
      <c r="AZ76" s="44"/>
      <c r="BA76" s="44"/>
      <c r="BB76" s="44"/>
      <c r="BC76" s="44"/>
      <c r="BD76" s="23"/>
      <c r="BE76" s="25"/>
      <c r="BF76" s="26"/>
      <c r="BG76" s="25"/>
      <c r="BH76" s="23"/>
      <c r="BI76" s="34"/>
      <c r="BJ76" s="23"/>
    </row>
    <row r="77" spans="1:62" ht="15.6" x14ac:dyDescent="0.3">
      <c r="A77" s="14" t="s">
        <v>282</v>
      </c>
      <c r="B77" s="36" t="s">
        <v>283</v>
      </c>
      <c r="C77" s="48" t="s">
        <v>284</v>
      </c>
      <c r="D77" s="17">
        <v>27</v>
      </c>
      <c r="E77" s="2">
        <v>50</v>
      </c>
      <c r="F77" s="2">
        <v>77</v>
      </c>
      <c r="G77" s="3">
        <v>30</v>
      </c>
      <c r="H77" s="3">
        <v>56</v>
      </c>
      <c r="I77" s="3">
        <v>86</v>
      </c>
      <c r="J77" s="3">
        <v>30</v>
      </c>
      <c r="K77" s="3">
        <v>64</v>
      </c>
      <c r="L77" s="3">
        <v>94</v>
      </c>
      <c r="M77" s="3">
        <v>30</v>
      </c>
      <c r="N77" s="3">
        <v>57</v>
      </c>
      <c r="O77" s="3">
        <v>87</v>
      </c>
      <c r="P77" s="3">
        <v>30</v>
      </c>
      <c r="Q77" s="3">
        <v>62</v>
      </c>
      <c r="R77" s="3">
        <v>92</v>
      </c>
      <c r="S77" s="3">
        <v>21</v>
      </c>
      <c r="T77" s="3">
        <v>21</v>
      </c>
      <c r="U77" s="3">
        <v>20</v>
      </c>
      <c r="V77" s="3">
        <v>32</v>
      </c>
      <c r="W77" s="3">
        <v>32</v>
      </c>
      <c r="X77" s="3">
        <v>23</v>
      </c>
      <c r="Y77" s="3">
        <f t="shared" si="2"/>
        <v>585</v>
      </c>
      <c r="Z77" s="18">
        <f t="shared" si="3"/>
        <v>78</v>
      </c>
      <c r="AA77" s="3">
        <v>8.9499999999999993</v>
      </c>
      <c r="AB77" s="3" t="s">
        <v>74</v>
      </c>
      <c r="AC77" s="19">
        <v>0</v>
      </c>
      <c r="AD77" s="19">
        <v>0</v>
      </c>
      <c r="AE77" s="20">
        <v>70</v>
      </c>
      <c r="AF77" s="14" t="s">
        <v>282</v>
      </c>
      <c r="AG77" s="37" t="s">
        <v>283</v>
      </c>
      <c r="AH77" s="48" t="s">
        <v>284</v>
      </c>
      <c r="AI77" s="43"/>
      <c r="AJ77" s="43"/>
      <c r="AK77" s="23"/>
      <c r="AL77" s="43"/>
      <c r="AM77" s="43"/>
      <c r="AN77" s="23"/>
      <c r="AO77" s="43"/>
      <c r="AP77" s="43"/>
      <c r="AQ77" s="23"/>
      <c r="AR77" s="43"/>
      <c r="AS77" s="43"/>
      <c r="AT77" s="23"/>
      <c r="AU77" s="43"/>
      <c r="AV77" s="43"/>
      <c r="AW77" s="23"/>
      <c r="AX77" s="44"/>
      <c r="AY77" s="44"/>
      <c r="AZ77" s="44"/>
      <c r="BA77" s="44"/>
      <c r="BB77" s="44"/>
      <c r="BC77" s="44"/>
      <c r="BD77" s="23"/>
      <c r="BE77" s="25"/>
      <c r="BF77" s="26"/>
      <c r="BG77" s="25"/>
      <c r="BH77" s="23"/>
      <c r="BI77" s="34"/>
      <c r="BJ77" s="23"/>
    </row>
    <row r="78" spans="1:62" ht="15.6" x14ac:dyDescent="0.3">
      <c r="A78" s="14" t="s">
        <v>285</v>
      </c>
      <c r="B78" s="36" t="s">
        <v>283</v>
      </c>
      <c r="C78" s="48" t="s">
        <v>286</v>
      </c>
      <c r="D78" s="17">
        <v>30</v>
      </c>
      <c r="E78" s="2">
        <v>55</v>
      </c>
      <c r="F78" s="2">
        <v>85</v>
      </c>
      <c r="G78" s="3">
        <v>30</v>
      </c>
      <c r="H78" s="3">
        <v>50</v>
      </c>
      <c r="I78" s="3">
        <v>80</v>
      </c>
      <c r="J78" s="3">
        <v>24</v>
      </c>
      <c r="K78" s="3">
        <v>69</v>
      </c>
      <c r="L78" s="3">
        <v>93</v>
      </c>
      <c r="M78" s="3">
        <v>30</v>
      </c>
      <c r="N78" s="3">
        <v>60</v>
      </c>
      <c r="O78" s="3">
        <v>90</v>
      </c>
      <c r="P78" s="3">
        <v>30</v>
      </c>
      <c r="Q78" s="3">
        <v>59</v>
      </c>
      <c r="R78" s="3">
        <v>89</v>
      </c>
      <c r="S78" s="3">
        <v>22</v>
      </c>
      <c r="T78" s="3">
        <v>20</v>
      </c>
      <c r="U78" s="3">
        <v>21</v>
      </c>
      <c r="V78" s="3">
        <v>32</v>
      </c>
      <c r="W78" s="3">
        <v>32</v>
      </c>
      <c r="X78" s="3">
        <v>20</v>
      </c>
      <c r="Y78" s="3">
        <f t="shared" si="2"/>
        <v>584</v>
      </c>
      <c r="Z78" s="18">
        <f t="shared" si="3"/>
        <v>77.86666666666666</v>
      </c>
      <c r="AA78" s="3">
        <v>9.09</v>
      </c>
      <c r="AB78" s="3" t="s">
        <v>74</v>
      </c>
      <c r="AC78" s="19">
        <v>0</v>
      </c>
      <c r="AD78" s="19">
        <v>0</v>
      </c>
      <c r="AE78" s="20">
        <v>71</v>
      </c>
      <c r="AF78" s="14" t="s">
        <v>285</v>
      </c>
      <c r="AG78" s="37" t="s">
        <v>283</v>
      </c>
      <c r="AH78" s="48" t="s">
        <v>286</v>
      </c>
      <c r="AI78" s="43"/>
      <c r="AJ78" s="43"/>
      <c r="AK78" s="23"/>
      <c r="AL78" s="43"/>
      <c r="AM78" s="43"/>
      <c r="AN78" s="23"/>
      <c r="AO78" s="43"/>
      <c r="AP78" s="43"/>
      <c r="AQ78" s="23"/>
      <c r="AR78" s="43"/>
      <c r="AS78" s="43"/>
      <c r="AT78" s="23"/>
      <c r="AU78" s="43"/>
      <c r="AV78" s="43"/>
      <c r="AW78" s="23"/>
      <c r="AX78" s="44"/>
      <c r="AY78" s="44"/>
      <c r="AZ78" s="44"/>
      <c r="BA78" s="44"/>
      <c r="BB78" s="44"/>
      <c r="BC78" s="44"/>
      <c r="BD78" s="23"/>
      <c r="BE78" s="25"/>
      <c r="BF78" s="26"/>
      <c r="BG78" s="25"/>
      <c r="BH78" s="23"/>
      <c r="BI78" s="34"/>
      <c r="BJ78" s="23"/>
    </row>
    <row r="79" spans="1:62" ht="15.6" x14ac:dyDescent="0.3">
      <c r="A79" s="14" t="s">
        <v>287</v>
      </c>
      <c r="B79" s="36" t="s">
        <v>288</v>
      </c>
      <c r="C79" s="48" t="s">
        <v>289</v>
      </c>
      <c r="D79" s="17">
        <v>30</v>
      </c>
      <c r="E79" s="2">
        <v>46</v>
      </c>
      <c r="F79" s="2">
        <v>76</v>
      </c>
      <c r="G79" s="3">
        <v>30</v>
      </c>
      <c r="H79" s="3">
        <v>45</v>
      </c>
      <c r="I79" s="3">
        <v>75</v>
      </c>
      <c r="J79" s="3">
        <v>30</v>
      </c>
      <c r="K79" s="3">
        <v>66</v>
      </c>
      <c r="L79" s="3">
        <v>96</v>
      </c>
      <c r="M79" s="3">
        <v>30</v>
      </c>
      <c r="N79" s="3">
        <v>46</v>
      </c>
      <c r="O79" s="3">
        <v>76</v>
      </c>
      <c r="P79" s="3">
        <v>30</v>
      </c>
      <c r="Q79" s="3">
        <v>62</v>
      </c>
      <c r="R79" s="3">
        <v>92</v>
      </c>
      <c r="S79" s="3">
        <v>21</v>
      </c>
      <c r="T79" s="3">
        <v>20</v>
      </c>
      <c r="U79" s="3">
        <v>21</v>
      </c>
      <c r="V79" s="3">
        <v>40</v>
      </c>
      <c r="W79" s="3">
        <v>40</v>
      </c>
      <c r="X79" s="3">
        <v>21</v>
      </c>
      <c r="Y79" s="3">
        <f t="shared" si="2"/>
        <v>578</v>
      </c>
      <c r="Z79" s="18">
        <f t="shared" si="3"/>
        <v>77.066666666666677</v>
      </c>
      <c r="AA79" s="3">
        <v>8.82</v>
      </c>
      <c r="AB79" s="3" t="s">
        <v>74</v>
      </c>
      <c r="AC79" s="19">
        <v>0</v>
      </c>
      <c r="AD79" s="19">
        <v>0</v>
      </c>
      <c r="AE79" s="20">
        <v>72</v>
      </c>
      <c r="AF79" s="14" t="s">
        <v>287</v>
      </c>
      <c r="AG79" s="37" t="s">
        <v>288</v>
      </c>
      <c r="AH79" s="48" t="s">
        <v>289</v>
      </c>
      <c r="AI79" s="43"/>
      <c r="AJ79" s="43"/>
      <c r="AK79" s="23"/>
      <c r="AL79" s="43"/>
      <c r="AM79" s="43"/>
      <c r="AN79" s="23"/>
      <c r="AO79" s="43"/>
      <c r="AP79" s="43"/>
      <c r="AQ79" s="23"/>
      <c r="AR79" s="43"/>
      <c r="AS79" s="43"/>
      <c r="AT79" s="23"/>
      <c r="AU79" s="43"/>
      <c r="AV79" s="43"/>
      <c r="AW79" s="23"/>
      <c r="AX79" s="44"/>
      <c r="AY79" s="44"/>
      <c r="AZ79" s="44"/>
      <c r="BA79" s="44"/>
      <c r="BB79" s="44"/>
      <c r="BC79" s="44"/>
      <c r="BD79" s="23"/>
      <c r="BE79" s="25"/>
      <c r="BF79" s="26"/>
      <c r="BG79" s="25"/>
      <c r="BH79" s="23"/>
      <c r="BI79" s="34"/>
      <c r="BJ79" s="23"/>
    </row>
    <row r="80" spans="1:62" ht="15.6" x14ac:dyDescent="0.3">
      <c r="A80" s="14" t="s">
        <v>290</v>
      </c>
      <c r="B80" s="36" t="s">
        <v>288</v>
      </c>
      <c r="C80" s="48" t="s">
        <v>291</v>
      </c>
      <c r="D80" s="17">
        <v>30</v>
      </c>
      <c r="E80" s="2">
        <v>56</v>
      </c>
      <c r="F80" s="2">
        <v>86</v>
      </c>
      <c r="G80" s="3">
        <v>28</v>
      </c>
      <c r="H80" s="3">
        <v>55</v>
      </c>
      <c r="I80" s="3">
        <v>83</v>
      </c>
      <c r="J80" s="3">
        <v>30</v>
      </c>
      <c r="K80" s="3">
        <v>62</v>
      </c>
      <c r="L80" s="3">
        <v>92</v>
      </c>
      <c r="M80" s="3">
        <v>30</v>
      </c>
      <c r="N80" s="3">
        <v>57</v>
      </c>
      <c r="O80" s="3">
        <v>87</v>
      </c>
      <c r="P80" s="3">
        <v>30</v>
      </c>
      <c r="Q80" s="3">
        <v>60</v>
      </c>
      <c r="R80" s="3">
        <v>90</v>
      </c>
      <c r="S80" s="3">
        <v>20</v>
      </c>
      <c r="T80" s="3">
        <v>20</v>
      </c>
      <c r="U80" s="3">
        <v>20</v>
      </c>
      <c r="V80" s="3">
        <v>39</v>
      </c>
      <c r="W80" s="3">
        <v>39</v>
      </c>
      <c r="X80" s="3">
        <v>20</v>
      </c>
      <c r="Y80" s="3">
        <f t="shared" si="2"/>
        <v>596</v>
      </c>
      <c r="Z80" s="18">
        <f t="shared" si="3"/>
        <v>79.466666666666669</v>
      </c>
      <c r="AA80" s="3">
        <v>9.18</v>
      </c>
      <c r="AB80" s="3" t="s">
        <v>74</v>
      </c>
      <c r="AC80" s="19">
        <v>0</v>
      </c>
      <c r="AD80" s="19">
        <v>0</v>
      </c>
      <c r="AE80" s="20">
        <v>73</v>
      </c>
      <c r="AF80" s="14" t="s">
        <v>290</v>
      </c>
      <c r="AG80" s="37" t="s">
        <v>288</v>
      </c>
      <c r="AH80" s="48" t="s">
        <v>291</v>
      </c>
      <c r="AI80" s="43"/>
      <c r="AJ80" s="43"/>
      <c r="AK80" s="23"/>
      <c r="AL80" s="43"/>
      <c r="AM80" s="43"/>
      <c r="AN80" s="23"/>
      <c r="AO80" s="43"/>
      <c r="AP80" s="43"/>
      <c r="AQ80" s="23"/>
      <c r="AR80" s="43"/>
      <c r="AS80" s="43"/>
      <c r="AT80" s="23"/>
      <c r="AU80" s="43"/>
      <c r="AV80" s="43"/>
      <c r="AW80" s="23"/>
      <c r="AX80" s="44"/>
      <c r="AY80" s="44"/>
      <c r="AZ80" s="44"/>
      <c r="BA80" s="44"/>
      <c r="BB80" s="44"/>
      <c r="BC80" s="44"/>
      <c r="BD80" s="23"/>
      <c r="BE80" s="25"/>
      <c r="BF80" s="26"/>
      <c r="BG80" s="25"/>
      <c r="BH80" s="23"/>
      <c r="BI80" s="34"/>
      <c r="BJ80" s="23"/>
    </row>
    <row r="81" spans="1:62" ht="15.6" x14ac:dyDescent="0.3">
      <c r="A81" s="55" t="s">
        <v>292</v>
      </c>
      <c r="B81" s="56" t="s">
        <v>293</v>
      </c>
      <c r="C81" s="57" t="s">
        <v>294</v>
      </c>
      <c r="D81" s="58">
        <v>30</v>
      </c>
      <c r="E81" s="59" t="s">
        <v>295</v>
      </c>
      <c r="F81" s="60">
        <v>30</v>
      </c>
      <c r="G81" s="61">
        <v>30</v>
      </c>
      <c r="H81" s="62" t="s">
        <v>295</v>
      </c>
      <c r="I81" s="61">
        <v>30</v>
      </c>
      <c r="J81" s="61">
        <v>30</v>
      </c>
      <c r="K81" s="61">
        <v>53</v>
      </c>
      <c r="L81" s="61">
        <v>83</v>
      </c>
      <c r="M81" s="61">
        <v>30</v>
      </c>
      <c r="N81" s="61">
        <v>35</v>
      </c>
      <c r="O81" s="61">
        <v>65</v>
      </c>
      <c r="P81" s="61">
        <v>30</v>
      </c>
      <c r="Q81" s="61">
        <v>34</v>
      </c>
      <c r="R81" s="61">
        <v>64</v>
      </c>
      <c r="S81" s="61">
        <v>22</v>
      </c>
      <c r="T81" s="61">
        <v>20</v>
      </c>
      <c r="U81" s="61">
        <v>20</v>
      </c>
      <c r="V81" s="61">
        <v>36</v>
      </c>
      <c r="W81" s="61">
        <v>36</v>
      </c>
      <c r="X81" s="61">
        <v>15</v>
      </c>
      <c r="Y81" s="61">
        <f t="shared" si="2"/>
        <v>421</v>
      </c>
      <c r="Z81" s="63">
        <f t="shared" si="3"/>
        <v>56.133333333333333</v>
      </c>
      <c r="AA81" s="61" t="s">
        <v>295</v>
      </c>
      <c r="AB81" s="61" t="s">
        <v>295</v>
      </c>
      <c r="AC81" s="61"/>
      <c r="AD81" s="61"/>
      <c r="AE81" s="20">
        <v>74</v>
      </c>
      <c r="AF81" s="55" t="s">
        <v>292</v>
      </c>
      <c r="AG81" s="60" t="s">
        <v>293</v>
      </c>
      <c r="AH81" s="57" t="s">
        <v>294</v>
      </c>
      <c r="AI81" s="43"/>
      <c r="AJ81" s="43"/>
      <c r="AK81" s="23"/>
      <c r="AL81" s="43"/>
      <c r="AM81" s="43"/>
      <c r="AN81" s="23"/>
      <c r="AO81" s="43"/>
      <c r="AP81" s="43"/>
      <c r="AQ81" s="23"/>
      <c r="AR81" s="43"/>
      <c r="AS81" s="43"/>
      <c r="AT81" s="23"/>
      <c r="AU81" s="43"/>
      <c r="AV81" s="43"/>
      <c r="AW81" s="23"/>
      <c r="AX81" s="44"/>
      <c r="AY81" s="44"/>
      <c r="AZ81" s="44"/>
      <c r="BA81" s="44"/>
      <c r="BB81" s="44"/>
      <c r="BC81" s="44"/>
      <c r="BD81" s="23"/>
      <c r="BE81" s="25"/>
      <c r="BF81" s="26"/>
      <c r="BG81" s="25"/>
      <c r="BH81" s="23"/>
      <c r="BI81" s="34"/>
      <c r="BJ81" s="23"/>
    </row>
    <row r="82" spans="1:62" ht="15.6" x14ac:dyDescent="0.3">
      <c r="A82" s="14" t="s">
        <v>296</v>
      </c>
      <c r="B82" s="36" t="s">
        <v>297</v>
      </c>
      <c r="C82" s="48" t="s">
        <v>298</v>
      </c>
      <c r="D82" s="17">
        <v>30</v>
      </c>
      <c r="E82" s="2">
        <v>48</v>
      </c>
      <c r="F82" s="2">
        <v>78</v>
      </c>
      <c r="G82" s="3">
        <v>30</v>
      </c>
      <c r="H82" s="3">
        <v>53</v>
      </c>
      <c r="I82" s="3">
        <v>83</v>
      </c>
      <c r="J82" s="3">
        <v>25</v>
      </c>
      <c r="K82" s="3">
        <v>67</v>
      </c>
      <c r="L82" s="3">
        <v>92</v>
      </c>
      <c r="M82" s="3">
        <v>30</v>
      </c>
      <c r="N82" s="3">
        <v>57</v>
      </c>
      <c r="O82" s="3">
        <v>87</v>
      </c>
      <c r="P82" s="3">
        <v>30</v>
      </c>
      <c r="Q82" s="3">
        <v>60</v>
      </c>
      <c r="R82" s="3">
        <v>90</v>
      </c>
      <c r="S82" s="3">
        <v>19</v>
      </c>
      <c r="T82" s="3">
        <v>19</v>
      </c>
      <c r="U82" s="3">
        <v>22</v>
      </c>
      <c r="V82" s="3">
        <v>41</v>
      </c>
      <c r="W82" s="3">
        <v>41</v>
      </c>
      <c r="X82" s="3">
        <v>22</v>
      </c>
      <c r="Y82" s="3">
        <f t="shared" si="2"/>
        <v>594</v>
      </c>
      <c r="Z82" s="18">
        <f t="shared" si="3"/>
        <v>79.2</v>
      </c>
      <c r="AA82" s="3">
        <v>9</v>
      </c>
      <c r="AB82" s="3" t="s">
        <v>74</v>
      </c>
      <c r="AC82" s="19">
        <v>0</v>
      </c>
      <c r="AD82" s="19">
        <v>0</v>
      </c>
      <c r="AE82" s="20">
        <v>75</v>
      </c>
      <c r="AF82" s="14" t="s">
        <v>296</v>
      </c>
      <c r="AG82" s="37" t="s">
        <v>297</v>
      </c>
      <c r="AH82" s="48" t="s">
        <v>298</v>
      </c>
      <c r="AI82" s="64"/>
      <c r="AJ82" s="64"/>
      <c r="AK82" s="65"/>
      <c r="AL82" s="64"/>
      <c r="AM82" s="64"/>
      <c r="AN82" s="65"/>
      <c r="AO82" s="64"/>
      <c r="AP82" s="64"/>
      <c r="AQ82" s="65"/>
      <c r="AR82" s="64"/>
      <c r="AS82" s="64"/>
      <c r="AT82" s="65"/>
      <c r="AU82" s="64"/>
      <c r="AV82" s="64"/>
      <c r="AW82" s="65"/>
      <c r="AX82" s="66"/>
      <c r="AY82" s="66"/>
      <c r="AZ82" s="66"/>
      <c r="BA82" s="66"/>
      <c r="BB82" s="66"/>
      <c r="BC82" s="66"/>
      <c r="BD82" s="65"/>
      <c r="BE82" s="67"/>
      <c r="BF82" s="26"/>
      <c r="BG82" s="67"/>
      <c r="BH82" s="65"/>
      <c r="BI82" s="68"/>
      <c r="BJ82" s="65"/>
    </row>
    <row r="83" spans="1:62" ht="15.6" x14ac:dyDescent="0.3">
      <c r="A83" s="75" t="s">
        <v>299</v>
      </c>
      <c r="B83" s="76"/>
      <c r="C83" s="79"/>
      <c r="D83" s="23">
        <v>75</v>
      </c>
      <c r="E83" s="2">
        <v>74</v>
      </c>
      <c r="F83" s="2">
        <v>74</v>
      </c>
      <c r="G83" s="23">
        <v>75</v>
      </c>
      <c r="H83" s="2">
        <v>74</v>
      </c>
      <c r="I83" s="2">
        <v>75</v>
      </c>
      <c r="J83" s="23">
        <v>75</v>
      </c>
      <c r="K83" s="2">
        <v>75</v>
      </c>
      <c r="L83" s="2">
        <v>75</v>
      </c>
      <c r="M83" s="23">
        <v>75</v>
      </c>
      <c r="N83" s="2">
        <v>74</v>
      </c>
      <c r="O83" s="2">
        <v>75</v>
      </c>
      <c r="P83" s="23">
        <v>75</v>
      </c>
      <c r="Q83" s="2">
        <v>75</v>
      </c>
      <c r="R83" s="2">
        <v>75</v>
      </c>
      <c r="S83" s="23">
        <v>75</v>
      </c>
      <c r="T83" s="2">
        <v>75</v>
      </c>
      <c r="U83" s="2">
        <v>75</v>
      </c>
      <c r="V83" s="23">
        <v>75</v>
      </c>
      <c r="W83" s="2">
        <v>75</v>
      </c>
      <c r="X83" s="2">
        <v>75</v>
      </c>
      <c r="Y83" s="23">
        <v>74</v>
      </c>
      <c r="Z83" s="69"/>
      <c r="AA83" s="28"/>
      <c r="AB83" s="28"/>
      <c r="AC83" s="20"/>
      <c r="AD83" s="20"/>
      <c r="AE83" s="78" t="s">
        <v>299</v>
      </c>
      <c r="AF83" s="78"/>
      <c r="AG83" s="78"/>
      <c r="AH83" s="75"/>
      <c r="AI83" s="20"/>
      <c r="AJ83" s="20"/>
      <c r="AK83" s="20"/>
      <c r="AL83" s="20"/>
      <c r="AM83" s="20"/>
      <c r="AN83" s="20"/>
      <c r="AO83" s="20"/>
      <c r="AP83" s="20"/>
      <c r="AQ83" s="20"/>
      <c r="AR83" s="20"/>
      <c r="AS83" s="20"/>
      <c r="AT83" s="20"/>
      <c r="AU83" s="20"/>
      <c r="AV83" s="20"/>
      <c r="AW83" s="20"/>
      <c r="AX83" s="20"/>
      <c r="AY83" s="20"/>
      <c r="AZ83" s="20"/>
      <c r="BA83" s="20"/>
      <c r="BB83" s="20"/>
      <c r="BC83" s="20"/>
      <c r="BD83" s="22"/>
      <c r="BE83" s="20"/>
      <c r="BF83" s="28"/>
      <c r="BG83" s="43"/>
      <c r="BH83" s="22"/>
      <c r="BI83" s="70"/>
      <c r="BJ83" s="23"/>
    </row>
    <row r="84" spans="1:62" ht="15.6" x14ac:dyDescent="0.3">
      <c r="A84" s="75" t="s">
        <v>300</v>
      </c>
      <c r="B84" s="76"/>
      <c r="C84" s="77"/>
      <c r="D84" s="23">
        <v>75</v>
      </c>
      <c r="E84" s="2">
        <v>73</v>
      </c>
      <c r="F84" s="2">
        <v>73</v>
      </c>
      <c r="G84" s="3">
        <v>75</v>
      </c>
      <c r="H84" s="3">
        <v>73</v>
      </c>
      <c r="I84" s="3">
        <v>75</v>
      </c>
      <c r="J84" s="3">
        <v>75</v>
      </c>
      <c r="K84" s="3">
        <v>75</v>
      </c>
      <c r="L84" s="3">
        <v>75</v>
      </c>
      <c r="M84" s="3">
        <v>75</v>
      </c>
      <c r="N84" s="3">
        <v>73</v>
      </c>
      <c r="O84" s="3">
        <v>73</v>
      </c>
      <c r="P84" s="3">
        <v>75</v>
      </c>
      <c r="Q84" s="3">
        <v>73</v>
      </c>
      <c r="R84" s="3">
        <v>75</v>
      </c>
      <c r="S84" s="3">
        <v>75</v>
      </c>
      <c r="T84" s="3">
        <v>75</v>
      </c>
      <c r="U84" s="3">
        <v>75</v>
      </c>
      <c r="V84" s="3">
        <v>75</v>
      </c>
      <c r="W84" s="3">
        <v>75</v>
      </c>
      <c r="X84" s="3">
        <v>75</v>
      </c>
      <c r="Y84" s="3">
        <v>71</v>
      </c>
      <c r="Z84" s="69"/>
      <c r="AA84" s="28"/>
      <c r="AB84" s="28"/>
      <c r="AC84" s="20"/>
      <c r="AD84" s="20"/>
      <c r="AE84" s="78" t="s">
        <v>300</v>
      </c>
      <c r="AF84" s="78"/>
      <c r="AG84" s="78"/>
      <c r="AH84" s="75"/>
      <c r="AI84" s="20"/>
      <c r="AJ84" s="20"/>
      <c r="AK84" s="20"/>
      <c r="AL84" s="20"/>
      <c r="AM84" s="20"/>
      <c r="AN84" s="20"/>
      <c r="AO84" s="20"/>
      <c r="AP84" s="20"/>
      <c r="AQ84" s="20"/>
      <c r="AR84" s="20"/>
      <c r="AS84" s="20"/>
      <c r="AT84" s="20"/>
      <c r="AU84" s="20"/>
      <c r="AV84" s="20"/>
      <c r="AW84" s="20"/>
      <c r="AX84" s="20"/>
      <c r="AY84" s="20"/>
      <c r="AZ84" s="20"/>
      <c r="BA84" s="20"/>
      <c r="BB84" s="20"/>
      <c r="BC84" s="20"/>
      <c r="BD84" s="20"/>
      <c r="BE84" s="20"/>
      <c r="BF84" s="20"/>
      <c r="BG84" s="20"/>
      <c r="BH84" s="20"/>
      <c r="BI84" s="20"/>
      <c r="BJ84" s="20"/>
    </row>
    <row r="85" spans="1:62" ht="15.6" x14ac:dyDescent="0.3">
      <c r="A85" s="75" t="s">
        <v>301</v>
      </c>
      <c r="B85" s="76"/>
      <c r="C85" s="77"/>
      <c r="D85" s="23">
        <v>0</v>
      </c>
      <c r="E85" s="2">
        <v>1</v>
      </c>
      <c r="F85" s="2">
        <v>1</v>
      </c>
      <c r="G85" s="3">
        <v>0</v>
      </c>
      <c r="H85" s="3">
        <v>1</v>
      </c>
      <c r="I85" s="3">
        <v>75</v>
      </c>
      <c r="J85" s="3">
        <v>0</v>
      </c>
      <c r="K85" s="3">
        <v>0</v>
      </c>
      <c r="L85" s="3">
        <v>75</v>
      </c>
      <c r="M85" s="3">
        <v>0</v>
      </c>
      <c r="N85" s="3">
        <v>1</v>
      </c>
      <c r="O85" s="3">
        <v>1</v>
      </c>
      <c r="P85" s="3">
        <v>0</v>
      </c>
      <c r="Q85" s="3">
        <v>2</v>
      </c>
      <c r="R85" s="3">
        <v>75</v>
      </c>
      <c r="S85" s="3">
        <v>75</v>
      </c>
      <c r="T85" s="3">
        <v>75</v>
      </c>
      <c r="U85" s="3">
        <v>75</v>
      </c>
      <c r="V85" s="3">
        <v>75</v>
      </c>
      <c r="W85" s="3">
        <v>75</v>
      </c>
      <c r="X85" s="3">
        <v>75</v>
      </c>
      <c r="Y85" s="3">
        <v>3</v>
      </c>
      <c r="Z85" s="69"/>
      <c r="AA85" s="28"/>
      <c r="AB85" s="28"/>
      <c r="AC85" s="20"/>
      <c r="AD85" s="20"/>
      <c r="AE85" s="78" t="s">
        <v>301</v>
      </c>
      <c r="AF85" s="78"/>
      <c r="AG85" s="78"/>
      <c r="AH85" s="75"/>
      <c r="AI85" s="20"/>
      <c r="AJ85" s="20"/>
      <c r="AK85" s="20"/>
      <c r="AL85" s="20"/>
      <c r="AM85" s="20"/>
      <c r="AN85" s="20"/>
      <c r="AO85" s="20"/>
      <c r="AP85" s="20"/>
      <c r="AQ85" s="20"/>
      <c r="AR85" s="20"/>
      <c r="AS85" s="20"/>
      <c r="AT85" s="20"/>
      <c r="AU85" s="20"/>
      <c r="AV85" s="20"/>
      <c r="AW85" s="20"/>
      <c r="AX85" s="20"/>
      <c r="AY85" s="20"/>
      <c r="AZ85" s="20"/>
      <c r="BA85" s="20"/>
      <c r="BB85" s="20"/>
      <c r="BC85" s="20"/>
      <c r="BD85" s="20"/>
      <c r="BE85" s="20"/>
      <c r="BF85" s="20"/>
      <c r="BG85" s="20"/>
      <c r="BH85" s="20"/>
      <c r="BI85" s="20"/>
      <c r="BJ85" s="20"/>
    </row>
    <row r="86" spans="1:62" ht="15.6" x14ac:dyDescent="0.3">
      <c r="A86" s="75" t="s">
        <v>302</v>
      </c>
      <c r="B86" s="76"/>
      <c r="C86" s="77"/>
      <c r="D86" s="23">
        <v>100</v>
      </c>
      <c r="E86" s="2">
        <v>98.6</v>
      </c>
      <c r="F86" s="2">
        <v>98.6</v>
      </c>
      <c r="G86" s="3">
        <v>100</v>
      </c>
      <c r="H86" s="3">
        <v>98.6</v>
      </c>
      <c r="I86" s="3">
        <v>100</v>
      </c>
      <c r="J86" s="3">
        <v>100</v>
      </c>
      <c r="K86" s="3">
        <v>100</v>
      </c>
      <c r="L86" s="3">
        <v>100</v>
      </c>
      <c r="M86" s="3">
        <v>100</v>
      </c>
      <c r="N86" s="3">
        <v>98.6</v>
      </c>
      <c r="O86" s="3">
        <v>99</v>
      </c>
      <c r="P86" s="3">
        <v>100</v>
      </c>
      <c r="Q86" s="3">
        <f>(73/75*100)</f>
        <v>97.333333333333343</v>
      </c>
      <c r="R86" s="3">
        <v>100</v>
      </c>
      <c r="S86" s="3">
        <v>100</v>
      </c>
      <c r="T86" s="3">
        <v>100</v>
      </c>
      <c r="U86" s="3">
        <v>100</v>
      </c>
      <c r="V86" s="3">
        <v>100</v>
      </c>
      <c r="W86" s="3">
        <v>100</v>
      </c>
      <c r="X86" s="3">
        <v>100</v>
      </c>
      <c r="Y86" s="3">
        <f>(71/74*100)</f>
        <v>95.945945945945937</v>
      </c>
      <c r="Z86" s="69"/>
      <c r="AA86" s="28"/>
      <c r="AB86" s="28"/>
      <c r="AC86" s="20"/>
      <c r="AD86" s="20"/>
      <c r="AE86" s="78" t="s">
        <v>302</v>
      </c>
      <c r="AF86" s="78"/>
      <c r="AG86" s="78"/>
      <c r="AH86" s="75"/>
      <c r="AI86" s="20"/>
      <c r="AJ86" s="20"/>
      <c r="AK86" s="20"/>
      <c r="AL86" s="20"/>
      <c r="AM86" s="20"/>
      <c r="AN86" s="20"/>
      <c r="AO86" s="20"/>
      <c r="AP86" s="20"/>
      <c r="AQ86" s="20"/>
      <c r="AR86" s="20"/>
      <c r="AS86" s="20"/>
      <c r="AT86" s="20"/>
      <c r="AU86" s="20"/>
      <c r="AV86" s="20"/>
      <c r="AW86" s="20"/>
      <c r="AX86" s="20"/>
      <c r="AY86" s="20"/>
      <c r="AZ86" s="20"/>
      <c r="BA86" s="20"/>
      <c r="BB86" s="20"/>
      <c r="BC86" s="20"/>
      <c r="BD86" s="20"/>
      <c r="BE86" s="20"/>
      <c r="BF86" s="20"/>
      <c r="BG86" s="20"/>
      <c r="BH86" s="20"/>
      <c r="BI86" s="20"/>
      <c r="BJ86" s="20"/>
    </row>
  </sheetData>
  <mergeCells count="66">
    <mergeCell ref="A1:AD1"/>
    <mergeCell ref="AE1:BJ1"/>
    <mergeCell ref="A2:AD2"/>
    <mergeCell ref="AE2:BJ2"/>
    <mergeCell ref="A3:AD3"/>
    <mergeCell ref="AE3:BJ3"/>
    <mergeCell ref="C4:C7"/>
    <mergeCell ref="D4:R4"/>
    <mergeCell ref="S4:U4"/>
    <mergeCell ref="V4:W4"/>
    <mergeCell ref="D6:F6"/>
    <mergeCell ref="G6:I6"/>
    <mergeCell ref="J6:L6"/>
    <mergeCell ref="M6:O6"/>
    <mergeCell ref="AX4:AZ4"/>
    <mergeCell ref="AU5:AW5"/>
    <mergeCell ref="AX6:AX7"/>
    <mergeCell ref="AY6:AY7"/>
    <mergeCell ref="AZ6:AZ7"/>
    <mergeCell ref="AU6:AW6"/>
    <mergeCell ref="BI4:BI7"/>
    <mergeCell ref="BA6:BA7"/>
    <mergeCell ref="BB6:BB7"/>
    <mergeCell ref="BC6:BC7"/>
    <mergeCell ref="BH6:BH7"/>
    <mergeCell ref="BJ4:BJ7"/>
    <mergeCell ref="D5:F5"/>
    <mergeCell ref="G5:I5"/>
    <mergeCell ref="J5:L5"/>
    <mergeCell ref="M5:O5"/>
    <mergeCell ref="P5:R5"/>
    <mergeCell ref="AI5:AK5"/>
    <mergeCell ref="AL5:AN5"/>
    <mergeCell ref="AO5:AQ5"/>
    <mergeCell ref="AR5:AT5"/>
    <mergeCell ref="BA4:BC4"/>
    <mergeCell ref="BD4:BD7"/>
    <mergeCell ref="BE4:BE7"/>
    <mergeCell ref="BF4:BF7"/>
    <mergeCell ref="BG4:BG7"/>
    <mergeCell ref="P6:R6"/>
    <mergeCell ref="AI6:AK6"/>
    <mergeCell ref="AL6:AN6"/>
    <mergeCell ref="AO6:AQ6"/>
    <mergeCell ref="AR6:AT6"/>
    <mergeCell ref="AE4:AE6"/>
    <mergeCell ref="AF4:AF6"/>
    <mergeCell ref="AG4:AG6"/>
    <mergeCell ref="AH4:AH6"/>
    <mergeCell ref="AI4:AW4"/>
    <mergeCell ref="AD4:AD6"/>
    <mergeCell ref="A86:C86"/>
    <mergeCell ref="AE86:AH86"/>
    <mergeCell ref="A83:C83"/>
    <mergeCell ref="AE83:AH83"/>
    <mergeCell ref="A84:C84"/>
    <mergeCell ref="AE84:AH84"/>
    <mergeCell ref="A85:C85"/>
    <mergeCell ref="AE85:AH85"/>
    <mergeCell ref="Y4:Y6"/>
    <mergeCell ref="Z4:Z6"/>
    <mergeCell ref="AA4:AA6"/>
    <mergeCell ref="AB4:AB6"/>
    <mergeCell ref="AC4:AC6"/>
    <mergeCell ref="A4:A7"/>
    <mergeCell ref="B4:B7"/>
  </mergeCells>
  <conditionalFormatting sqref="V6:X7 S6:S7 Q7 N7 K7 H7 E7">
    <cfRule type="cellIs" dxfId="16" priority="10" operator="lessThan">
      <formula>20</formula>
    </cfRule>
  </conditionalFormatting>
  <conditionalFormatting sqref="T6:U7">
    <cfRule type="cellIs" dxfId="15" priority="9" operator="lessThan">
      <formula>10</formula>
    </cfRule>
  </conditionalFormatting>
  <conditionalFormatting sqref="AV69:AV70">
    <cfRule type="cellIs" dxfId="14" priority="7" operator="between">
      <formula>50</formula>
      <formula>54</formula>
    </cfRule>
  </conditionalFormatting>
  <conditionalFormatting sqref="AV69:AV70">
    <cfRule type="cellIs" dxfId="13" priority="8" operator="between">
      <formula>50</formula>
      <formula>54</formula>
    </cfRule>
  </conditionalFormatting>
  <conditionalFormatting sqref="V8:X82 S8:S82 E8:E82 H8:H82 K8:K82 N8:N82 Q8:Q82">
    <cfRule type="cellIs" dxfId="12" priority="6" operator="lessThan">
      <formula>20</formula>
    </cfRule>
  </conditionalFormatting>
  <conditionalFormatting sqref="T8:U82">
    <cfRule type="cellIs" dxfId="11" priority="5" operator="lessThan">
      <formula>10</formula>
    </cfRule>
  </conditionalFormatting>
  <conditionalFormatting sqref="V83:X86 S83:S86 E83:E86 H83:H86 K83:K86 N83:N86 Q83:Q86">
    <cfRule type="cellIs" dxfId="10" priority="4" operator="lessThan">
      <formula>20</formula>
    </cfRule>
  </conditionalFormatting>
  <conditionalFormatting sqref="T83:U86">
    <cfRule type="cellIs" dxfId="9" priority="3" operator="lessThan">
      <formula>10</formula>
    </cfRule>
  </conditionalFormatting>
  <conditionalFormatting sqref="V84:X86 S84:S86 T83 W83 E83:E86 H83:H86 K83:K86 N83:N86 Q83:Q86">
    <cfRule type="cellIs" dxfId="8" priority="2" operator="lessThan">
      <formula>20</formula>
    </cfRule>
  </conditionalFormatting>
  <conditionalFormatting sqref="T84:U86">
    <cfRule type="cellIs" dxfId="7" priority="1" operator="lessThan">
      <formula>10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DAAE5B-ACB7-4BF6-8B42-EFB6D9C07422}">
  <sheetPr codeName="Sheet9"/>
  <dimension ref="A1:A10"/>
  <sheetViews>
    <sheetView workbookViewId="0">
      <selection activeCell="K23" sqref="K23"/>
    </sheetView>
  </sheetViews>
  <sheetFormatPr defaultRowHeight="14.4" x14ac:dyDescent="0.3"/>
  <sheetData>
    <row r="1" spans="1:1" x14ac:dyDescent="0.3">
      <c r="A1">
        <v>1</v>
      </c>
    </row>
    <row r="2" spans="1:1" x14ac:dyDescent="0.3">
      <c r="A2">
        <v>2</v>
      </c>
    </row>
    <row r="3" spans="1:1" x14ac:dyDescent="0.3">
      <c r="A3">
        <v>3</v>
      </c>
    </row>
    <row r="4" spans="1:1" x14ac:dyDescent="0.3">
      <c r="A4">
        <v>4</v>
      </c>
    </row>
    <row r="5" spans="1:1" x14ac:dyDescent="0.3">
      <c r="A5">
        <v>5</v>
      </c>
    </row>
    <row r="6" spans="1:1" x14ac:dyDescent="0.3">
      <c r="A6">
        <v>6</v>
      </c>
    </row>
    <row r="7" spans="1:1" x14ac:dyDescent="0.3">
      <c r="A7">
        <v>7</v>
      </c>
    </row>
    <row r="8" spans="1:1" x14ac:dyDescent="0.3">
      <c r="A8">
        <v>8</v>
      </c>
    </row>
    <row r="9" spans="1:1" x14ac:dyDescent="0.3">
      <c r="A9">
        <v>9</v>
      </c>
    </row>
    <row r="10" spans="1:1" x14ac:dyDescent="0.3">
      <c r="A10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BCE57-A8DB-45CA-AF9F-336242345B26}">
  <sheetPr codeName="Sheet7"/>
  <dimension ref="A1:E26"/>
  <sheetViews>
    <sheetView workbookViewId="0"/>
  </sheetViews>
  <sheetFormatPr defaultRowHeight="14.4" x14ac:dyDescent="0.3"/>
  <cols>
    <col min="3" max="3" width="15.44140625" customWidth="1"/>
    <col min="4" max="4" width="29.5546875" customWidth="1"/>
    <col min="5" max="5" width="29.6640625" customWidth="1"/>
  </cols>
  <sheetData>
    <row r="1" spans="1:5" x14ac:dyDescent="0.3">
      <c r="A1" t="s">
        <v>44</v>
      </c>
      <c r="B1" t="s">
        <v>50</v>
      </c>
      <c r="C1" t="s">
        <v>303</v>
      </c>
      <c r="D1" t="s">
        <v>304</v>
      </c>
      <c r="E1" t="s">
        <v>305</v>
      </c>
    </row>
    <row r="2" spans="1:5" x14ac:dyDescent="0.3">
      <c r="A2">
        <v>1</v>
      </c>
      <c r="B2">
        <v>365</v>
      </c>
    </row>
    <row r="3" spans="1:5" x14ac:dyDescent="0.3">
      <c r="A3">
        <v>2</v>
      </c>
      <c r="B3">
        <v>263</v>
      </c>
    </row>
    <row r="4" spans="1:5" x14ac:dyDescent="0.3">
      <c r="A4">
        <v>3</v>
      </c>
      <c r="B4">
        <v>341</v>
      </c>
    </row>
    <row r="5" spans="1:5" x14ac:dyDescent="0.3">
      <c r="A5">
        <v>4</v>
      </c>
      <c r="B5">
        <v>342</v>
      </c>
    </row>
    <row r="6" spans="1:5" x14ac:dyDescent="0.3">
      <c r="A6">
        <v>5</v>
      </c>
      <c r="B6">
        <v>328</v>
      </c>
    </row>
    <row r="7" spans="1:5" x14ac:dyDescent="0.3">
      <c r="A7">
        <v>6</v>
      </c>
      <c r="B7">
        <v>362</v>
      </c>
    </row>
    <row r="8" spans="1:5" x14ac:dyDescent="0.3">
      <c r="A8">
        <v>7</v>
      </c>
      <c r="B8">
        <v>351</v>
      </c>
    </row>
    <row r="9" spans="1:5" x14ac:dyDescent="0.3">
      <c r="A9">
        <v>8</v>
      </c>
      <c r="B9">
        <v>363</v>
      </c>
    </row>
    <row r="10" spans="1:5" x14ac:dyDescent="0.3">
      <c r="A10">
        <v>9</v>
      </c>
      <c r="B10">
        <v>367</v>
      </c>
    </row>
    <row r="11" spans="1:5" x14ac:dyDescent="0.3">
      <c r="A11">
        <v>10</v>
      </c>
      <c r="B11">
        <v>354</v>
      </c>
    </row>
    <row r="12" spans="1:5" x14ac:dyDescent="0.3">
      <c r="A12">
        <v>11</v>
      </c>
      <c r="B12">
        <v>368</v>
      </c>
    </row>
    <row r="13" spans="1:5" x14ac:dyDescent="0.3">
      <c r="A13">
        <v>12</v>
      </c>
      <c r="B13">
        <v>328</v>
      </c>
    </row>
    <row r="14" spans="1:5" x14ac:dyDescent="0.3">
      <c r="A14">
        <v>13</v>
      </c>
      <c r="B14">
        <v>360</v>
      </c>
    </row>
    <row r="15" spans="1:5" x14ac:dyDescent="0.3">
      <c r="A15">
        <v>14</v>
      </c>
      <c r="B15">
        <v>327</v>
      </c>
    </row>
    <row r="16" spans="1:5" x14ac:dyDescent="0.3">
      <c r="A16">
        <v>15</v>
      </c>
      <c r="B16">
        <v>272</v>
      </c>
    </row>
    <row r="17" spans="1:5" x14ac:dyDescent="0.3">
      <c r="A17">
        <v>16</v>
      </c>
      <c r="B17">
        <v>364</v>
      </c>
    </row>
    <row r="18" spans="1:5" x14ac:dyDescent="0.3">
      <c r="A18">
        <v>17</v>
      </c>
      <c r="B18">
        <v>375</v>
      </c>
    </row>
    <row r="19" spans="1:5" x14ac:dyDescent="0.3">
      <c r="A19">
        <v>18</v>
      </c>
      <c r="B19">
        <v>356</v>
      </c>
    </row>
    <row r="20" spans="1:5" x14ac:dyDescent="0.3">
      <c r="A20">
        <v>19</v>
      </c>
      <c r="B20">
        <v>325</v>
      </c>
    </row>
    <row r="21" spans="1:5" x14ac:dyDescent="0.3">
      <c r="A21">
        <v>20</v>
      </c>
      <c r="B21">
        <v>348</v>
      </c>
      <c r="C21">
        <v>348</v>
      </c>
      <c r="D21" s="71">
        <v>348</v>
      </c>
      <c r="E21" s="71">
        <v>348</v>
      </c>
    </row>
    <row r="22" spans="1:5" x14ac:dyDescent="0.3">
      <c r="A22">
        <v>21</v>
      </c>
      <c r="C22">
        <f>_xlfn.FORECAST.ETS(A22,$B$2:$B$21,$A$2:$A$21,1,1)</f>
        <v>345.73060533781268</v>
      </c>
      <c r="D22" s="71">
        <f>C22-_xlfn.FORECAST.ETS.CONFINT(A22,$B$2:$B$21,$A$2:$A$21,0.95,1,1)</f>
        <v>279.5962900088274</v>
      </c>
      <c r="E22" s="71">
        <f>C22+_xlfn.FORECAST.ETS.CONFINT(A22,$B$2:$B$21,$A$2:$A$21,0.95,1,1)</f>
        <v>411.86492066679796</v>
      </c>
    </row>
    <row r="23" spans="1:5" x14ac:dyDescent="0.3">
      <c r="A23">
        <v>22</v>
      </c>
      <c r="C23">
        <f>_xlfn.FORECAST.ETS(A23,$B$2:$B$21,$A$2:$A$21,1,1)</f>
        <v>346.13440639241776</v>
      </c>
      <c r="D23" s="71">
        <f>C23-_xlfn.FORECAST.ETS.CONFINT(A23,$B$2:$B$21,$A$2:$A$21,0.95,1,1)</f>
        <v>277.9486443843897</v>
      </c>
      <c r="E23" s="71">
        <f>C23+_xlfn.FORECAST.ETS.CONFINT(A23,$B$2:$B$21,$A$2:$A$21,0.95,1,1)</f>
        <v>414.32016840044582</v>
      </c>
    </row>
    <row r="24" spans="1:5" x14ac:dyDescent="0.3">
      <c r="A24">
        <v>23</v>
      </c>
      <c r="C24">
        <f>_xlfn.FORECAST.ETS(A24,$B$2:$B$21,$A$2:$A$21,1,1)</f>
        <v>346.53820744702284</v>
      </c>
      <c r="D24" s="71">
        <f>C24-_xlfn.FORECAST.ETS.CONFINT(A24,$B$2:$B$21,$A$2:$A$21,0.95,1,1)</f>
        <v>276.34526896833938</v>
      </c>
      <c r="E24" s="71">
        <f>C24+_xlfn.FORECAST.ETS.CONFINT(A24,$B$2:$B$21,$A$2:$A$21,0.95,1,1)</f>
        <v>416.7311459257063</v>
      </c>
    </row>
    <row r="25" spans="1:5" x14ac:dyDescent="0.3">
      <c r="A25">
        <v>24</v>
      </c>
      <c r="C25">
        <f>_xlfn.FORECAST.ETS(A25,$B$2:$B$21,$A$2:$A$21,1,1)</f>
        <v>346.94200850162787</v>
      </c>
      <c r="D25" s="71">
        <f>C25-_xlfn.FORECAST.ETS.CONFINT(A25,$B$2:$B$21,$A$2:$A$21,0.95,1,1)</f>
        <v>274.78240881801423</v>
      </c>
      <c r="E25" s="71">
        <f>C25+_xlfn.FORECAST.ETS.CONFINT(A25,$B$2:$B$21,$A$2:$A$21,0.95,1,1)</f>
        <v>419.1016081852415</v>
      </c>
    </row>
    <row r="26" spans="1:5" x14ac:dyDescent="0.3">
      <c r="A26">
        <v>25</v>
      </c>
      <c r="C26">
        <f>_xlfn.FORECAST.ETS(A26,$B$2:$B$21,$A$2:$A$21,1,1)</f>
        <v>347.34580955623295</v>
      </c>
      <c r="D26" s="71">
        <f>C26-_xlfn.FORECAST.ETS.CONFINT(A26,$B$2:$B$21,$A$2:$A$21,0.95,1,1)</f>
        <v>273.25677844641098</v>
      </c>
      <c r="E26" s="71">
        <f>C26+_xlfn.FORECAST.ETS.CONFINT(A26,$B$2:$B$21,$A$2:$A$21,0.95,1,1)</f>
        <v>421.43484066605492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D0F39-D0E3-4031-9876-FE75CE4A2B6B}">
  <sheetPr codeName="Sheet10"/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642B8-A423-4B23-93B0-51CE3F85240D}">
  <sheetPr codeName="Sheet3"/>
  <dimension ref="A1:E20"/>
  <sheetViews>
    <sheetView workbookViewId="0">
      <selection activeCell="B18" sqref="B18"/>
    </sheetView>
  </sheetViews>
  <sheetFormatPr defaultRowHeight="14.4" x14ac:dyDescent="0.3"/>
  <cols>
    <col min="1" max="1" width="10" customWidth="1"/>
    <col min="3" max="3" width="9.88671875" customWidth="1"/>
    <col min="4" max="4" width="24" customWidth="1"/>
    <col min="5" max="5" width="24.109375" customWidth="1"/>
  </cols>
  <sheetData>
    <row r="1" spans="1:5" x14ac:dyDescent="0.3">
      <c r="A1" t="s">
        <v>306</v>
      </c>
      <c r="B1" t="s">
        <v>307</v>
      </c>
      <c r="C1" t="s">
        <v>308</v>
      </c>
      <c r="D1" t="s">
        <v>309</v>
      </c>
      <c r="E1" t="s">
        <v>310</v>
      </c>
    </row>
    <row r="2" spans="1:5" x14ac:dyDescent="0.3">
      <c r="A2">
        <v>1</v>
      </c>
      <c r="B2">
        <v>184</v>
      </c>
    </row>
    <row r="3" spans="1:5" x14ac:dyDescent="0.3">
      <c r="A3">
        <v>2</v>
      </c>
      <c r="B3">
        <v>122</v>
      </c>
    </row>
    <row r="4" spans="1:5" x14ac:dyDescent="0.3">
      <c r="A4">
        <v>3</v>
      </c>
      <c r="B4">
        <v>152</v>
      </c>
    </row>
    <row r="5" spans="1:5" x14ac:dyDescent="0.3">
      <c r="A5">
        <v>4</v>
      </c>
      <c r="B5">
        <v>158</v>
      </c>
    </row>
    <row r="6" spans="1:5" x14ac:dyDescent="0.3">
      <c r="A6">
        <v>5</v>
      </c>
      <c r="B6">
        <v>152</v>
      </c>
    </row>
    <row r="7" spans="1:5" x14ac:dyDescent="0.3">
      <c r="A7">
        <v>6</v>
      </c>
      <c r="B7">
        <v>180</v>
      </c>
    </row>
    <row r="8" spans="1:5" x14ac:dyDescent="0.3">
      <c r="A8">
        <v>7</v>
      </c>
      <c r="B8">
        <v>156</v>
      </c>
    </row>
    <row r="9" spans="1:5" x14ac:dyDescent="0.3">
      <c r="A9">
        <v>8</v>
      </c>
      <c r="B9">
        <v>172</v>
      </c>
    </row>
    <row r="10" spans="1:5" x14ac:dyDescent="0.3">
      <c r="A10">
        <v>9</v>
      </c>
      <c r="B10">
        <v>170</v>
      </c>
    </row>
    <row r="11" spans="1:5" x14ac:dyDescent="0.3">
      <c r="A11">
        <v>10</v>
      </c>
      <c r="B11">
        <v>156</v>
      </c>
    </row>
    <row r="12" spans="1:5" x14ac:dyDescent="0.3">
      <c r="A12">
        <v>11</v>
      </c>
      <c r="B12">
        <v>186</v>
      </c>
    </row>
    <row r="13" spans="1:5" x14ac:dyDescent="0.3">
      <c r="A13">
        <v>12</v>
      </c>
      <c r="B13">
        <v>158</v>
      </c>
    </row>
    <row r="14" spans="1:5" x14ac:dyDescent="0.3">
      <c r="A14">
        <v>13</v>
      </c>
      <c r="B14">
        <v>162</v>
      </c>
    </row>
    <row r="15" spans="1:5" x14ac:dyDescent="0.3">
      <c r="A15">
        <v>14</v>
      </c>
      <c r="B15">
        <v>164</v>
      </c>
    </row>
    <row r="16" spans="1:5" x14ac:dyDescent="0.3">
      <c r="A16">
        <v>15</v>
      </c>
      <c r="B16">
        <v>116</v>
      </c>
      <c r="C16">
        <v>116</v>
      </c>
      <c r="D16" s="71">
        <v>116</v>
      </c>
      <c r="E16" s="71">
        <v>116</v>
      </c>
    </row>
    <row r="17" spans="1:5" x14ac:dyDescent="0.3">
      <c r="A17">
        <v>16</v>
      </c>
      <c r="C17">
        <f>_xlfn.FORECAST.ETS(A17,$B$2:$B$16,$A$2:$A$16,1,0)</f>
        <v>150.98886509192545</v>
      </c>
      <c r="D17" s="71">
        <f>C17-_xlfn.FORECAST.ETS.CONFINT(A17,$B$2:$B$16,$A$2:$A$16,0.95,1,0)</f>
        <v>106.23192417509243</v>
      </c>
      <c r="E17" s="71">
        <f>C17+_xlfn.FORECAST.ETS.CONFINT(A17,$B$2:$B$16,$A$2:$A$16,0.95,1,0)</f>
        <v>195.74580600875845</v>
      </c>
    </row>
    <row r="18" spans="1:5" x14ac:dyDescent="0.3">
      <c r="A18">
        <v>17</v>
      </c>
      <c r="C18">
        <f>_xlfn.FORECAST.ETS(A18,$B$2:$B$16,$A$2:$A$16,1,0)</f>
        <v>150.50490998115242</v>
      </c>
      <c r="D18" s="71">
        <f>C18-_xlfn.FORECAST.ETS.CONFINT(A18,$B$2:$B$16,$A$2:$A$16,0.95,1,0)</f>
        <v>104.3596356801873</v>
      </c>
      <c r="E18" s="71">
        <f>C18+_xlfn.FORECAST.ETS.CONFINT(A18,$B$2:$B$16,$A$2:$A$16,0.95,1,0)</f>
        <v>196.65018428211755</v>
      </c>
    </row>
    <row r="19" spans="1:5" x14ac:dyDescent="0.3">
      <c r="A19">
        <v>18</v>
      </c>
      <c r="C19">
        <f>_xlfn.FORECAST.ETS(A19,$B$2:$B$16,$A$2:$A$16,1,0)</f>
        <v>150.02095487037937</v>
      </c>
      <c r="D19" s="71">
        <f>C19-_xlfn.FORECAST.ETS.CONFINT(A19,$B$2:$B$16,$A$2:$A$16,0.95,1,0)</f>
        <v>102.51730741230367</v>
      </c>
      <c r="E19" s="71">
        <f>C19+_xlfn.FORECAST.ETS.CONFINT(A19,$B$2:$B$16,$A$2:$A$16,0.95,1,0)</f>
        <v>197.52460232845507</v>
      </c>
    </row>
    <row r="20" spans="1:5" x14ac:dyDescent="0.3">
      <c r="A20">
        <v>19</v>
      </c>
      <c r="C20">
        <f>_xlfn.FORECAST.ETS(A20,$B$2:$B$16,$A$2:$A$16,1,0)</f>
        <v>149.53699975960632</v>
      </c>
      <c r="D20" s="71">
        <f>C20-_xlfn.FORECAST.ETS.CONFINT(A20,$B$2:$B$16,$A$2:$A$16,0.95,1,0)</f>
        <v>100.70239818316372</v>
      </c>
      <c r="E20" s="71">
        <f>C20+_xlfn.FORECAST.ETS.CONFINT(A20,$B$2:$B$16,$A$2:$A$16,0.95,1,0)</f>
        <v>198.37160133604891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0CA14-AC8B-4823-BBB0-7D163FCA0CB1}">
  <sheetPr codeName="Sheet4"/>
  <dimension ref="A1:D31"/>
  <sheetViews>
    <sheetView workbookViewId="0"/>
  </sheetViews>
  <sheetFormatPr defaultRowHeight="14.4" x14ac:dyDescent="0.3"/>
  <cols>
    <col min="1" max="1" width="10" customWidth="1"/>
    <col min="3" max="3" width="9.88671875" customWidth="1"/>
    <col min="4" max="4" width="19.33203125" customWidth="1"/>
  </cols>
  <sheetData>
    <row r="1" spans="1:4" x14ac:dyDescent="0.3">
      <c r="A1" t="s">
        <v>306</v>
      </c>
      <c r="B1" t="s">
        <v>307</v>
      </c>
      <c r="C1" t="s">
        <v>308</v>
      </c>
      <c r="D1" t="s">
        <v>311</v>
      </c>
    </row>
    <row r="2" spans="1:4" x14ac:dyDescent="0.3">
      <c r="A2">
        <v>1</v>
      </c>
      <c r="B2">
        <v>92</v>
      </c>
    </row>
    <row r="3" spans="1:4" x14ac:dyDescent="0.3">
      <c r="A3">
        <v>2</v>
      </c>
      <c r="B3">
        <v>61</v>
      </c>
    </row>
    <row r="4" spans="1:4" x14ac:dyDescent="0.3">
      <c r="A4">
        <v>3</v>
      </c>
      <c r="B4">
        <v>76</v>
      </c>
    </row>
    <row r="5" spans="1:4" x14ac:dyDescent="0.3">
      <c r="A5">
        <v>4</v>
      </c>
      <c r="B5">
        <v>79</v>
      </c>
    </row>
    <row r="6" spans="1:4" x14ac:dyDescent="0.3">
      <c r="A6">
        <v>5</v>
      </c>
      <c r="B6">
        <v>76</v>
      </c>
    </row>
    <row r="7" spans="1:4" x14ac:dyDescent="0.3">
      <c r="A7">
        <v>6</v>
      </c>
      <c r="B7">
        <v>90</v>
      </c>
    </row>
    <row r="8" spans="1:4" x14ac:dyDescent="0.3">
      <c r="A8">
        <v>7</v>
      </c>
      <c r="B8">
        <v>78</v>
      </c>
    </row>
    <row r="9" spans="1:4" x14ac:dyDescent="0.3">
      <c r="A9">
        <v>8</v>
      </c>
      <c r="B9">
        <v>86</v>
      </c>
    </row>
    <row r="10" spans="1:4" x14ac:dyDescent="0.3">
      <c r="A10">
        <v>9</v>
      </c>
      <c r="B10">
        <v>85</v>
      </c>
    </row>
    <row r="11" spans="1:4" x14ac:dyDescent="0.3">
      <c r="A11">
        <v>10</v>
      </c>
      <c r="B11">
        <v>78</v>
      </c>
    </row>
    <row r="12" spans="1:4" x14ac:dyDescent="0.3">
      <c r="A12">
        <v>11</v>
      </c>
      <c r="B12">
        <v>93</v>
      </c>
    </row>
    <row r="13" spans="1:4" x14ac:dyDescent="0.3">
      <c r="A13">
        <v>12</v>
      </c>
      <c r="B13">
        <v>79</v>
      </c>
    </row>
    <row r="14" spans="1:4" x14ac:dyDescent="0.3">
      <c r="A14">
        <v>13</v>
      </c>
      <c r="B14">
        <v>82</v>
      </c>
    </row>
    <row r="15" spans="1:4" x14ac:dyDescent="0.3">
      <c r="A15">
        <v>14</v>
      </c>
      <c r="B15">
        <v>82</v>
      </c>
    </row>
    <row r="16" spans="1:4" x14ac:dyDescent="0.3">
      <c r="A16">
        <v>15</v>
      </c>
      <c r="B16">
        <v>58</v>
      </c>
    </row>
    <row r="17" spans="1:4" x14ac:dyDescent="0.3">
      <c r="A17">
        <v>16</v>
      </c>
      <c r="C17">
        <f t="shared" ref="C17:C31" si="0">_xlfn.FORECAST.ETS(A17,$B$2:$B$16,$A$2:$A$16,1,1)</f>
        <v>75.704872736591966</v>
      </c>
      <c r="D17">
        <f t="shared" ref="D17:D31" si="1">_xlfn.FORECAST.ETS.CONFINT(A17,$B$2:$B$16,$A$2:$A$16,0.95,1,1)</f>
        <v>22.439276421476805</v>
      </c>
    </row>
    <row r="18" spans="1:4" x14ac:dyDescent="0.3">
      <c r="A18">
        <v>17</v>
      </c>
      <c r="C18">
        <f t="shared" si="0"/>
        <v>75.480533767681735</v>
      </c>
      <c r="D18">
        <f t="shared" si="1"/>
        <v>23.135329277939753</v>
      </c>
    </row>
    <row r="19" spans="1:4" x14ac:dyDescent="0.3">
      <c r="A19">
        <v>18</v>
      </c>
      <c r="C19">
        <f t="shared" si="0"/>
        <v>75.256194798771489</v>
      </c>
      <c r="D19">
        <f t="shared" si="1"/>
        <v>23.816361317474307</v>
      </c>
    </row>
    <row r="20" spans="1:4" x14ac:dyDescent="0.3">
      <c r="A20">
        <v>19</v>
      </c>
      <c r="C20">
        <f t="shared" si="0"/>
        <v>75.031855829861257</v>
      </c>
      <c r="D20">
        <f t="shared" si="1"/>
        <v>24.483646586631409</v>
      </c>
    </row>
    <row r="21" spans="1:4" x14ac:dyDescent="0.3">
      <c r="A21">
        <v>20</v>
      </c>
      <c r="C21">
        <f t="shared" si="0"/>
        <v>74.807516860951011</v>
      </c>
      <c r="D21">
        <f t="shared" si="1"/>
        <v>25.138299846343891</v>
      </c>
    </row>
    <row r="22" spans="1:4" x14ac:dyDescent="0.3">
      <c r="A22">
        <v>21</v>
      </c>
      <c r="C22">
        <f t="shared" si="0"/>
        <v>74.58317789204078</v>
      </c>
      <c r="D22">
        <f t="shared" si="1"/>
        <v>25.781302922924883</v>
      </c>
    </row>
    <row r="23" spans="1:4" x14ac:dyDescent="0.3">
      <c r="A23">
        <v>22</v>
      </c>
      <c r="C23">
        <f t="shared" si="0"/>
        <v>74.358838923130534</v>
      </c>
      <c r="D23">
        <f t="shared" si="1"/>
        <v>26.413525719564326</v>
      </c>
    </row>
    <row r="24" spans="1:4" x14ac:dyDescent="0.3">
      <c r="A24">
        <v>23</v>
      </c>
      <c r="C24">
        <f t="shared" si="0"/>
        <v>74.134499954220288</v>
      </c>
      <c r="D24">
        <f t="shared" si="1"/>
        <v>27.035743152544544</v>
      </c>
    </row>
    <row r="25" spans="1:4" x14ac:dyDescent="0.3">
      <c r="A25">
        <v>24</v>
      </c>
      <c r="C25">
        <f t="shared" si="0"/>
        <v>73.910160985310057</v>
      </c>
      <c r="D25">
        <f t="shared" si="1"/>
        <v>27.648648937383662</v>
      </c>
    </row>
    <row r="26" spans="1:4" x14ac:dyDescent="0.3">
      <c r="A26">
        <v>25</v>
      </c>
      <c r="C26">
        <f t="shared" si="0"/>
        <v>73.685822016399811</v>
      </c>
      <c r="D26">
        <f t="shared" si="1"/>
        <v>28.252866911825453</v>
      </c>
    </row>
    <row r="27" spans="1:4" x14ac:dyDescent="0.3">
      <c r="A27">
        <v>26</v>
      </c>
      <c r="C27">
        <f t="shared" si="0"/>
        <v>73.46148304748958</v>
      </c>
      <c r="D27">
        <f t="shared" si="1"/>
        <v>28.848960412405091</v>
      </c>
    </row>
    <row r="28" spans="1:4" x14ac:dyDescent="0.3">
      <c r="A28">
        <v>27</v>
      </c>
      <c r="C28">
        <f t="shared" si="0"/>
        <v>73.237144078579334</v>
      </c>
      <c r="D28">
        <f t="shared" si="1"/>
        <v>29.437440097986151</v>
      </c>
    </row>
    <row r="29" spans="1:4" x14ac:dyDescent="0.3">
      <c r="A29">
        <v>28</v>
      </c>
      <c r="C29">
        <f t="shared" si="0"/>
        <v>73.012805109669102</v>
      </c>
      <c r="D29">
        <f t="shared" si="1"/>
        <v>30.018770523084303</v>
      </c>
    </row>
    <row r="30" spans="1:4" x14ac:dyDescent="0.3">
      <c r="A30">
        <v>29</v>
      </c>
      <c r="C30">
        <f t="shared" si="0"/>
        <v>72.788466140758857</v>
      </c>
      <c r="D30">
        <f t="shared" si="1"/>
        <v>30.593375696447502</v>
      </c>
    </row>
    <row r="31" spans="1:4" x14ac:dyDescent="0.3">
      <c r="A31">
        <v>30</v>
      </c>
      <c r="C31">
        <f t="shared" si="0"/>
        <v>72.564127171848611</v>
      </c>
      <c r="D31">
        <f t="shared" si="1"/>
        <v>31.161643809721348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EAFB2-A0C3-4AA1-BBDA-B99FEF33FC16}">
  <sheetPr codeName="Sheet5"/>
  <dimension ref="A1:H20"/>
  <sheetViews>
    <sheetView topLeftCell="A29" workbookViewId="0">
      <selection activeCell="F41" sqref="F41"/>
    </sheetView>
  </sheetViews>
  <sheetFormatPr defaultRowHeight="14.4" x14ac:dyDescent="0.3"/>
  <cols>
    <col min="1" max="1" width="10" customWidth="1"/>
    <col min="3" max="3" width="9.88671875" customWidth="1"/>
    <col min="4" max="4" width="24" customWidth="1"/>
    <col min="5" max="5" width="24.109375" customWidth="1"/>
    <col min="7" max="7" width="9.44140625" customWidth="1"/>
    <col min="8" max="8" width="7.6640625" customWidth="1"/>
  </cols>
  <sheetData>
    <row r="1" spans="1:8" x14ac:dyDescent="0.3">
      <c r="A1" t="s">
        <v>306</v>
      </c>
      <c r="B1" t="s">
        <v>307</v>
      </c>
      <c r="C1" t="s">
        <v>308</v>
      </c>
      <c r="D1" t="s">
        <v>309</v>
      </c>
      <c r="E1" t="s">
        <v>310</v>
      </c>
      <c r="G1" t="s">
        <v>312</v>
      </c>
      <c r="H1" t="s">
        <v>313</v>
      </c>
    </row>
    <row r="2" spans="1:8" x14ac:dyDescent="0.3">
      <c r="A2">
        <v>1</v>
      </c>
      <c r="B2">
        <v>92</v>
      </c>
      <c r="G2" t="s">
        <v>314</v>
      </c>
      <c r="H2" s="72">
        <f>_xlfn.FORECAST.ETS.STAT($B$2:$B$16,$A$2:$A$16,1,1,1)</f>
        <v>0.25</v>
      </c>
    </row>
    <row r="3" spans="1:8" x14ac:dyDescent="0.3">
      <c r="A3">
        <v>2</v>
      </c>
      <c r="B3">
        <v>61</v>
      </c>
      <c r="G3" t="s">
        <v>315</v>
      </c>
      <c r="H3" s="72">
        <f>_xlfn.FORECAST.ETS.STAT($B$2:$B$16,$A$2:$A$16,2,1,1)</f>
        <v>1E-3</v>
      </c>
    </row>
    <row r="4" spans="1:8" x14ac:dyDescent="0.3">
      <c r="A4">
        <v>3</v>
      </c>
      <c r="B4">
        <v>76</v>
      </c>
      <c r="G4" t="s">
        <v>316</v>
      </c>
      <c r="H4" s="72">
        <f>_xlfn.FORECAST.ETS.STAT($B$2:$B$16,$A$2:$A$16,3,1,1)</f>
        <v>2.2204460492503131E-16</v>
      </c>
    </row>
    <row r="5" spans="1:8" x14ac:dyDescent="0.3">
      <c r="A5">
        <v>4</v>
      </c>
      <c r="B5">
        <v>79</v>
      </c>
      <c r="G5" t="s">
        <v>317</v>
      </c>
      <c r="H5" s="72">
        <f>_xlfn.FORECAST.ETS.STAT($B$2:$B$16,$A$2:$A$16,4,1,1)</f>
        <v>0.70012156937794856</v>
      </c>
    </row>
    <row r="6" spans="1:8" x14ac:dyDescent="0.3">
      <c r="A6">
        <v>5</v>
      </c>
      <c r="B6">
        <v>76</v>
      </c>
      <c r="G6" t="s">
        <v>318</v>
      </c>
      <c r="H6" s="72">
        <f>_xlfn.FORECAST.ETS.STAT($B$2:$B$16,$A$2:$A$16,5,1,1)</f>
        <v>0.10008274214166019</v>
      </c>
    </row>
    <row r="7" spans="1:8" x14ac:dyDescent="0.3">
      <c r="A7">
        <v>6</v>
      </c>
      <c r="B7">
        <v>90</v>
      </c>
      <c r="G7" t="s">
        <v>319</v>
      </c>
      <c r="H7" s="72">
        <f>_xlfn.FORECAST.ETS.STAT($B$2:$B$16,$A$2:$A$16,6,1,1)</f>
        <v>7.6138220669851906</v>
      </c>
    </row>
    <row r="8" spans="1:8" x14ac:dyDescent="0.3">
      <c r="A8">
        <v>7</v>
      </c>
      <c r="B8">
        <v>78</v>
      </c>
      <c r="G8" t="s">
        <v>320</v>
      </c>
      <c r="H8" s="72">
        <f>_xlfn.FORECAST.ETS.STAT($B$2:$B$16,$A$2:$A$16,7,1,1)</f>
        <v>11.229502469436184</v>
      </c>
    </row>
    <row r="9" spans="1:8" x14ac:dyDescent="0.3">
      <c r="A9">
        <v>8</v>
      </c>
      <c r="B9">
        <v>86</v>
      </c>
    </row>
    <row r="10" spans="1:8" x14ac:dyDescent="0.3">
      <c r="A10">
        <v>9</v>
      </c>
      <c r="B10">
        <v>85</v>
      </c>
    </row>
    <row r="11" spans="1:8" x14ac:dyDescent="0.3">
      <c r="A11">
        <v>10</v>
      </c>
      <c r="B11">
        <v>78</v>
      </c>
    </row>
    <row r="12" spans="1:8" x14ac:dyDescent="0.3">
      <c r="A12">
        <v>11</v>
      </c>
      <c r="B12">
        <v>93</v>
      </c>
    </row>
    <row r="13" spans="1:8" x14ac:dyDescent="0.3">
      <c r="A13">
        <v>12</v>
      </c>
      <c r="B13">
        <v>79</v>
      </c>
    </row>
    <row r="14" spans="1:8" x14ac:dyDescent="0.3">
      <c r="A14">
        <v>13</v>
      </c>
      <c r="B14">
        <v>82</v>
      </c>
    </row>
    <row r="15" spans="1:8" x14ac:dyDescent="0.3">
      <c r="A15">
        <v>14</v>
      </c>
      <c r="B15">
        <v>82</v>
      </c>
    </row>
    <row r="16" spans="1:8" x14ac:dyDescent="0.3">
      <c r="A16">
        <v>15</v>
      </c>
      <c r="B16">
        <v>58</v>
      </c>
      <c r="C16">
        <v>58</v>
      </c>
      <c r="D16" s="71">
        <v>58</v>
      </c>
      <c r="E16" s="71">
        <v>58</v>
      </c>
    </row>
    <row r="17" spans="1:5" x14ac:dyDescent="0.3">
      <c r="A17">
        <v>16</v>
      </c>
      <c r="C17">
        <f>_xlfn.FORECAST.ETS(A17,$B$2:$B$16,$A$2:$A$16,1,1)</f>
        <v>75.704872736591966</v>
      </c>
      <c r="D17" s="71">
        <f>C17-_xlfn.FORECAST.ETS.CONFINT(A17,$B$2:$B$16,$A$2:$A$16,0.95,1,1)</f>
        <v>53.265596315115161</v>
      </c>
      <c r="E17" s="71">
        <f>C17+_xlfn.FORECAST.ETS.CONFINT(A17,$B$2:$B$16,$A$2:$A$16,0.95,1,1)</f>
        <v>98.144149158068771</v>
      </c>
    </row>
    <row r="18" spans="1:5" x14ac:dyDescent="0.3">
      <c r="A18">
        <v>17</v>
      </c>
      <c r="C18">
        <f>_xlfn.FORECAST.ETS(A18,$B$2:$B$16,$A$2:$A$16,1,1)</f>
        <v>75.480533767681735</v>
      </c>
      <c r="D18" s="71">
        <f>C18-_xlfn.FORECAST.ETS.CONFINT(A18,$B$2:$B$16,$A$2:$A$16,0.95,1,1)</f>
        <v>52.345204489741981</v>
      </c>
      <c r="E18" s="71">
        <f>C18+_xlfn.FORECAST.ETS.CONFINT(A18,$B$2:$B$16,$A$2:$A$16,0.95,1,1)</f>
        <v>98.615863045621495</v>
      </c>
    </row>
    <row r="19" spans="1:5" x14ac:dyDescent="0.3">
      <c r="A19">
        <v>18</v>
      </c>
      <c r="C19">
        <f>_xlfn.FORECAST.ETS(A19,$B$2:$B$16,$A$2:$A$16,1,1)</f>
        <v>75.256194798771489</v>
      </c>
      <c r="D19" s="71">
        <f>C19-_xlfn.FORECAST.ETS.CONFINT(A19,$B$2:$B$16,$A$2:$A$16,0.95,1,1)</f>
        <v>51.439833481297185</v>
      </c>
      <c r="E19" s="71">
        <f>C19+_xlfn.FORECAST.ETS.CONFINT(A19,$B$2:$B$16,$A$2:$A$16,0.95,1,1)</f>
        <v>99.072556116245792</v>
      </c>
    </row>
    <row r="20" spans="1:5" x14ac:dyDescent="0.3">
      <c r="A20">
        <v>19</v>
      </c>
      <c r="C20">
        <f>_xlfn.FORECAST.ETS(A20,$B$2:$B$16,$A$2:$A$16,1,1)</f>
        <v>75.031855829861257</v>
      </c>
      <c r="D20" s="71">
        <f>C20-_xlfn.FORECAST.ETS.CONFINT(A20,$B$2:$B$16,$A$2:$A$16,0.95,1,1)</f>
        <v>50.548209243229849</v>
      </c>
      <c r="E20" s="71">
        <f>C20+_xlfn.FORECAST.ETS.CONFINT(A20,$B$2:$B$16,$A$2:$A$16,0.95,1,1)</f>
        <v>99.515502416492666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77DC1-88F4-4D38-A59D-C9A09A92699C}">
  <sheetPr codeName="Sheet6"/>
  <dimension ref="A1:R19"/>
  <sheetViews>
    <sheetView workbookViewId="0">
      <selection activeCell="E7" sqref="E7"/>
    </sheetView>
  </sheetViews>
  <sheetFormatPr defaultRowHeight="14.4" x14ac:dyDescent="0.3"/>
  <sheetData>
    <row r="1" spans="1:18" x14ac:dyDescent="0.3">
      <c r="A1" s="73"/>
      <c r="B1" s="73"/>
    </row>
    <row r="7" spans="1:18" x14ac:dyDescent="0.3">
      <c r="A7" s="73"/>
      <c r="B7" s="73"/>
    </row>
    <row r="9" spans="1:18" x14ac:dyDescent="0.3">
      <c r="A9" s="73"/>
      <c r="B9" s="73"/>
      <c r="G9" s="73"/>
      <c r="H9" s="73"/>
    </row>
    <row r="12" spans="1:18" x14ac:dyDescent="0.3">
      <c r="A12" s="73"/>
      <c r="B12" s="73"/>
    </row>
    <row r="13" spans="1:18" x14ac:dyDescent="0.3">
      <c r="D13" s="73"/>
      <c r="E13" s="73"/>
    </row>
    <row r="14" spans="1:18" x14ac:dyDescent="0.3">
      <c r="G14" s="73"/>
      <c r="H14" s="73"/>
    </row>
    <row r="15" spans="1:18" x14ac:dyDescent="0.3">
      <c r="M15" t="s">
        <v>329</v>
      </c>
    </row>
    <row r="16" spans="1:18" x14ac:dyDescent="0.3">
      <c r="M16" t="s">
        <v>330</v>
      </c>
      <c r="R16" t="s">
        <v>334</v>
      </c>
    </row>
    <row r="17" spans="13:18" x14ac:dyDescent="0.3">
      <c r="M17" t="s">
        <v>331</v>
      </c>
      <c r="R17" t="s">
        <v>335</v>
      </c>
    </row>
    <row r="18" spans="13:18" x14ac:dyDescent="0.3">
      <c r="M18" t="s">
        <v>332</v>
      </c>
      <c r="R18" t="s">
        <v>336</v>
      </c>
    </row>
    <row r="19" spans="13:18" x14ac:dyDescent="0.3">
      <c r="M19" t="s">
        <v>333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</dc:creator>
  <cp:lastModifiedBy>Shruti</cp:lastModifiedBy>
  <dcterms:created xsi:type="dcterms:W3CDTF">2022-11-02T14:56:28Z</dcterms:created>
  <dcterms:modified xsi:type="dcterms:W3CDTF">2022-11-08T13:53:57Z</dcterms:modified>
</cp:coreProperties>
</file>