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rutik Panchal\OneDrive\Deakin University\Sem 2 - T1 2019\SIT718 - Real World Analytics\Assignment 2\"/>
    </mc:Choice>
  </mc:AlternateContent>
  <xr:revisionPtr revIDLastSave="253" documentId="8_{442CDDB0-8629-4CF9-8351-41C146E67613}" xr6:coauthVersionLast="36" xr6:coauthVersionMax="36" xr10:uidLastSave="{02528A38-DE76-4B90-8A4E-6BF53E6C1021}"/>
  <bookViews>
    <workbookView xWindow="0" yWindow="912" windowWidth="23040" windowHeight="9192" xr2:uid="{3F083281-B670-4400-93E3-9304209D2FE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3" i="1" l="1"/>
  <c r="M6" i="1" l="1"/>
  <c r="M5" i="1"/>
  <c r="M4" i="1"/>
  <c r="L12" i="1" s="1"/>
  <c r="M3" i="1"/>
  <c r="J23" i="1"/>
  <c r="J21" i="1"/>
  <c r="J20" i="1"/>
  <c r="J19" i="1"/>
  <c r="J18" i="1"/>
  <c r="J17" i="1"/>
  <c r="J16" i="1"/>
  <c r="J15" i="1"/>
  <c r="J14" i="1"/>
  <c r="J13" i="1"/>
  <c r="J12" i="1"/>
  <c r="I14" i="1"/>
  <c r="I15" i="1" s="1"/>
  <c r="I16" i="1" s="1"/>
  <c r="I17" i="1" s="1"/>
  <c r="I18" i="1" s="1"/>
  <c r="I19" i="1" s="1"/>
  <c r="I20" i="1" s="1"/>
  <c r="I21" i="1" s="1"/>
  <c r="I13" i="1"/>
  <c r="I12" i="1"/>
  <c r="E21" i="1"/>
  <c r="E20" i="1"/>
  <c r="E19" i="1"/>
  <c r="E18" i="1"/>
  <c r="E17" i="1"/>
  <c r="E16" i="1"/>
  <c r="E15" i="1"/>
  <c r="E14" i="1"/>
  <c r="E13" i="1"/>
  <c r="E12" i="1"/>
  <c r="E71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C73" i="1"/>
  <c r="C71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68" i="1" s="1"/>
  <c r="M12" i="1" l="1"/>
  <c r="L13" i="1"/>
  <c r="M13" i="1" s="1"/>
  <c r="D5" i="1"/>
  <c r="C66" i="1"/>
  <c r="L14" i="1" l="1"/>
  <c r="L15" i="1"/>
  <c r="M14" i="1"/>
  <c r="D26" i="1"/>
  <c r="D61" i="1"/>
  <c r="D3" i="1"/>
  <c r="D36" i="1"/>
  <c r="D20" i="1"/>
  <c r="D4" i="1"/>
  <c r="D51" i="1"/>
  <c r="D35" i="1"/>
  <c r="D19" i="1"/>
  <c r="D62" i="1"/>
  <c r="D38" i="1"/>
  <c r="D57" i="1"/>
  <c r="D29" i="1"/>
  <c r="D54" i="1"/>
  <c r="D18" i="1"/>
  <c r="D49" i="1"/>
  <c r="D21" i="1"/>
  <c r="D64" i="1"/>
  <c r="D48" i="1"/>
  <c r="D32" i="1"/>
  <c r="D16" i="1"/>
  <c r="D63" i="1"/>
  <c r="D47" i="1"/>
  <c r="D31" i="1"/>
  <c r="D15" i="1"/>
  <c r="D58" i="1"/>
  <c r="D30" i="1"/>
  <c r="D53" i="1"/>
  <c r="D17" i="1"/>
  <c r="D42" i="1"/>
  <c r="D14" i="1"/>
  <c r="D41" i="1"/>
  <c r="D13" i="1"/>
  <c r="D56" i="1"/>
  <c r="D40" i="1"/>
  <c r="D24" i="1"/>
  <c r="D8" i="1"/>
  <c r="D55" i="1"/>
  <c r="D39" i="1"/>
  <c r="D23" i="1"/>
  <c r="D7" i="1"/>
  <c r="D46" i="1"/>
  <c r="D10" i="1"/>
  <c r="D37" i="1"/>
  <c r="D25" i="1"/>
  <c r="D52" i="1"/>
  <c r="D60" i="1"/>
  <c r="D44" i="1"/>
  <c r="D28" i="1"/>
  <c r="D12" i="1"/>
  <c r="D59" i="1"/>
  <c r="D43" i="1"/>
  <c r="D27" i="1"/>
  <c r="D11" i="1"/>
  <c r="D50" i="1"/>
  <c r="D22" i="1"/>
  <c r="D45" i="1"/>
  <c r="D9" i="1"/>
  <c r="D34" i="1"/>
  <c r="D6" i="1"/>
  <c r="D33" i="1"/>
  <c r="I5" i="1"/>
  <c r="M15" i="1" l="1"/>
  <c r="L16" i="1"/>
  <c r="D68" i="1"/>
  <c r="D66" i="1"/>
  <c r="I4" i="1"/>
  <c r="M16" i="1" l="1"/>
  <c r="L17" i="1"/>
  <c r="I6" i="1"/>
  <c r="M17" i="1" l="1"/>
  <c r="L18" i="1"/>
  <c r="M18" i="1" l="1"/>
  <c r="L19" i="1"/>
  <c r="M19" i="1" l="1"/>
  <c r="L20" i="1"/>
  <c r="M20" i="1" l="1"/>
  <c r="L21" i="1"/>
  <c r="M21" i="1" s="1"/>
  <c r="M23" i="1" s="1"/>
</calcChain>
</file>

<file path=xl/sharedStrings.xml><?xml version="1.0" encoding="utf-8"?>
<sst xmlns="http://schemas.openxmlformats.org/spreadsheetml/2006/main" count="40" uniqueCount="24">
  <si>
    <t>Date</t>
  </si>
  <si>
    <t>Close</t>
  </si>
  <si>
    <t>Ri</t>
  </si>
  <si>
    <t>Sum</t>
  </si>
  <si>
    <t>mean</t>
  </si>
  <si>
    <t>Ri-Rbar square</t>
  </si>
  <si>
    <t>mu-daily</t>
  </si>
  <si>
    <t>sigma-daily</t>
  </si>
  <si>
    <t>mu-annual</t>
  </si>
  <si>
    <t>sigma-annual</t>
  </si>
  <si>
    <t>m</t>
  </si>
  <si>
    <t>m-annual</t>
  </si>
  <si>
    <t>m-1</t>
  </si>
  <si>
    <t>m-annual-1</t>
  </si>
  <si>
    <t>62 Days Data</t>
  </si>
  <si>
    <t>23 Days Data</t>
  </si>
  <si>
    <t>Ri-Rbar Square-May Data</t>
  </si>
  <si>
    <t>Mean</t>
  </si>
  <si>
    <t>t</t>
  </si>
  <si>
    <t>Days</t>
  </si>
  <si>
    <t>Actual Price</t>
  </si>
  <si>
    <t>MAPE</t>
  </si>
  <si>
    <t>'Mar-May' data Based (62 days)</t>
  </si>
  <si>
    <t>'May' data Based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</si>
</sst>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14" fontId="0" fillId="0" borderId="0" xfId="0" applyNumberFormat="1"/>
    <xf numFmtId="0" fontId="1" fillId="0" borderId="0" xfId="0" applyFont="1"/>
    <xf numFmtId="164" fontId="0" fillId="0" borderId="0" xfId="0" applyNumberFormat="1"/>
    <xf numFmtId="0" fontId="0" fillId="0" borderId="0" xfId="0" applyAlignment="1"/>
    <xf numFmtId="0" fontId="1" fillId="0" borderId="0" xfId="0" applyFont="1" applyAlignment="1">
      <alignment horizontal="right"/>
    </xf>
    <xf numFmtId="0" fontId="1" fillId="0" borderId="0" xfId="0" applyFont="1" applyAlignment="1"/>
    <xf numFmtId="0" fontId="0" fillId="0" borderId="1" xfId="0" applyBorder="1" applyAlignment="1"/>
    <xf numFmtId="164" fontId="1" fillId="0" borderId="1" xfId="0" applyNumberFormat="1" applyFont="1" applyBorder="1" applyAlignment="1"/>
    <xf numFmtId="0" fontId="1" fillId="0" borderId="1" xfId="0" applyFont="1" applyBorder="1" applyAlignment="1"/>
    <xf numFmtId="164" fontId="0" fillId="0" borderId="1" xfId="0" applyNumberFormat="1" applyBorder="1" applyAlignment="1"/>
    <xf numFmtId="0" fontId="1" fillId="0" borderId="1" xfId="0" quotePrefix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quotePrefix="1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5CF69-2BCD-46FC-9714-F0F3A1C2CC72}">
  <dimension ref="A1:P73"/>
  <sheetViews>
    <sheetView tabSelected="1" workbookViewId="0">
      <selection activeCell="J23" sqref="J23"/>
    </sheetView>
  </sheetViews>
  <sheetFormatPr defaultRowHeight="14.4" x14ac:dyDescent="0.3"/>
  <cols>
    <col min="1" max="1" width="10.5546875" bestFit="1" customWidth="1"/>
    <col min="4" max="4" width="21.88671875" customWidth="1"/>
    <col min="5" max="5" width="22.5546875" bestFit="1" customWidth="1"/>
    <col min="6" max="6" width="10.77734375" bestFit="1" customWidth="1"/>
    <col min="7" max="7" width="11.77734375" customWidth="1"/>
    <col min="8" max="8" width="12.33203125" bestFit="1" customWidth="1"/>
    <col min="9" max="9" width="13.109375" customWidth="1"/>
    <col min="10" max="10" width="13.6640625" customWidth="1"/>
    <col min="11" max="11" width="4.44140625" customWidth="1"/>
    <col min="12" max="12" width="12.109375" customWidth="1"/>
    <col min="13" max="13" width="12.5546875" bestFit="1" customWidth="1"/>
    <col min="14" max="14" width="13.33203125" bestFit="1" customWidth="1"/>
  </cols>
  <sheetData>
    <row r="1" spans="1:16" x14ac:dyDescent="0.3">
      <c r="A1" s="2" t="s">
        <v>0</v>
      </c>
      <c r="B1" s="2" t="s">
        <v>1</v>
      </c>
      <c r="C1" s="2"/>
      <c r="D1" s="2"/>
      <c r="E1" s="2"/>
      <c r="F1" s="11" t="s">
        <v>22</v>
      </c>
      <c r="G1" s="12"/>
      <c r="H1" s="12"/>
      <c r="I1" s="12"/>
      <c r="J1" s="11" t="s">
        <v>23</v>
      </c>
      <c r="K1" s="12"/>
      <c r="L1" s="12"/>
      <c r="M1" s="12"/>
      <c r="O1" s="4"/>
      <c r="P1" s="4"/>
    </row>
    <row r="2" spans="1:16" x14ac:dyDescent="0.3">
      <c r="A2" s="1">
        <v>43159</v>
      </c>
      <c r="B2">
        <v>21.58</v>
      </c>
      <c r="C2" s="2" t="s">
        <v>2</v>
      </c>
      <c r="D2" s="2" t="s">
        <v>5</v>
      </c>
      <c r="E2" s="2" t="s">
        <v>16</v>
      </c>
      <c r="F2" s="7"/>
      <c r="G2" s="7"/>
      <c r="H2" s="7"/>
      <c r="I2" s="7"/>
      <c r="J2" s="7"/>
      <c r="K2" s="7"/>
      <c r="L2" s="7"/>
      <c r="M2" s="7"/>
    </row>
    <row r="3" spans="1:16" x14ac:dyDescent="0.3">
      <c r="A3" s="1">
        <v>43160</v>
      </c>
      <c r="B3">
        <v>21.469999000000001</v>
      </c>
      <c r="C3">
        <f>(B3-B2)/B2</f>
        <v>-5.0973586654308118E-3</v>
      </c>
      <c r="D3" s="3">
        <f t="shared" ref="D3:D34" si="0">POWER(C3-$C$68,2)</f>
        <v>3.0700383672470023E-5</v>
      </c>
      <c r="E3" s="3"/>
      <c r="F3" s="8" t="s">
        <v>10</v>
      </c>
      <c r="G3" s="7">
        <v>62</v>
      </c>
      <c r="H3" s="9" t="s">
        <v>6</v>
      </c>
      <c r="I3" s="10">
        <f>(1/($G$3*249))*$C$66</f>
        <v>1.780859550524706E-6</v>
      </c>
      <c r="J3" s="8" t="s">
        <v>10</v>
      </c>
      <c r="K3" s="7">
        <v>23</v>
      </c>
      <c r="L3" s="9" t="s">
        <v>6</v>
      </c>
      <c r="M3" s="10">
        <f>(1/($K$3*249))*$C$71</f>
        <v>3.0938632252831094E-6</v>
      </c>
      <c r="N3" s="3"/>
    </row>
    <row r="4" spans="1:16" x14ac:dyDescent="0.3">
      <c r="A4" s="1">
        <v>43163</v>
      </c>
      <c r="B4">
        <v>21.08</v>
      </c>
      <c r="C4">
        <f t="shared" ref="C4:C64" si="1">(B4-B3)/B3</f>
        <v>-1.816483549906095E-2</v>
      </c>
      <c r="D4" s="3">
        <f t="shared" si="0"/>
        <v>3.4626769479474673E-4</v>
      </c>
      <c r="F4" s="9" t="s">
        <v>12</v>
      </c>
      <c r="G4" s="7">
        <v>61</v>
      </c>
      <c r="H4" s="9" t="s">
        <v>7</v>
      </c>
      <c r="I4" s="10">
        <f>SQRT((1/($G$4*249))*$D$66)</f>
        <v>6.9687585494508089E-4</v>
      </c>
      <c r="J4" s="9" t="s">
        <v>12</v>
      </c>
      <c r="K4" s="7">
        <v>22</v>
      </c>
      <c r="L4" s="9" t="s">
        <v>7</v>
      </c>
      <c r="M4" s="10">
        <f>SQRT((1/($K$4*249))*$E$71)</f>
        <v>5.4967820395821745E-4</v>
      </c>
    </row>
    <row r="5" spans="1:16" x14ac:dyDescent="0.3">
      <c r="A5" s="1">
        <v>43164</v>
      </c>
      <c r="B5">
        <v>21.58</v>
      </c>
      <c r="C5">
        <f t="shared" si="1"/>
        <v>2.3719165085388995E-2</v>
      </c>
      <c r="D5" s="3">
        <f t="shared" si="0"/>
        <v>5.4175965625214817E-4</v>
      </c>
      <c r="F5" s="8" t="s">
        <v>11</v>
      </c>
      <c r="G5" s="7">
        <v>249</v>
      </c>
      <c r="H5" s="9" t="s">
        <v>8</v>
      </c>
      <c r="I5" s="10">
        <f>(1/($G$5*249))*$C$66</f>
        <v>4.4342687603426411E-7</v>
      </c>
      <c r="J5" s="8" t="s">
        <v>11</v>
      </c>
      <c r="K5" s="7">
        <v>249</v>
      </c>
      <c r="L5" s="9" t="s">
        <v>8</v>
      </c>
      <c r="M5" s="10">
        <f>(1/($K$5*249))*$C$71</f>
        <v>2.8577853084944384E-7</v>
      </c>
      <c r="N5" s="3"/>
    </row>
    <row r="6" spans="1:16" x14ac:dyDescent="0.3">
      <c r="A6" s="1">
        <v>43165</v>
      </c>
      <c r="B6">
        <v>21.200001</v>
      </c>
      <c r="C6">
        <f t="shared" si="1"/>
        <v>-1.7608850787766358E-2</v>
      </c>
      <c r="D6" s="3">
        <f t="shared" si="0"/>
        <v>3.2588498707246052E-4</v>
      </c>
      <c r="F6" s="8" t="s">
        <v>13</v>
      </c>
      <c r="G6" s="7">
        <v>248</v>
      </c>
      <c r="H6" s="9" t="s">
        <v>9</v>
      </c>
      <c r="I6" s="10">
        <f>SQRT((1/($G$6*249))*$D$66)</f>
        <v>3.4561652130142551E-4</v>
      </c>
      <c r="J6" s="8" t="s">
        <v>13</v>
      </c>
      <c r="K6" s="7">
        <v>248</v>
      </c>
      <c r="L6" s="9" t="s">
        <v>9</v>
      </c>
      <c r="M6" s="10">
        <f>SQRT((1/($K$6*249))*$E$71)</f>
        <v>1.6371708994516516E-4</v>
      </c>
    </row>
    <row r="7" spans="1:16" x14ac:dyDescent="0.3">
      <c r="A7" s="1">
        <v>43166</v>
      </c>
      <c r="B7">
        <v>21.610001</v>
      </c>
      <c r="C7">
        <f t="shared" si="1"/>
        <v>1.9339621729263134E-2</v>
      </c>
      <c r="D7" s="3">
        <f t="shared" si="0"/>
        <v>3.5706590963832007E-4</v>
      </c>
      <c r="E7" s="3"/>
      <c r="F7" s="7"/>
      <c r="G7" s="7"/>
      <c r="H7" s="7"/>
      <c r="I7" s="7"/>
      <c r="J7" s="7"/>
      <c r="K7" s="7"/>
      <c r="L7" s="7"/>
      <c r="M7" s="7"/>
    </row>
    <row r="8" spans="1:16" x14ac:dyDescent="0.3">
      <c r="A8" s="1">
        <v>43167</v>
      </c>
      <c r="B8">
        <v>21.76</v>
      </c>
      <c r="C8">
        <f t="shared" si="1"/>
        <v>6.9411843155398794E-3</v>
      </c>
      <c r="D8" s="3">
        <f t="shared" si="0"/>
        <v>4.2220758798176472E-5</v>
      </c>
      <c r="E8" s="3"/>
    </row>
    <row r="9" spans="1:16" x14ac:dyDescent="0.3">
      <c r="A9" s="1">
        <v>43170</v>
      </c>
      <c r="B9">
        <v>21.77</v>
      </c>
      <c r="C9">
        <f t="shared" si="1"/>
        <v>4.5955882352932031E-4</v>
      </c>
      <c r="D9" s="3">
        <f t="shared" si="0"/>
        <v>2.6000902826140143E-10</v>
      </c>
      <c r="E9" s="3"/>
    </row>
    <row r="10" spans="1:16" x14ac:dyDescent="0.3">
      <c r="A10" s="1">
        <v>43171</v>
      </c>
      <c r="B10">
        <v>21.889999</v>
      </c>
      <c r="C10">
        <f t="shared" si="1"/>
        <v>5.5121267799724373E-3</v>
      </c>
      <c r="D10" s="3">
        <f t="shared" si="0"/>
        <v>2.5691646213080322E-5</v>
      </c>
      <c r="F10" s="6"/>
      <c r="G10" s="6"/>
      <c r="H10" s="6"/>
      <c r="I10" s="13" t="s">
        <v>22</v>
      </c>
      <c r="J10" s="14"/>
      <c r="L10" s="13" t="s">
        <v>23</v>
      </c>
      <c r="M10" s="14"/>
    </row>
    <row r="11" spans="1:16" x14ac:dyDescent="0.3">
      <c r="A11" s="1">
        <v>43172</v>
      </c>
      <c r="B11">
        <v>21.77</v>
      </c>
      <c r="C11">
        <f t="shared" si="1"/>
        <v>-5.4819097981685591E-3</v>
      </c>
      <c r="D11" s="3">
        <f t="shared" si="0"/>
        <v>3.5109699459269637E-5</v>
      </c>
      <c r="E11" s="5" t="s">
        <v>18</v>
      </c>
      <c r="F11" s="2" t="s">
        <v>19</v>
      </c>
      <c r="G11" s="2" t="s">
        <v>0</v>
      </c>
      <c r="H11" s="2" t="s">
        <v>20</v>
      </c>
      <c r="I11">
        <v>22.1</v>
      </c>
      <c r="L11">
        <v>22.1</v>
      </c>
    </row>
    <row r="12" spans="1:16" x14ac:dyDescent="0.3">
      <c r="A12" s="1">
        <v>43173</v>
      </c>
      <c r="B12">
        <v>21.67</v>
      </c>
      <c r="C12">
        <f t="shared" si="1"/>
        <v>-4.5934772622874542E-3</v>
      </c>
      <c r="D12" s="3">
        <f t="shared" si="0"/>
        <v>2.5370475347037698E-5</v>
      </c>
      <c r="E12">
        <f>F12/249</f>
        <v>4.0160642570281121E-3</v>
      </c>
      <c r="F12">
        <v>1</v>
      </c>
      <c r="G12" s="1">
        <v>43252</v>
      </c>
      <c r="H12">
        <v>21.790001</v>
      </c>
      <c r="I12">
        <f>$I11*EXP($I$3-(POWER($I$4,2)/2)*$E12)</f>
        <v>22.10003933547976</v>
      </c>
      <c r="J12">
        <f>(ABS(H12-I12)/H12)*100</f>
        <v>1.4228468162060204</v>
      </c>
      <c r="L12">
        <f>$L11*EXP($M$3-(POWER($M$4,2)/2)*$E12)</f>
        <v>22.100068361074516</v>
      </c>
      <c r="M12">
        <f>(ABS(H12-L12)/H12)*100</f>
        <v>1.4229800222336666</v>
      </c>
    </row>
    <row r="13" spans="1:16" x14ac:dyDescent="0.3">
      <c r="A13" s="1">
        <v>43174</v>
      </c>
      <c r="B13">
        <v>21.879999000000002</v>
      </c>
      <c r="C13">
        <f t="shared" si="1"/>
        <v>9.6907706506691189E-3</v>
      </c>
      <c r="D13" s="3">
        <f t="shared" si="0"/>
        <v>8.5513234611465881E-5</v>
      </c>
      <c r="E13">
        <f t="shared" ref="E13:E21" si="2">F13/249</f>
        <v>8.0321285140562242E-3</v>
      </c>
      <c r="F13">
        <v>2</v>
      </c>
      <c r="G13" s="1">
        <v>43255</v>
      </c>
      <c r="H13">
        <v>21.040001</v>
      </c>
      <c r="I13">
        <f t="shared" ref="I13:I21" si="3">$I12*EXP($I$3-(POWER($I$4,2)/2)*$E13)</f>
        <v>22.100078649478139</v>
      </c>
      <c r="J13">
        <f t="shared" ref="J13:J21" si="4">(ABS(H13-I13)/H13)*100</f>
        <v>5.0383916306759611</v>
      </c>
      <c r="L13">
        <f t="shared" ref="L13:L21" si="5">$L12*EXP($M$3-(POWER($M$4,2)/2)*$E13)</f>
        <v>22.100136708951915</v>
      </c>
      <c r="M13">
        <f t="shared" ref="M13:M21" si="6">(ABS(H13-L13)/H13)*100</f>
        <v>5.0386675787321238</v>
      </c>
    </row>
    <row r="14" spans="1:16" x14ac:dyDescent="0.3">
      <c r="A14" s="1">
        <v>43177</v>
      </c>
      <c r="B14">
        <v>22.01</v>
      </c>
      <c r="C14">
        <f t="shared" si="1"/>
        <v>5.9415450613137608E-3</v>
      </c>
      <c r="D14" s="3">
        <f t="shared" si="0"/>
        <v>3.0229224933759645E-5</v>
      </c>
      <c r="E14">
        <f t="shared" si="2"/>
        <v>1.2048192771084338E-2</v>
      </c>
      <c r="F14">
        <v>3</v>
      </c>
      <c r="G14" s="1">
        <v>43256</v>
      </c>
      <c r="H14">
        <v>20.84</v>
      </c>
      <c r="I14">
        <f t="shared" si="3"/>
        <v>22.100117941995023</v>
      </c>
      <c r="J14">
        <f t="shared" si="4"/>
        <v>6.0466311995922428</v>
      </c>
      <c r="L14">
        <f t="shared" si="5"/>
        <v>22.100205043632069</v>
      </c>
      <c r="M14">
        <f t="shared" si="6"/>
        <v>6.0470491537047488</v>
      </c>
    </row>
    <row r="15" spans="1:16" x14ac:dyDescent="0.3">
      <c r="A15" s="1">
        <v>43178</v>
      </c>
      <c r="B15">
        <v>21.950001</v>
      </c>
      <c r="C15">
        <f t="shared" si="1"/>
        <v>-2.7259881871876984E-3</v>
      </c>
      <c r="D15" s="3">
        <f t="shared" si="0"/>
        <v>1.0045237178636538E-5</v>
      </c>
      <c r="E15">
        <f t="shared" si="2"/>
        <v>1.6064257028112448E-2</v>
      </c>
      <c r="F15">
        <v>4</v>
      </c>
      <c r="G15" s="1">
        <v>43257</v>
      </c>
      <c r="H15">
        <v>20.99</v>
      </c>
      <c r="I15">
        <f t="shared" si="3"/>
        <v>22.1001572130303</v>
      </c>
      <c r="J15">
        <f t="shared" si="4"/>
        <v>5.2889814818022964</v>
      </c>
      <c r="L15">
        <f t="shared" si="5"/>
        <v>22.100273365114862</v>
      </c>
      <c r="M15">
        <f t="shared" si="6"/>
        <v>5.2895348504757695</v>
      </c>
    </row>
    <row r="16" spans="1:16" x14ac:dyDescent="0.3">
      <c r="A16" s="1">
        <v>43179</v>
      </c>
      <c r="B16">
        <v>21.57</v>
      </c>
      <c r="C16">
        <f t="shared" si="1"/>
        <v>-1.7312117662318102E-2</v>
      </c>
      <c r="D16" s="3">
        <f t="shared" si="0"/>
        <v>3.1525961583042206E-4</v>
      </c>
      <c r="E16">
        <f t="shared" si="2"/>
        <v>2.0080321285140562E-2</v>
      </c>
      <c r="F16">
        <v>5</v>
      </c>
      <c r="G16" s="1">
        <v>43258</v>
      </c>
      <c r="H16">
        <v>21.200001</v>
      </c>
      <c r="I16">
        <f t="shared" si="3"/>
        <v>22.100196462583856</v>
      </c>
      <c r="J16">
        <f t="shared" si="4"/>
        <v>4.2462048118953186</v>
      </c>
      <c r="L16">
        <f t="shared" si="5"/>
        <v>22.100341673400166</v>
      </c>
      <c r="M16">
        <f t="shared" si="6"/>
        <v>4.246889768543717</v>
      </c>
    </row>
    <row r="17" spans="1:13" x14ac:dyDescent="0.3">
      <c r="A17" s="1">
        <v>43180</v>
      </c>
      <c r="B17">
        <v>21.32</v>
      </c>
      <c r="C17">
        <f t="shared" si="1"/>
        <v>-1.1590171534538712E-2</v>
      </c>
      <c r="D17" s="3">
        <f t="shared" si="0"/>
        <v>1.4480766283670368E-4</v>
      </c>
      <c r="E17">
        <f t="shared" si="2"/>
        <v>2.4096385542168676E-2</v>
      </c>
      <c r="F17">
        <v>6</v>
      </c>
      <c r="G17" s="1">
        <v>43259</v>
      </c>
      <c r="H17">
        <v>21.190000999999999</v>
      </c>
      <c r="I17">
        <f t="shared" si="3"/>
        <v>22.100235690655573</v>
      </c>
      <c r="J17">
        <f t="shared" si="4"/>
        <v>4.2955858787150341</v>
      </c>
      <c r="L17">
        <f t="shared" si="5"/>
        <v>22.10040996848786</v>
      </c>
      <c r="M17">
        <f t="shared" si="6"/>
        <v>4.2964083318724766</v>
      </c>
    </row>
    <row r="18" spans="1:13" x14ac:dyDescent="0.3">
      <c r="A18" s="1">
        <v>43181</v>
      </c>
      <c r="B18">
        <v>21.209999</v>
      </c>
      <c r="C18">
        <f t="shared" si="1"/>
        <v>-5.1595215759850125E-3</v>
      </c>
      <c r="D18" s="3">
        <f t="shared" si="0"/>
        <v>3.1393111501130834E-5</v>
      </c>
      <c r="E18">
        <f t="shared" si="2"/>
        <v>2.8112449799196786E-2</v>
      </c>
      <c r="F18">
        <v>7</v>
      </c>
      <c r="G18" s="1">
        <v>43263</v>
      </c>
      <c r="H18">
        <v>21.02</v>
      </c>
      <c r="I18">
        <f t="shared" si="3"/>
        <v>22.100274897245338</v>
      </c>
      <c r="J18">
        <f t="shared" si="4"/>
        <v>5.1392716329464259</v>
      </c>
      <c r="L18">
        <f t="shared" si="5"/>
        <v>22.100478250377815</v>
      </c>
      <c r="M18">
        <f t="shared" si="6"/>
        <v>5.1402390598373726</v>
      </c>
    </row>
    <row r="19" spans="1:13" x14ac:dyDescent="0.3">
      <c r="A19" s="1">
        <v>43184</v>
      </c>
      <c r="B19">
        <v>21.18</v>
      </c>
      <c r="C19">
        <f t="shared" si="1"/>
        <v>-1.4143800761141059E-3</v>
      </c>
      <c r="D19" s="3">
        <f t="shared" si="0"/>
        <v>3.4514732457449694E-6</v>
      </c>
      <c r="E19">
        <f t="shared" si="2"/>
        <v>3.2128514056224897E-2</v>
      </c>
      <c r="F19">
        <v>8</v>
      </c>
      <c r="G19" s="1">
        <v>43264</v>
      </c>
      <c r="H19">
        <v>21.549999</v>
      </c>
      <c r="I19">
        <f t="shared" si="3"/>
        <v>22.100314082353034</v>
      </c>
      <c r="J19">
        <f t="shared" si="4"/>
        <v>2.5536663939197126</v>
      </c>
      <c r="L19">
        <f t="shared" si="5"/>
        <v>22.100546519069916</v>
      </c>
      <c r="M19">
        <f t="shared" si="6"/>
        <v>2.5547449866235068</v>
      </c>
    </row>
    <row r="20" spans="1:13" x14ac:dyDescent="0.3">
      <c r="A20" s="1">
        <v>43185</v>
      </c>
      <c r="B20">
        <v>21.18</v>
      </c>
      <c r="C20">
        <f t="shared" si="1"/>
        <v>0</v>
      </c>
      <c r="D20" s="3">
        <f t="shared" si="0"/>
        <v>1.9663373725983226E-7</v>
      </c>
      <c r="E20">
        <f t="shared" si="2"/>
        <v>3.614457831325301E-2</v>
      </c>
      <c r="F20">
        <v>9</v>
      </c>
      <c r="G20" s="1">
        <v>43265</v>
      </c>
      <c r="H20">
        <v>21.440000999999999</v>
      </c>
      <c r="I20">
        <f t="shared" si="3"/>
        <v>22.100353245978553</v>
      </c>
      <c r="J20">
        <f t="shared" si="4"/>
        <v>3.0800010036312711</v>
      </c>
      <c r="L20">
        <f t="shared" si="5"/>
        <v>22.100614774564029</v>
      </c>
      <c r="M20">
        <f t="shared" si="6"/>
        <v>3.0812208197379767</v>
      </c>
    </row>
    <row r="21" spans="1:13" x14ac:dyDescent="0.3">
      <c r="A21" s="1">
        <v>43186</v>
      </c>
      <c r="B21">
        <v>21.6</v>
      </c>
      <c r="C21">
        <f t="shared" si="1"/>
        <v>1.9830028328611977E-2</v>
      </c>
      <c r="D21" s="3">
        <f t="shared" si="0"/>
        <v>3.7584003857339367E-4</v>
      </c>
      <c r="E21">
        <f t="shared" si="2"/>
        <v>4.0160642570281124E-2</v>
      </c>
      <c r="F21">
        <v>10</v>
      </c>
      <c r="G21" s="1">
        <v>43266</v>
      </c>
      <c r="H21">
        <v>21.639999</v>
      </c>
      <c r="I21">
        <f t="shared" si="3"/>
        <v>22.100392388121772</v>
      </c>
      <c r="J21">
        <f t="shared" si="4"/>
        <v>2.1275111339966917</v>
      </c>
      <c r="L21">
        <f t="shared" si="5"/>
        <v>22.100683016860039</v>
      </c>
      <c r="M21">
        <f t="shared" si="6"/>
        <v>2.1288541504093379</v>
      </c>
    </row>
    <row r="22" spans="1:13" x14ac:dyDescent="0.3">
      <c r="A22" s="1">
        <v>43187</v>
      </c>
      <c r="B22">
        <v>21.68</v>
      </c>
      <c r="C22">
        <f t="shared" si="1"/>
        <v>3.7037037037036245E-3</v>
      </c>
      <c r="D22" s="3">
        <f t="shared" si="0"/>
        <v>1.0629358357786722E-5</v>
      </c>
      <c r="E22" s="3"/>
    </row>
    <row r="23" spans="1:13" x14ac:dyDescent="0.3">
      <c r="A23" s="1">
        <v>43193</v>
      </c>
      <c r="B23">
        <v>21.690000999999999</v>
      </c>
      <c r="C23">
        <f t="shared" si="1"/>
        <v>4.6130073800733574E-4</v>
      </c>
      <c r="D23" s="3">
        <f t="shared" si="0"/>
        <v>3.1921932360426724E-10</v>
      </c>
      <c r="E23" s="3"/>
      <c r="I23" s="2" t="s">
        <v>21</v>
      </c>
      <c r="J23" s="2">
        <f>AVERAGE(J12:J21)</f>
        <v>3.923909198338098</v>
      </c>
      <c r="L23" s="2" t="s">
        <v>21</v>
      </c>
      <c r="M23" s="2">
        <f>AVERAGE(M12:M21)</f>
        <v>3.9246588722170701</v>
      </c>
    </row>
    <row r="24" spans="1:13" x14ac:dyDescent="0.3">
      <c r="A24" s="1">
        <v>43194</v>
      </c>
      <c r="B24">
        <v>21.67</v>
      </c>
      <c r="C24">
        <f t="shared" si="1"/>
        <v>-9.221299713170622E-4</v>
      </c>
      <c r="D24" s="3">
        <f t="shared" si="0"/>
        <v>1.8647650364510801E-6</v>
      </c>
      <c r="E24" s="3"/>
    </row>
    <row r="25" spans="1:13" x14ac:dyDescent="0.3">
      <c r="A25" s="1">
        <v>43195</v>
      </c>
      <c r="B25">
        <v>21.290001</v>
      </c>
      <c r="C25">
        <f t="shared" si="1"/>
        <v>-1.7535717581910543E-2</v>
      </c>
      <c r="D25" s="3">
        <f t="shared" si="0"/>
        <v>3.2324989261504899E-4</v>
      </c>
      <c r="E25" s="3"/>
    </row>
    <row r="26" spans="1:13" x14ac:dyDescent="0.3">
      <c r="A26" s="1">
        <v>43196</v>
      </c>
      <c r="B26">
        <v>21.139999</v>
      </c>
      <c r="C26">
        <f t="shared" si="1"/>
        <v>-7.0456549062633033E-3</v>
      </c>
      <c r="D26" s="3">
        <f t="shared" si="0"/>
        <v>5.6086453066513076E-5</v>
      </c>
      <c r="E26" s="3"/>
    </row>
    <row r="27" spans="1:13" x14ac:dyDescent="0.3">
      <c r="A27" s="1">
        <v>43199</v>
      </c>
      <c r="B27">
        <v>21.129999000000002</v>
      </c>
      <c r="C27">
        <f t="shared" si="1"/>
        <v>-4.7303691925425402E-4</v>
      </c>
      <c r="D27" s="3">
        <f t="shared" si="0"/>
        <v>8.3991899730893968E-7</v>
      </c>
      <c r="E27" s="3"/>
    </row>
    <row r="28" spans="1:13" x14ac:dyDescent="0.3">
      <c r="A28" s="1">
        <v>43200</v>
      </c>
      <c r="B28">
        <v>21.1</v>
      </c>
      <c r="C28">
        <f t="shared" si="1"/>
        <v>-1.4197350411611523E-3</v>
      </c>
      <c r="D28" s="3">
        <f t="shared" si="0"/>
        <v>3.471398980579371E-6</v>
      </c>
      <c r="E28" s="3"/>
    </row>
    <row r="29" spans="1:13" x14ac:dyDescent="0.3">
      <c r="A29" s="1">
        <v>43201</v>
      </c>
      <c r="B29">
        <v>20.959999</v>
      </c>
      <c r="C29">
        <f t="shared" si="1"/>
        <v>-6.6351184834123975E-3</v>
      </c>
      <c r="D29" s="3">
        <f t="shared" si="0"/>
        <v>5.0105905657964559E-5</v>
      </c>
      <c r="E29" s="3"/>
    </row>
    <row r="30" spans="1:13" x14ac:dyDescent="0.3">
      <c r="A30" s="1">
        <v>43202</v>
      </c>
      <c r="B30">
        <v>20.92</v>
      </c>
      <c r="C30">
        <f t="shared" si="1"/>
        <v>-1.9083493276883324E-3</v>
      </c>
      <c r="D30" s="3">
        <f t="shared" si="0"/>
        <v>5.5308849524720247E-6</v>
      </c>
      <c r="E30" s="3"/>
    </row>
    <row r="31" spans="1:13" x14ac:dyDescent="0.3">
      <c r="A31" s="1">
        <v>43203</v>
      </c>
      <c r="B31">
        <v>20.629999000000002</v>
      </c>
      <c r="C31">
        <f t="shared" si="1"/>
        <v>-1.3862380497131939E-2</v>
      </c>
      <c r="D31" s="3">
        <f t="shared" si="0"/>
        <v>2.0465632922978355E-4</v>
      </c>
      <c r="E31" s="3"/>
    </row>
    <row r="32" spans="1:13" x14ac:dyDescent="0.3">
      <c r="A32" s="1">
        <v>43206</v>
      </c>
      <c r="B32">
        <v>20.98</v>
      </c>
      <c r="C32">
        <f t="shared" si="1"/>
        <v>1.6965633396298221E-2</v>
      </c>
      <c r="D32" s="3">
        <f t="shared" si="0"/>
        <v>2.7298307196312906E-4</v>
      </c>
      <c r="E32" s="3"/>
    </row>
    <row r="33" spans="1:5" x14ac:dyDescent="0.3">
      <c r="A33" s="1">
        <v>43207</v>
      </c>
      <c r="B33">
        <v>20.879999000000002</v>
      </c>
      <c r="C33">
        <f t="shared" si="1"/>
        <v>-4.7664918970447522E-3</v>
      </c>
      <c r="D33" s="3">
        <f t="shared" si="0"/>
        <v>2.7143328145293796E-5</v>
      </c>
      <c r="E33" s="3"/>
    </row>
    <row r="34" spans="1:5" x14ac:dyDescent="0.3">
      <c r="A34" s="1">
        <v>43208</v>
      </c>
      <c r="B34">
        <v>20.690000999999999</v>
      </c>
      <c r="C34">
        <f t="shared" si="1"/>
        <v>-9.0995215085979061E-3</v>
      </c>
      <c r="D34" s="3">
        <f t="shared" si="0"/>
        <v>9.1068000375023949E-5</v>
      </c>
      <c r="E34" s="3"/>
    </row>
    <row r="35" spans="1:5" x14ac:dyDescent="0.3">
      <c r="A35" s="1">
        <v>43209</v>
      </c>
      <c r="B35">
        <v>20.68</v>
      </c>
      <c r="C35">
        <f t="shared" si="1"/>
        <v>-4.8337358707711223E-4</v>
      </c>
      <c r="D35" s="3">
        <f t="shared" ref="D35:D66" si="7">POWER(C35-$C$68,2)</f>
        <v>8.58972355514422E-7</v>
      </c>
      <c r="E35" s="3"/>
    </row>
    <row r="36" spans="1:5" x14ac:dyDescent="0.3">
      <c r="A36" s="1">
        <v>43210</v>
      </c>
      <c r="B36">
        <v>20.27</v>
      </c>
      <c r="C36">
        <f t="shared" si="1"/>
        <v>-1.9825918762088984E-2</v>
      </c>
      <c r="D36" s="3">
        <f t="shared" si="7"/>
        <v>4.1084666253235757E-4</v>
      </c>
      <c r="E36" s="3"/>
    </row>
    <row r="37" spans="1:5" x14ac:dyDescent="0.3">
      <c r="A37" s="1">
        <v>43213</v>
      </c>
      <c r="B37">
        <v>20.209999</v>
      </c>
      <c r="C37">
        <f t="shared" si="1"/>
        <v>-2.9600888011840033E-3</v>
      </c>
      <c r="D37" s="3">
        <f t="shared" si="7"/>
        <v>1.1583967649325684E-5</v>
      </c>
      <c r="E37" s="3"/>
    </row>
    <row r="38" spans="1:5" x14ac:dyDescent="0.3">
      <c r="A38" s="1">
        <v>43214</v>
      </c>
      <c r="B38">
        <v>20.5</v>
      </c>
      <c r="C38">
        <f t="shared" si="1"/>
        <v>1.434938220432372E-2</v>
      </c>
      <c r="D38" s="3">
        <f t="shared" si="7"/>
        <v>1.9337539468035792E-4</v>
      </c>
      <c r="E38" s="3"/>
    </row>
    <row r="39" spans="1:5" x14ac:dyDescent="0.3">
      <c r="A39" s="1">
        <v>43216</v>
      </c>
      <c r="B39">
        <v>20.799999</v>
      </c>
      <c r="C39">
        <f t="shared" si="1"/>
        <v>1.4634097560975595E-2</v>
      </c>
      <c r="D39" s="3">
        <f t="shared" si="7"/>
        <v>2.0137493150383437E-4</v>
      </c>
      <c r="E39" s="3"/>
    </row>
    <row r="40" spans="1:5" x14ac:dyDescent="0.3">
      <c r="A40" s="1">
        <v>43217</v>
      </c>
      <c r="B40">
        <v>21.459999</v>
      </c>
      <c r="C40">
        <f t="shared" si="1"/>
        <v>3.1730770756287066E-2</v>
      </c>
      <c r="D40" s="3">
        <f t="shared" si="7"/>
        <v>9.7889743954417434E-4</v>
      </c>
      <c r="E40" s="3"/>
    </row>
    <row r="41" spans="1:5" x14ac:dyDescent="0.3">
      <c r="A41" s="1">
        <v>43220</v>
      </c>
      <c r="B41">
        <v>21.73</v>
      </c>
      <c r="C41">
        <f t="shared" si="1"/>
        <v>1.258159424890936E-2</v>
      </c>
      <c r="D41" s="3">
        <f t="shared" si="7"/>
        <v>1.4733493354650843E-4</v>
      </c>
      <c r="E41" s="3"/>
    </row>
    <row r="42" spans="1:5" x14ac:dyDescent="0.3">
      <c r="A42" s="1">
        <v>43221</v>
      </c>
      <c r="B42">
        <v>21.950001</v>
      </c>
      <c r="C42">
        <f t="shared" si="1"/>
        <v>1.0124298205246199E-2</v>
      </c>
      <c r="D42" s="3">
        <f t="shared" si="7"/>
        <v>9.3719131216727156E-5</v>
      </c>
      <c r="E42" s="3">
        <f>POWER(C42-$C$73,2)</f>
        <v>8.7495936517752645E-5</v>
      </c>
    </row>
    <row r="43" spans="1:5" x14ac:dyDescent="0.3">
      <c r="A43" s="1">
        <v>43222</v>
      </c>
      <c r="B43">
        <v>22.23</v>
      </c>
      <c r="C43">
        <f t="shared" si="1"/>
        <v>1.2756218097666605E-2</v>
      </c>
      <c r="D43" s="3">
        <f t="shared" si="7"/>
        <v>1.5160465154424963E-4</v>
      </c>
      <c r="E43" s="3">
        <f t="shared" ref="E43:E64" si="8">POWER(C43-$C$73,2)</f>
        <v>1.4366050804104707E-4</v>
      </c>
    </row>
    <row r="44" spans="1:5" x14ac:dyDescent="0.3">
      <c r="A44" s="1">
        <v>43223</v>
      </c>
      <c r="B44">
        <v>22.42</v>
      </c>
      <c r="C44">
        <f t="shared" si="1"/>
        <v>8.5470085470086051E-3</v>
      </c>
      <c r="D44" s="3">
        <f t="shared" si="7"/>
        <v>6.5667919983818408E-5</v>
      </c>
      <c r="E44" s="3">
        <f t="shared" si="8"/>
        <v>6.0476076869321233E-5</v>
      </c>
    </row>
    <row r="45" spans="1:5" x14ac:dyDescent="0.3">
      <c r="A45" s="1">
        <v>43224</v>
      </c>
      <c r="B45">
        <v>22.139999</v>
      </c>
      <c r="C45">
        <f t="shared" si="1"/>
        <v>-1.2488893844781541E-2</v>
      </c>
      <c r="D45" s="3">
        <f t="shared" si="7"/>
        <v>1.6724510421120838E-4</v>
      </c>
      <c r="E45" s="3">
        <f t="shared" si="8"/>
        <v>1.7580812923356643E-4</v>
      </c>
    </row>
    <row r="46" spans="1:5" x14ac:dyDescent="0.3">
      <c r="A46" s="1">
        <v>43227</v>
      </c>
      <c r="B46">
        <v>22.09</v>
      </c>
      <c r="C46">
        <f t="shared" si="1"/>
        <v>-2.2583108517755437E-3</v>
      </c>
      <c r="D46" s="3">
        <f t="shared" si="7"/>
        <v>7.2994253958291689E-6</v>
      </c>
      <c r="E46" s="3">
        <f t="shared" si="8"/>
        <v>9.1729194719478408E-6</v>
      </c>
    </row>
    <row r="47" spans="1:5" x14ac:dyDescent="0.3">
      <c r="A47" s="1">
        <v>43228</v>
      </c>
      <c r="B47">
        <v>22.24</v>
      </c>
      <c r="C47">
        <f t="shared" si="1"/>
        <v>6.7904028972385049E-3</v>
      </c>
      <c r="D47" s="3">
        <f t="shared" si="7"/>
        <v>4.0284013826058919E-5</v>
      </c>
      <c r="E47" s="3">
        <f t="shared" si="8"/>
        <v>3.624077268884E-5</v>
      </c>
    </row>
    <row r="48" spans="1:5" x14ac:dyDescent="0.3">
      <c r="A48" s="1">
        <v>43229</v>
      </c>
      <c r="B48">
        <v>22.129999000000002</v>
      </c>
      <c r="C48">
        <f t="shared" si="1"/>
        <v>-4.9460881294962639E-3</v>
      </c>
      <c r="D48" s="3">
        <f t="shared" si="7"/>
        <v>2.9046949087012532E-5</v>
      </c>
      <c r="E48" s="3">
        <f t="shared" si="8"/>
        <v>3.2677915761535775E-5</v>
      </c>
    </row>
    <row r="49" spans="1:5" x14ac:dyDescent="0.3">
      <c r="A49" s="1">
        <v>43230</v>
      </c>
      <c r="B49">
        <v>22.129999000000002</v>
      </c>
      <c r="C49">
        <f t="shared" si="1"/>
        <v>0</v>
      </c>
      <c r="D49" s="3">
        <f t="shared" si="7"/>
        <v>1.9663373725983226E-7</v>
      </c>
      <c r="E49" s="3">
        <f t="shared" si="8"/>
        <v>5.9347293070872758E-7</v>
      </c>
    </row>
    <row r="50" spans="1:5" x14ac:dyDescent="0.3">
      <c r="A50" s="1">
        <v>43231</v>
      </c>
      <c r="B50">
        <v>21.959999</v>
      </c>
      <c r="C50">
        <f t="shared" si="1"/>
        <v>-7.6818801483001286E-3</v>
      </c>
      <c r="D50" s="3">
        <f t="shared" si="7"/>
        <v>6.6020730464894472E-5</v>
      </c>
      <c r="E50" s="3">
        <f t="shared" si="8"/>
        <v>7.1440565416501671E-5</v>
      </c>
    </row>
    <row r="51" spans="1:5" x14ac:dyDescent="0.3">
      <c r="A51" s="1">
        <v>43234</v>
      </c>
      <c r="B51">
        <v>21.85</v>
      </c>
      <c r="C51">
        <f t="shared" si="1"/>
        <v>-5.009062158882539E-3</v>
      </c>
      <c r="D51" s="3">
        <f t="shared" si="7"/>
        <v>2.9729714668848135E-5</v>
      </c>
      <c r="E51" s="3">
        <f t="shared" si="8"/>
        <v>3.3401858539106643E-5</v>
      </c>
    </row>
    <row r="52" spans="1:5" x14ac:dyDescent="0.3">
      <c r="A52" s="1">
        <v>43235</v>
      </c>
      <c r="B52">
        <v>21.719999000000001</v>
      </c>
      <c r="C52">
        <f t="shared" si="1"/>
        <v>-5.9497025171624729E-3</v>
      </c>
      <c r="D52" s="3">
        <f t="shared" si="7"/>
        <v>4.0872194886123194E-5</v>
      </c>
      <c r="E52" s="3">
        <f t="shared" si="8"/>
        <v>4.5159400751411411E-5</v>
      </c>
    </row>
    <row r="53" spans="1:5" x14ac:dyDescent="0.3">
      <c r="A53" s="1">
        <v>43236</v>
      </c>
      <c r="B53">
        <v>21.34</v>
      </c>
      <c r="C53">
        <f t="shared" si="1"/>
        <v>-1.7495350713414005E-2</v>
      </c>
      <c r="D53" s="3">
        <f t="shared" si="7"/>
        <v>3.2179999800168151E-4</v>
      </c>
      <c r="E53" s="3">
        <f t="shared" si="8"/>
        <v>3.3363662416452438E-4</v>
      </c>
    </row>
    <row r="54" spans="1:5" x14ac:dyDescent="0.3">
      <c r="A54" s="1">
        <v>43237</v>
      </c>
      <c r="B54">
        <v>21.51</v>
      </c>
      <c r="C54">
        <f t="shared" si="1"/>
        <v>7.9662605435802114E-3</v>
      </c>
      <c r="D54" s="3">
        <f t="shared" si="7"/>
        <v>5.6592918782303246E-5</v>
      </c>
      <c r="E54" s="3">
        <f t="shared" si="8"/>
        <v>5.1780812750585897E-5</v>
      </c>
    </row>
    <row r="55" spans="1:5" x14ac:dyDescent="0.3">
      <c r="A55" s="1">
        <v>43238</v>
      </c>
      <c r="B55">
        <v>21.290001</v>
      </c>
      <c r="C55">
        <f t="shared" si="1"/>
        <v>-1.0227754532775517E-2</v>
      </c>
      <c r="D55" s="3">
        <f t="shared" si="7"/>
        <v>1.1387426530134754E-4</v>
      </c>
      <c r="E55" s="3">
        <f t="shared" si="8"/>
        <v>1.2095878597925491E-4</v>
      </c>
    </row>
    <row r="56" spans="1:5" x14ac:dyDescent="0.3">
      <c r="A56" s="1">
        <v>43241</v>
      </c>
      <c r="B56">
        <v>21.52</v>
      </c>
      <c r="C56">
        <f t="shared" si="1"/>
        <v>1.0803146509950817E-2</v>
      </c>
      <c r="D56" s="3">
        <f t="shared" si="7"/>
        <v>1.073236427070165E-4</v>
      </c>
      <c r="E56" s="3">
        <f t="shared" si="8"/>
        <v>1.00656565509339E-4</v>
      </c>
    </row>
    <row r="57" spans="1:5" x14ac:dyDescent="0.3">
      <c r="A57" s="1">
        <v>43242</v>
      </c>
      <c r="B57">
        <v>21.5</v>
      </c>
      <c r="C57">
        <f t="shared" si="1"/>
        <v>-9.2936802973975718E-4</v>
      </c>
      <c r="D57" s="3">
        <f t="shared" si="7"/>
        <v>1.8845854899559492E-6</v>
      </c>
      <c r="E57" s="3">
        <f t="shared" si="8"/>
        <v>2.889115975253982E-6</v>
      </c>
    </row>
    <row r="58" spans="1:5" x14ac:dyDescent="0.3">
      <c r="A58" s="1">
        <v>43243</v>
      </c>
      <c r="B58">
        <v>21.74</v>
      </c>
      <c r="C58">
        <f t="shared" si="1"/>
        <v>1.1162790697674346E-2</v>
      </c>
      <c r="D58" s="3">
        <f t="shared" si="7"/>
        <v>1.1490460740996282E-4</v>
      </c>
      <c r="E58" s="3">
        <f t="shared" si="8"/>
        <v>1.0800236757052224E-4</v>
      </c>
    </row>
    <row r="59" spans="1:5" x14ac:dyDescent="0.3">
      <c r="A59" s="1">
        <v>43244</v>
      </c>
      <c r="B59">
        <v>21.620000999999998</v>
      </c>
      <c r="C59">
        <f t="shared" si="1"/>
        <v>-5.519733210671572E-3</v>
      </c>
      <c r="D59" s="3">
        <f t="shared" si="7"/>
        <v>3.5559363517327821E-5</v>
      </c>
      <c r="E59" s="3">
        <f t="shared" si="8"/>
        <v>3.9565422845447009E-5</v>
      </c>
    </row>
    <row r="60" spans="1:5" x14ac:dyDescent="0.3">
      <c r="A60" s="1">
        <v>43245</v>
      </c>
      <c r="B60">
        <v>21.77</v>
      </c>
      <c r="C60">
        <f t="shared" si="1"/>
        <v>6.9379737771520511E-3</v>
      </c>
      <c r="D60" s="3">
        <f t="shared" si="7"/>
        <v>4.2179046552268392E-5</v>
      </c>
      <c r="E60" s="3">
        <f t="shared" si="8"/>
        <v>3.8039312383457798E-5</v>
      </c>
    </row>
    <row r="61" spans="1:5" x14ac:dyDescent="0.3">
      <c r="A61" s="1">
        <v>43248</v>
      </c>
      <c r="B61">
        <v>21.91</v>
      </c>
      <c r="C61">
        <f t="shared" si="1"/>
        <v>6.4308681672025983E-3</v>
      </c>
      <c r="D61" s="3">
        <f t="shared" si="7"/>
        <v>3.5849367570322963E-5</v>
      </c>
      <c r="E61" s="3">
        <f t="shared" si="8"/>
        <v>3.2041217503130775E-5</v>
      </c>
    </row>
    <row r="62" spans="1:5" x14ac:dyDescent="0.3">
      <c r="A62" s="1">
        <v>43249</v>
      </c>
      <c r="B62">
        <v>21.790001</v>
      </c>
      <c r="C62">
        <f t="shared" si="1"/>
        <v>-5.4769055225924223E-3</v>
      </c>
      <c r="D62" s="3">
        <f t="shared" si="7"/>
        <v>3.505042039526386E-5</v>
      </c>
      <c r="E62" s="3">
        <f t="shared" si="8"/>
        <v>3.9028475733292041E-5</v>
      </c>
    </row>
    <row r="63" spans="1:5" x14ac:dyDescent="0.3">
      <c r="A63" s="1">
        <v>43250</v>
      </c>
      <c r="B63">
        <v>21.889999</v>
      </c>
      <c r="C63">
        <f t="shared" si="1"/>
        <v>4.5891691331266743E-3</v>
      </c>
      <c r="D63" s="3">
        <f t="shared" si="7"/>
        <v>1.7187119561210955E-5</v>
      </c>
      <c r="E63" s="3">
        <f t="shared" si="8"/>
        <v>1.4583211978590037E-5</v>
      </c>
    </row>
    <row r="64" spans="1:5" x14ac:dyDescent="0.3">
      <c r="A64" s="1">
        <v>43251</v>
      </c>
      <c r="B64">
        <v>22.1</v>
      </c>
      <c r="C64">
        <f t="shared" si="1"/>
        <v>9.5934677749415099E-3</v>
      </c>
      <c r="D64" s="3">
        <f t="shared" si="7"/>
        <v>8.3723117568692559E-5</v>
      </c>
      <c r="E64" s="3">
        <f t="shared" si="8"/>
        <v>7.7847020057938534E-5</v>
      </c>
    </row>
    <row r="65" spans="1:5" x14ac:dyDescent="0.3">
      <c r="C65" s="2" t="s">
        <v>3</v>
      </c>
      <c r="D65" s="2" t="s">
        <v>3</v>
      </c>
      <c r="E65" s="2"/>
    </row>
    <row r="66" spans="1:5" x14ac:dyDescent="0.3">
      <c r="A66" s="2" t="s">
        <v>14</v>
      </c>
      <c r="C66">
        <f>SUM(C3:C64)</f>
        <v>2.749290974100041E-2</v>
      </c>
      <c r="D66" s="3">
        <f>SUM(D3:D64)</f>
        <v>7.3763245539933894E-3</v>
      </c>
      <c r="E66" s="3"/>
    </row>
    <row r="67" spans="1:5" x14ac:dyDescent="0.3">
      <c r="C67" s="2" t="s">
        <v>4</v>
      </c>
      <c r="D67" s="2" t="s">
        <v>4</v>
      </c>
      <c r="E67" s="2"/>
    </row>
    <row r="68" spans="1:5" x14ac:dyDescent="0.3">
      <c r="C68">
        <f>AVERAGE(C3:C64)</f>
        <v>4.4343402808065177E-4</v>
      </c>
      <c r="D68" s="3">
        <f>AVERAGE(D3:D64)</f>
        <v>1.1897297667731273E-4</v>
      </c>
      <c r="E68" s="3"/>
    </row>
    <row r="70" spans="1:5" x14ac:dyDescent="0.3">
      <c r="A70" s="2" t="s">
        <v>15</v>
      </c>
      <c r="C70" s="2" t="s">
        <v>3</v>
      </c>
      <c r="E70" s="2" t="s">
        <v>3</v>
      </c>
    </row>
    <row r="71" spans="1:5" x14ac:dyDescent="0.3">
      <c r="C71">
        <f>SUM(C42:C64)</f>
        <v>1.7718554691196368E-2</v>
      </c>
      <c r="D71" s="3"/>
      <c r="E71" s="3">
        <f>SUM(E42:E64)</f>
        <v>1.6551564886730765E-3</v>
      </c>
    </row>
    <row r="72" spans="1:5" x14ac:dyDescent="0.3">
      <c r="C72" s="2" t="s">
        <v>17</v>
      </c>
    </row>
    <row r="73" spans="1:5" x14ac:dyDescent="0.3">
      <c r="C73">
        <f>AVERAGE(C42:C64)</f>
        <v>7.7037194309549433E-4</v>
      </c>
    </row>
  </sheetData>
  <mergeCells count="4">
    <mergeCell ref="F1:I1"/>
    <mergeCell ref="J1:M1"/>
    <mergeCell ref="I10:J10"/>
    <mergeCell ref="L10:M1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2019-04-04T16:43:40Z</dcterms:created>
  <dcterms:modified xsi:type="dcterms:W3CDTF">2019-04-04T21:21:04Z</dcterms:modified>
</cp:coreProperties>
</file>