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ppus/Desktop/Analysis Project/Crowdfunding Project/"/>
    </mc:Choice>
  </mc:AlternateContent>
  <xr:revisionPtr revIDLastSave="0" documentId="13_ncr:1_{073B6A9A-392B-CD4E-91B0-8566F5601757}" xr6:coauthVersionLast="47" xr6:coauthVersionMax="47" xr10:uidLastSave="{00000000-0000-0000-0000-000000000000}"/>
  <bookViews>
    <workbookView xWindow="0" yWindow="500" windowWidth="28800" windowHeight="15880" activeTab="2" xr2:uid="{00000000-000D-0000-FFFF-FFFF00000000}"/>
  </bookViews>
  <sheets>
    <sheet name="Kickstarter" sheetId="1" r:id="rId1"/>
    <sheet name="Edinburgh Research" sheetId="8" r:id="rId2"/>
    <sheet name="Parent Category Statstics" sheetId="2" r:id="rId3"/>
    <sheet name="Subcategory Statstics" sheetId="5" r:id="rId4"/>
    <sheet name="Outcomes based on launch date" sheetId="7" r:id="rId5"/>
    <sheet name="Failed US Kickstarters" sheetId="10" r:id="rId6"/>
    <sheet name="Successful US Kickstarters" sheetId="9" r:id="rId7"/>
    <sheet name="Descriptive Statistics" sheetId="11" r:id="rId8"/>
    <sheet name="Theater Outcomes by Launch Date" sheetId="19" r:id="rId9"/>
    <sheet name="Outcomes Based on Goals" sheetId="20" r:id="rId10"/>
  </sheets>
  <definedNames>
    <definedName name="_xlnm._FilterDatabase" localSheetId="0" hidden="1">Kickstarter!$A$1:$U$4115</definedName>
  </definedNames>
  <calcPr calcId="191029"/>
  <pivotCaches>
    <pivotCache cacheId="12" r:id="rId11"/>
    <pivotCache cacheId="13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20" l="1"/>
  <c r="D7" i="20"/>
  <c r="D6" i="20"/>
  <c r="D5" i="20"/>
  <c r="D9" i="20"/>
  <c r="D10" i="20"/>
  <c r="D11" i="20"/>
  <c r="D12" i="20"/>
  <c r="D13" i="20"/>
  <c r="D4" i="20"/>
  <c r="D3" i="20"/>
  <c r="D2" i="20"/>
  <c r="C13" i="20"/>
  <c r="B13" i="20"/>
  <c r="C12" i="20"/>
  <c r="C11" i="20"/>
  <c r="C10" i="20"/>
  <c r="C9" i="20"/>
  <c r="C8" i="20"/>
  <c r="C7" i="20"/>
  <c r="C6" i="20"/>
  <c r="C5" i="20"/>
  <c r="C4" i="20"/>
  <c r="C3" i="20"/>
  <c r="C2" i="20" a="1"/>
  <c r="C2" i="20" s="1"/>
  <c r="B12" i="20"/>
  <c r="B11" i="20"/>
  <c r="B10" i="20"/>
  <c r="B9" i="20"/>
  <c r="B8" i="20"/>
  <c r="B7" i="20"/>
  <c r="B6" i="20"/>
  <c r="B5" i="20"/>
  <c r="B4" i="20"/>
  <c r="B3" i="20"/>
  <c r="B2" i="20"/>
  <c r="C14" i="1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B2" i="11"/>
  <c r="C2" i="11"/>
  <c r="B3" i="11"/>
  <c r="C3" i="11"/>
  <c r="B9" i="11"/>
  <c r="C9" i="11"/>
  <c r="B10" i="11"/>
  <c r="C10" i="11"/>
  <c r="F3" i="8"/>
  <c r="F4" i="8"/>
  <c r="F5" i="8"/>
  <c r="F6" i="8"/>
  <c r="F2" i="8"/>
  <c r="B2" i="8"/>
  <c r="C2" i="8"/>
  <c r="D2" i="8"/>
  <c r="B3" i="8"/>
  <c r="C3" i="8"/>
  <c r="D3" i="8"/>
  <c r="B4" i="8"/>
  <c r="C4" i="8"/>
  <c r="D4" i="8"/>
  <c r="B5" i="8"/>
  <c r="C5" i="8"/>
  <c r="D5" i="8"/>
  <c r="B6" i="8"/>
  <c r="C6" i="8"/>
  <c r="D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8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8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8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8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8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20" l="1"/>
  <c r="H2" i="20" s="1"/>
  <c r="E10" i="20"/>
  <c r="H10" i="20" s="1"/>
  <c r="E6" i="20"/>
  <c r="H6" i="20" s="1"/>
  <c r="E13" i="20"/>
  <c r="G13" i="20" s="1"/>
  <c r="E9" i="20"/>
  <c r="F9" i="20" s="1"/>
  <c r="E5" i="20"/>
  <c r="H5" i="20" s="1"/>
  <c r="E12" i="20"/>
  <c r="F12" i="20" s="1"/>
  <c r="E8" i="20"/>
  <c r="G8" i="20" s="1"/>
  <c r="E4" i="20"/>
  <c r="G4" i="20" s="1"/>
  <c r="E11" i="20"/>
  <c r="H11" i="20" s="1"/>
  <c r="E7" i="20"/>
  <c r="G7" i="20" s="1"/>
  <c r="E3" i="20"/>
  <c r="G3" i="20" s="1"/>
  <c r="H8" i="20" l="1"/>
  <c r="G10" i="20"/>
  <c r="F5" i="20"/>
  <c r="F2" i="20"/>
  <c r="F13" i="20"/>
  <c r="F8" i="20"/>
  <c r="F10" i="20"/>
  <c r="H3" i="20"/>
  <c r="F11" i="20"/>
  <c r="H9" i="20"/>
  <c r="G6" i="20"/>
  <c r="H12" i="20"/>
  <c r="H7" i="20"/>
  <c r="G9" i="20"/>
  <c r="F4" i="20"/>
  <c r="F6" i="20"/>
  <c r="G12" i="20"/>
  <c r="F7" i="20"/>
  <c r="H13" i="20"/>
  <c r="G2" i="20"/>
  <c r="G11" i="20"/>
  <c r="G5" i="20"/>
  <c r="F3" i="20"/>
  <c r="H4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<sst xmlns="http://schemas.openxmlformats.org/spreadsheetml/2006/main" count="38438" uniqueCount="8419">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</sst>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1" fillId="0" borderId="0" xfId="0" applyNumberFormat="1" applyFont="1"/>
    <xf numFmtId="0" fontId="2" fillId="0" borderId="0" xfId="0" applyFont="1" applyAlignment="1">
      <alignment wrapText="1"/>
    </xf>
    <xf numFmtId="165" fontId="0" fillId="0" borderId="0" xfId="0" applyNumberFormat="1"/>
    <xf numFmtId="165" fontId="2" fillId="0" borderId="0" xfId="0" applyNumberFormat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773032403207663"/>
          <c:y val="4.6728971962616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3-754D-891F-8D12307A3869}"/>
            </c:ext>
          </c:extLst>
        </c:ser>
        <c:ser>
          <c:idx val="1"/>
          <c:order val="1"/>
          <c:tx>
            <c:strRef>
              <c:f>'Parent Category Statstics'!$C$3:$C$4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B3-754D-891F-8D12307A3869}"/>
            </c:ext>
          </c:extLst>
        </c:ser>
        <c:ser>
          <c:idx val="2"/>
          <c:order val="2"/>
          <c:tx>
            <c:strRef>
              <c:f>'Parent Category Statstics'!$D$3:$D$4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B3-754D-891F-8D12307A3869}"/>
            </c:ext>
          </c:extLst>
        </c:ser>
        <c:ser>
          <c:idx val="3"/>
          <c:order val="3"/>
          <c:tx>
            <c:strRef>
              <c:f>'Parent Category Statstics'!$E$3:$E$4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B3-754D-891F-8D12307A3869}"/>
            </c:ext>
          </c:extLst>
        </c:ser>
        <c:ser>
          <c:idx val="4"/>
          <c:order val="4"/>
          <c:tx>
            <c:strRef>
              <c:f>'Parent Category Statstics'!$F$3:$F$4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F5B3-754D-891F-8D12307A3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372720"/>
        <c:axId val="2118374368"/>
      </c:barChart>
      <c:catAx>
        <c:axId val="211837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74368"/>
        <c:crosses val="autoZero"/>
        <c:auto val="1"/>
        <c:lblAlgn val="ctr"/>
        <c:lblOffset val="100"/>
        <c:noMultiLvlLbl val="0"/>
      </c:catAx>
      <c:valAx>
        <c:axId val="21183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9-5C44-90D8-DC37551C6666}"/>
            </c:ext>
          </c:extLst>
        </c:ser>
        <c:ser>
          <c:idx val="1"/>
          <c:order val="1"/>
          <c:tx>
            <c:strRef>
              <c:f>'Subcategory Statstics'!$C$4:$C$5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159-5C44-90D8-DC37551C6666}"/>
            </c:ext>
          </c:extLst>
        </c:ser>
        <c:ser>
          <c:idx val="2"/>
          <c:order val="2"/>
          <c:tx>
            <c:strRef>
              <c:f>'Subcategory Statstics'!$D$4:$D$5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159-5C44-90D8-DC37551C6666}"/>
            </c:ext>
          </c:extLst>
        </c:ser>
        <c:ser>
          <c:idx val="3"/>
          <c:order val="3"/>
          <c:tx>
            <c:strRef>
              <c:f>'Subcategory Statstics'!$E$4:$E$5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159-5C44-90D8-DC37551C6666}"/>
            </c:ext>
          </c:extLst>
        </c:ser>
        <c:ser>
          <c:idx val="4"/>
          <c:order val="4"/>
          <c:tx>
            <c:strRef>
              <c:f>'Subcategory Statstics'!$F$4:$F$5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9-6159-5C44-90D8-DC37551C6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5970192"/>
        <c:axId val="2138148128"/>
      </c:barChart>
      <c:catAx>
        <c:axId val="21459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48128"/>
        <c:crosses val="autoZero"/>
        <c:auto val="1"/>
        <c:lblAlgn val="ctr"/>
        <c:lblOffset val="100"/>
        <c:noMultiLvlLbl val="0"/>
      </c:catAx>
      <c:valAx>
        <c:axId val="21381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9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6-ED48-832C-5D7C555E81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506-ED48-832C-5D7C555E81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506-ED48-832C-5D7C555E8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93439"/>
        <c:axId val="22247871"/>
      </c:lineChart>
      <c:catAx>
        <c:axId val="5199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7871"/>
        <c:crosses val="autoZero"/>
        <c:auto val="1"/>
        <c:lblAlgn val="ctr"/>
        <c:lblOffset val="100"/>
        <c:noMultiLvlLbl val="0"/>
      </c:catAx>
      <c:valAx>
        <c:axId val="222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C-6441-B471-39B285D0D7C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DC-6441-B471-39B285D0D7C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DC-6441-B471-39B285D0D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239056"/>
        <c:axId val="709610704"/>
      </c:lineChart>
      <c:catAx>
        <c:axId val="7052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10704"/>
        <c:crosses val="autoZero"/>
        <c:auto val="1"/>
        <c:lblAlgn val="ctr"/>
        <c:lblOffset val="100"/>
        <c:noMultiLvlLbl val="0"/>
      </c:catAx>
      <c:valAx>
        <c:axId val="7096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Outcomes Based on Goa</a:t>
            </a:r>
            <a:r>
              <a:rPr lang="en-US" sz="1400" b="0" i="0" u="none" strike="noStrike" baseline="0"/>
              <a:t>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1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4-A54A-9798-2A3DB9F0DF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4-A54A-9798-2A3DB9F0DF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4-A54A-9798-2A3DB9F0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601760"/>
        <c:axId val="779541200"/>
      </c:lineChart>
      <c:catAx>
        <c:axId val="77960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41200"/>
        <c:crosses val="autoZero"/>
        <c:auto val="1"/>
        <c:lblAlgn val="ctr"/>
        <c:lblOffset val="100"/>
        <c:noMultiLvlLbl val="0"/>
      </c:catAx>
      <c:valAx>
        <c:axId val="7795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114300</xdr:rowOff>
    </xdr:from>
    <xdr:to>
      <xdr:col>14</xdr:col>
      <xdr:colOff>393700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AF7EA-3E8C-B089-875B-14F9C1A97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6</xdr:row>
      <xdr:rowOff>184150</xdr:rowOff>
    </xdr:from>
    <xdr:to>
      <xdr:col>16</xdr:col>
      <xdr:colOff>431800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CF05A-4B99-CDD3-0D77-63E7F51E9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4</xdr:row>
      <xdr:rowOff>120650</xdr:rowOff>
    </xdr:from>
    <xdr:to>
      <xdr:col>15</xdr:col>
      <xdr:colOff>457200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DE0D1-71AF-F8E7-ECE8-0F17DB8C6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6350</xdr:rowOff>
    </xdr:from>
    <xdr:to>
      <xdr:col>14</xdr:col>
      <xdr:colOff>723900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6EAE8-2516-D8F5-7055-E18AC368F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3</xdr:row>
      <xdr:rowOff>12700</xdr:rowOff>
    </xdr:from>
    <xdr:to>
      <xdr:col>18</xdr:col>
      <xdr:colOff>101600</xdr:colOff>
      <xdr:row>21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51A57D-4C63-B5C6-9C8E-E9782AC5B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9.665691782408" createdVersion="7" refreshedVersion="7" minRefreshableVersion="3" recordCount="4115" xr:uid="{F18709C8-DFDF-224D-B762-EB4AD4701C7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9.775115046294" createdVersion="7" refreshedVersion="7" minRefreshableVersion="3" recordCount="4115" xr:uid="{6F69F8B7-43C2-B14A-ADDF-7F6BED3DABD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0.550761921295" createdVersion="7" refreshedVersion="7" minRefreshableVersion="3" recordCount="4115" xr:uid="{CF20EE10-38B1-9448-9F8A-CB59C994A1E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9351B-FD34-F547-B0C2-4619DE201215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5DA10-8024-4B4E-A8F9-9A95149503A2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C5B73-034F-5144-AC92-62FDA051F6CA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4194E-F260-AD4A-9565-7AC838593312}" name="PivotTable7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C6" sqref="C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5" bestFit="1" customWidth="1"/>
    <col min="20" max="20" width="18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17" t="s">
        <v>8366</v>
      </c>
      <c r="T1" s="9" t="s">
        <v>8367</v>
      </c>
      <c r="U1" s="9" t="s">
        <v>8380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10">
        <f t="shared" ref="P515:P521" si="41">IFERROR(ROUND(E515/L515,2),0)</f>
        <v>102.38</v>
      </c>
      <c r="Q515" s="11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 s="10">
        <f t="shared" ref="P522:P585" si="46">IFERROR(ROUND(E522/L522,2),0)</f>
        <v>21.67</v>
      </c>
      <c r="Q522" s="11" t="s">
        <v>8315</v>
      </c>
      <c r="R522" t="s">
        <v>8316</v>
      </c>
      <c r="S522" s="16">
        <f t="shared" ref="S522:S585" si="47">(((J522/60)/60)/24)+DATE(1970,1,1)</f>
        <v>42432.701724537037</v>
      </c>
      <c r="T522" s="16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33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 s="10">
        <f t="shared" si="46"/>
        <v>3.25</v>
      </c>
      <c r="Q523" s="11" t="s">
        <v>8315</v>
      </c>
      <c r="R523" t="s">
        <v>8316</v>
      </c>
      <c r="S523" s="16">
        <f t="shared" si="47"/>
        <v>42628.849120370374</v>
      </c>
      <c r="T523" s="16">
        <f t="shared" si="48"/>
        <v>42656.849120370374</v>
      </c>
      <c r="U523">
        <f t="shared" si="49"/>
        <v>2016</v>
      </c>
    </row>
    <row r="524" spans="1:21" ht="49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 s="10">
        <f t="shared" si="46"/>
        <v>25</v>
      </c>
      <c r="Q524" s="11" t="s">
        <v>8315</v>
      </c>
      <c r="R524" t="s">
        <v>8316</v>
      </c>
      <c r="S524" s="16">
        <f t="shared" si="47"/>
        <v>42416.691655092596</v>
      </c>
      <c r="T524" s="16">
        <f t="shared" si="48"/>
        <v>42432.791666666672</v>
      </c>
      <c r="U524">
        <f t="shared" si="49"/>
        <v>2016</v>
      </c>
    </row>
    <row r="525" spans="1:21" ht="49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 s="10">
        <f t="shared" si="46"/>
        <v>23.33</v>
      </c>
      <c r="Q525" s="11" t="s">
        <v>8315</v>
      </c>
      <c r="R525" t="s">
        <v>8316</v>
      </c>
      <c r="S525" s="16">
        <f t="shared" si="47"/>
        <v>42493.597013888888</v>
      </c>
      <c r="T525" s="16">
        <f t="shared" si="48"/>
        <v>42505.958333333328</v>
      </c>
      <c r="U525">
        <f t="shared" si="49"/>
        <v>2016</v>
      </c>
    </row>
    <row r="526" spans="1:21" ht="49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 s="10">
        <f t="shared" si="46"/>
        <v>8.57</v>
      </c>
      <c r="Q526" s="11" t="s">
        <v>8315</v>
      </c>
      <c r="R526" t="s">
        <v>8316</v>
      </c>
      <c r="S526" s="16">
        <f t="shared" si="47"/>
        <v>42425.730671296296</v>
      </c>
      <c r="T526" s="16">
        <f t="shared" si="48"/>
        <v>42442.5</v>
      </c>
      <c r="U526">
        <f t="shared" si="49"/>
        <v>2016</v>
      </c>
    </row>
    <row r="527" spans="1:21" ht="49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 s="10">
        <f t="shared" si="46"/>
        <v>8.86</v>
      </c>
      <c r="Q527" s="11" t="s">
        <v>8315</v>
      </c>
      <c r="R527" t="s">
        <v>8316</v>
      </c>
      <c r="S527" s="16">
        <f t="shared" si="47"/>
        <v>42067.011643518519</v>
      </c>
      <c r="T527" s="16">
        <f t="shared" si="48"/>
        <v>42094.957638888889</v>
      </c>
      <c r="U527">
        <f t="shared" si="49"/>
        <v>2015</v>
      </c>
    </row>
    <row r="528" spans="1:21" ht="49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 s="10">
        <f t="shared" si="46"/>
        <v>12</v>
      </c>
      <c r="Q528" s="11" t="s">
        <v>8315</v>
      </c>
      <c r="R528" t="s">
        <v>8316</v>
      </c>
      <c r="S528" s="16">
        <f t="shared" si="47"/>
        <v>42477.729780092588</v>
      </c>
      <c r="T528" s="16">
        <f t="shared" si="48"/>
        <v>42500.875</v>
      </c>
      <c r="U528">
        <f t="shared" si="49"/>
        <v>2016</v>
      </c>
    </row>
    <row r="529" spans="1:21" ht="49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 s="10">
        <f t="shared" si="46"/>
        <v>20</v>
      </c>
      <c r="Q529" s="11" t="s">
        <v>8315</v>
      </c>
      <c r="R529" t="s">
        <v>8316</v>
      </c>
      <c r="S529" s="16">
        <f t="shared" si="47"/>
        <v>42649.54923611111</v>
      </c>
      <c r="T529" s="16">
        <f t="shared" si="48"/>
        <v>42709.590902777782</v>
      </c>
      <c r="U529">
        <f t="shared" si="49"/>
        <v>2016</v>
      </c>
    </row>
    <row r="530" spans="1:21" ht="49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 s="10">
        <f t="shared" si="46"/>
        <v>75</v>
      </c>
      <c r="Q530" s="11" t="s">
        <v>8315</v>
      </c>
      <c r="R530" t="s">
        <v>8316</v>
      </c>
      <c r="S530" s="16">
        <f t="shared" si="47"/>
        <v>42503.740868055553</v>
      </c>
      <c r="T530" s="16">
        <f t="shared" si="48"/>
        <v>42517.740868055553</v>
      </c>
      <c r="U530">
        <f t="shared" si="49"/>
        <v>2016</v>
      </c>
    </row>
    <row r="531" spans="1:21" ht="49" x14ac:dyDescent="0.2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 s="10">
        <f t="shared" si="46"/>
        <v>19.27</v>
      </c>
      <c r="Q531" s="11" t="s">
        <v>8315</v>
      </c>
      <c r="R531" t="s">
        <v>8316</v>
      </c>
      <c r="S531" s="16">
        <f t="shared" si="47"/>
        <v>42282.770231481481</v>
      </c>
      <c r="T531" s="16">
        <f t="shared" si="48"/>
        <v>42342.811898148153</v>
      </c>
      <c r="U531">
        <f t="shared" si="49"/>
        <v>2015</v>
      </c>
    </row>
    <row r="532" spans="1:21" ht="49" x14ac:dyDescent="0.2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 s="10">
        <f t="shared" si="46"/>
        <v>16.25</v>
      </c>
      <c r="Q532" s="11" t="s">
        <v>8315</v>
      </c>
      <c r="R532" t="s">
        <v>8316</v>
      </c>
      <c r="S532" s="16">
        <f t="shared" si="47"/>
        <v>42662.021539351852</v>
      </c>
      <c r="T532" s="16">
        <f t="shared" si="48"/>
        <v>42676.021539351852</v>
      </c>
      <c r="U532">
        <f t="shared" si="49"/>
        <v>2016</v>
      </c>
    </row>
    <row r="533" spans="1:21" ht="49" x14ac:dyDescent="0.2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 s="10">
        <f t="shared" si="46"/>
        <v>13.53</v>
      </c>
      <c r="Q533" s="11" t="s">
        <v>8315</v>
      </c>
      <c r="R533" t="s">
        <v>8316</v>
      </c>
      <c r="S533" s="16">
        <f t="shared" si="47"/>
        <v>42328.727141203708</v>
      </c>
      <c r="T533" s="16">
        <f t="shared" si="48"/>
        <v>42358.499305555553</v>
      </c>
      <c r="U533">
        <f t="shared" si="49"/>
        <v>2015</v>
      </c>
    </row>
    <row r="534" spans="1:21" ht="49" x14ac:dyDescent="0.2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 s="10">
        <f t="shared" si="46"/>
        <v>13.6</v>
      </c>
      <c r="Q534" s="11" t="s">
        <v>8315</v>
      </c>
      <c r="R534" t="s">
        <v>8316</v>
      </c>
      <c r="S534" s="16">
        <f t="shared" si="47"/>
        <v>42401.610983796301</v>
      </c>
      <c r="T534" s="16">
        <f t="shared" si="48"/>
        <v>42426</v>
      </c>
      <c r="U534">
        <f t="shared" si="49"/>
        <v>2016</v>
      </c>
    </row>
    <row r="535" spans="1:21" ht="33" x14ac:dyDescent="0.2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 s="10">
        <f t="shared" si="46"/>
        <v>30.78</v>
      </c>
      <c r="Q535" s="11" t="s">
        <v>8315</v>
      </c>
      <c r="R535" t="s">
        <v>8316</v>
      </c>
      <c r="S535" s="16">
        <f t="shared" si="47"/>
        <v>42312.874594907407</v>
      </c>
      <c r="T535" s="16">
        <f t="shared" si="48"/>
        <v>42340.874594907407</v>
      </c>
      <c r="U535">
        <f t="shared" si="49"/>
        <v>2015</v>
      </c>
    </row>
    <row r="536" spans="1:21" ht="33" x14ac:dyDescent="0.2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 s="10">
        <f t="shared" si="46"/>
        <v>22.22</v>
      </c>
      <c r="Q536" s="11" t="s">
        <v>8315</v>
      </c>
      <c r="R536" t="s">
        <v>8316</v>
      </c>
      <c r="S536" s="16">
        <f t="shared" si="47"/>
        <v>42467.144166666665</v>
      </c>
      <c r="T536" s="16">
        <f t="shared" si="48"/>
        <v>42477.979166666672</v>
      </c>
      <c r="U536">
        <f t="shared" si="49"/>
        <v>2016</v>
      </c>
    </row>
    <row r="537" spans="1:21" ht="49" x14ac:dyDescent="0.2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 s="10">
        <f t="shared" si="46"/>
        <v>18.27</v>
      </c>
      <c r="Q537" s="11" t="s">
        <v>8315</v>
      </c>
      <c r="R537" t="s">
        <v>8316</v>
      </c>
      <c r="S537" s="16">
        <f t="shared" si="47"/>
        <v>42101.828819444447</v>
      </c>
      <c r="T537" s="16">
        <f t="shared" si="48"/>
        <v>42123.958333333328</v>
      </c>
      <c r="U537">
        <f t="shared" si="49"/>
        <v>2015</v>
      </c>
    </row>
    <row r="538" spans="1:21" ht="33" x14ac:dyDescent="0.2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 s="10">
        <f t="shared" si="46"/>
        <v>105</v>
      </c>
      <c r="Q538" s="11" t="s">
        <v>8315</v>
      </c>
      <c r="R538" t="s">
        <v>8316</v>
      </c>
      <c r="S538" s="16">
        <f t="shared" si="47"/>
        <v>42147.729930555557</v>
      </c>
      <c r="T538" s="16">
        <f t="shared" si="48"/>
        <v>42177.729930555557</v>
      </c>
      <c r="U538">
        <f t="shared" si="49"/>
        <v>2015</v>
      </c>
    </row>
    <row r="539" spans="1:21" ht="49" x14ac:dyDescent="0.2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 s="10">
        <f t="shared" si="46"/>
        <v>40</v>
      </c>
      <c r="Q539" s="11" t="s">
        <v>8315</v>
      </c>
      <c r="R539" t="s">
        <v>8316</v>
      </c>
      <c r="S539" s="16">
        <f t="shared" si="47"/>
        <v>42460.94222222222</v>
      </c>
      <c r="T539" s="16">
        <f t="shared" si="48"/>
        <v>42481.94222222222</v>
      </c>
      <c r="U539">
        <f t="shared" si="49"/>
        <v>2016</v>
      </c>
    </row>
    <row r="540" spans="1:21" ht="49" x14ac:dyDescent="0.2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 s="10">
        <f t="shared" si="46"/>
        <v>20.079999999999998</v>
      </c>
      <c r="Q540" s="11" t="s">
        <v>8315</v>
      </c>
      <c r="R540" t="s">
        <v>8316</v>
      </c>
      <c r="S540" s="16">
        <f t="shared" si="47"/>
        <v>42142.514016203699</v>
      </c>
      <c r="T540" s="16">
        <f t="shared" si="48"/>
        <v>42155.958333333328</v>
      </c>
      <c r="U540">
        <f t="shared" si="49"/>
        <v>2015</v>
      </c>
    </row>
    <row r="541" spans="1:21" ht="49" x14ac:dyDescent="0.2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 s="10">
        <f t="shared" si="46"/>
        <v>26</v>
      </c>
      <c r="Q541" s="11" t="s">
        <v>8315</v>
      </c>
      <c r="R541" t="s">
        <v>8316</v>
      </c>
      <c r="S541" s="16">
        <f t="shared" si="47"/>
        <v>42665.451736111107</v>
      </c>
      <c r="T541" s="16">
        <f t="shared" si="48"/>
        <v>42725.493402777778</v>
      </c>
      <c r="U541">
        <f t="shared" si="49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10">
        <f t="shared" si="46"/>
        <v>1</v>
      </c>
      <c r="Q542" s="11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10">
        <f t="shared" si="46"/>
        <v>25</v>
      </c>
      <c r="Q543" s="11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10">
        <f t="shared" si="46"/>
        <v>1</v>
      </c>
      <c r="Q544" s="11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10">
        <f t="shared" si="46"/>
        <v>35</v>
      </c>
      <c r="Q545" s="11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10">
        <f t="shared" si="46"/>
        <v>3</v>
      </c>
      <c r="Q546" s="11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10">
        <f t="shared" si="46"/>
        <v>402.71</v>
      </c>
      <c r="Q547" s="11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10">
        <f t="shared" si="46"/>
        <v>26</v>
      </c>
      <c r="Q548" s="11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10">
        <f t="shared" si="46"/>
        <v>0</v>
      </c>
      <c r="Q549" s="11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10">
        <f t="shared" si="46"/>
        <v>9</v>
      </c>
      <c r="Q550" s="11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10">
        <f t="shared" si="46"/>
        <v>8.5</v>
      </c>
      <c r="Q551" s="11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10">
        <f t="shared" si="46"/>
        <v>8.75</v>
      </c>
      <c r="Q552" s="11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10">
        <f t="shared" si="46"/>
        <v>135.04</v>
      </c>
      <c r="Q553" s="11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10">
        <f t="shared" si="46"/>
        <v>0</v>
      </c>
      <c r="Q554" s="11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10">
        <f t="shared" si="46"/>
        <v>20.5</v>
      </c>
      <c r="Q555" s="11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10">
        <f t="shared" si="46"/>
        <v>64.36</v>
      </c>
      <c r="Q556" s="11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10">
        <f t="shared" si="46"/>
        <v>0</v>
      </c>
      <c r="Q557" s="11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10">
        <f t="shared" si="46"/>
        <v>200</v>
      </c>
      <c r="Q558" s="11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10">
        <f t="shared" si="46"/>
        <v>68.3</v>
      </c>
      <c r="Q559" s="11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10">
        <f t="shared" si="46"/>
        <v>0</v>
      </c>
      <c r="Q560" s="11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10">
        <f t="shared" si="46"/>
        <v>50</v>
      </c>
      <c r="Q561" s="11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10">
        <f t="shared" si="46"/>
        <v>4</v>
      </c>
      <c r="Q562" s="11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10">
        <f t="shared" si="46"/>
        <v>27.5</v>
      </c>
      <c r="Q563" s="11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10">
        <f t="shared" si="46"/>
        <v>0</v>
      </c>
      <c r="Q564" s="11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10">
        <f t="shared" si="46"/>
        <v>34</v>
      </c>
      <c r="Q565" s="11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10">
        <f t="shared" si="46"/>
        <v>1</v>
      </c>
      <c r="Q566" s="11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10">
        <f t="shared" si="46"/>
        <v>0</v>
      </c>
      <c r="Q567" s="11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10">
        <f t="shared" si="46"/>
        <v>1</v>
      </c>
      <c r="Q568" s="11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10">
        <f t="shared" si="46"/>
        <v>0</v>
      </c>
      <c r="Q569" s="11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10">
        <f t="shared" si="46"/>
        <v>49</v>
      </c>
      <c r="Q570" s="11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10">
        <f t="shared" si="46"/>
        <v>20</v>
      </c>
      <c r="Q571" s="11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10">
        <f t="shared" si="46"/>
        <v>142</v>
      </c>
      <c r="Q572" s="11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10">
        <f t="shared" si="46"/>
        <v>53</v>
      </c>
      <c r="Q573" s="11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10">
        <f t="shared" si="46"/>
        <v>0</v>
      </c>
      <c r="Q574" s="11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10">
        <f t="shared" si="46"/>
        <v>38.44</v>
      </c>
      <c r="Q575" s="11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10">
        <f t="shared" si="46"/>
        <v>20</v>
      </c>
      <c r="Q576" s="11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10">
        <f t="shared" si="46"/>
        <v>64.75</v>
      </c>
      <c r="Q577" s="11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10">
        <f t="shared" si="46"/>
        <v>1</v>
      </c>
      <c r="Q578" s="11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10">
        <f t="shared" ref="P586:P649" si="51">IFERROR(ROUND(E586/L586,2),0)</f>
        <v>5</v>
      </c>
      <c r="Q586" s="11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10">
        <f t="shared" si="51"/>
        <v>0</v>
      </c>
      <c r="Q587" s="11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10">
        <f t="shared" si="51"/>
        <v>14</v>
      </c>
      <c r="Q588" s="11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10">
        <f t="shared" si="51"/>
        <v>389.29</v>
      </c>
      <c r="Q589" s="11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10">
        <f t="shared" si="51"/>
        <v>150.5</v>
      </c>
      <c r="Q590" s="11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10">
        <f t="shared" si="51"/>
        <v>1</v>
      </c>
      <c r="Q591" s="11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10">
        <f t="shared" si="51"/>
        <v>24.78</v>
      </c>
      <c r="Q592" s="11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10">
        <f t="shared" si="51"/>
        <v>30.5</v>
      </c>
      <c r="Q593" s="11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10">
        <f t="shared" si="51"/>
        <v>250</v>
      </c>
      <c r="Q594" s="11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10">
        <f t="shared" si="51"/>
        <v>16.43</v>
      </c>
      <c r="Q595" s="11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10">
        <f t="shared" si="51"/>
        <v>13</v>
      </c>
      <c r="Q596" s="11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10">
        <f t="shared" si="51"/>
        <v>53.25</v>
      </c>
      <c r="Q597" s="11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10">
        <f t="shared" si="51"/>
        <v>3</v>
      </c>
      <c r="Q598" s="11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10">
        <f t="shared" si="51"/>
        <v>10</v>
      </c>
      <c r="Q599" s="11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10">
        <f t="shared" si="51"/>
        <v>121.43</v>
      </c>
      <c r="Q600" s="11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10">
        <f t="shared" si="51"/>
        <v>15.5</v>
      </c>
      <c r="Q601" s="11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10">
        <f t="shared" si="51"/>
        <v>100</v>
      </c>
      <c r="Q602" s="11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10">
        <f t="shared" si="51"/>
        <v>23.33</v>
      </c>
      <c r="Q603" s="11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10">
        <f t="shared" si="51"/>
        <v>0</v>
      </c>
      <c r="Q604" s="11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10">
        <f t="shared" si="51"/>
        <v>45.39</v>
      </c>
      <c r="Q605" s="11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10">
        <f t="shared" si="51"/>
        <v>0</v>
      </c>
      <c r="Q606" s="11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10">
        <f t="shared" si="51"/>
        <v>16.38</v>
      </c>
      <c r="Q607" s="11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10">
        <f t="shared" si="51"/>
        <v>10</v>
      </c>
      <c r="Q608" s="11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10">
        <f t="shared" si="51"/>
        <v>0</v>
      </c>
      <c r="Q609" s="11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10">
        <f t="shared" si="51"/>
        <v>292.2</v>
      </c>
      <c r="Q610" s="11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10">
        <f t="shared" si="51"/>
        <v>5</v>
      </c>
      <c r="Q611" s="11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10">
        <f t="shared" si="51"/>
        <v>0</v>
      </c>
      <c r="Q612" s="11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10">
        <f t="shared" si="51"/>
        <v>0</v>
      </c>
      <c r="Q613" s="11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10">
        <f t="shared" si="51"/>
        <v>0</v>
      </c>
      <c r="Q614" s="11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10">
        <f t="shared" si="51"/>
        <v>105.93</v>
      </c>
      <c r="Q615" s="11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10">
        <f t="shared" si="51"/>
        <v>0</v>
      </c>
      <c r="Q616" s="11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10">
        <f t="shared" si="51"/>
        <v>0</v>
      </c>
      <c r="Q617" s="11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10">
        <f t="shared" si="51"/>
        <v>0</v>
      </c>
      <c r="Q618" s="11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10">
        <f t="shared" si="51"/>
        <v>20</v>
      </c>
      <c r="Q619" s="11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10">
        <f t="shared" si="51"/>
        <v>0</v>
      </c>
      <c r="Q620" s="11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10">
        <f t="shared" si="51"/>
        <v>1</v>
      </c>
      <c r="Q621" s="11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10">
        <f t="shared" si="51"/>
        <v>300</v>
      </c>
      <c r="Q622" s="11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10">
        <f t="shared" si="51"/>
        <v>87</v>
      </c>
      <c r="Q623" s="11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10">
        <f t="shared" si="51"/>
        <v>37.89</v>
      </c>
      <c r="Q624" s="11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10">
        <f t="shared" si="51"/>
        <v>0</v>
      </c>
      <c r="Q625" s="11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10">
        <f t="shared" si="51"/>
        <v>0</v>
      </c>
      <c r="Q626" s="11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10">
        <f t="shared" si="51"/>
        <v>0</v>
      </c>
      <c r="Q627" s="11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10">
        <f t="shared" si="51"/>
        <v>111.41</v>
      </c>
      <c r="Q628" s="11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10">
        <f t="shared" si="51"/>
        <v>90</v>
      </c>
      <c r="Q629" s="11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10">
        <f t="shared" si="51"/>
        <v>0</v>
      </c>
      <c r="Q630" s="11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10">
        <f t="shared" si="51"/>
        <v>116.67</v>
      </c>
      <c r="Q631" s="11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10">
        <f t="shared" si="51"/>
        <v>10</v>
      </c>
      <c r="Q632" s="11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10">
        <f t="shared" si="51"/>
        <v>76.67</v>
      </c>
      <c r="Q633" s="11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10">
        <f t="shared" si="51"/>
        <v>0</v>
      </c>
      <c r="Q634" s="11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10">
        <f t="shared" si="51"/>
        <v>49.8</v>
      </c>
      <c r="Q635" s="11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10">
        <f t="shared" si="51"/>
        <v>1</v>
      </c>
      <c r="Q636" s="11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10">
        <f t="shared" si="51"/>
        <v>2</v>
      </c>
      <c r="Q637" s="11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10">
        <f t="shared" si="51"/>
        <v>4</v>
      </c>
      <c r="Q638" s="11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10">
        <f t="shared" si="51"/>
        <v>0</v>
      </c>
      <c r="Q639" s="11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10">
        <f t="shared" si="51"/>
        <v>3</v>
      </c>
      <c r="Q640" s="11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10">
        <f t="shared" si="51"/>
        <v>1</v>
      </c>
      <c r="Q641" s="11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10">
        <f t="shared" si="51"/>
        <v>50.5</v>
      </c>
      <c r="Q642" s="11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10">
        <f t="shared" ref="P650:P713" si="56">IFERROR(ROUND(E650/L650,2),0)</f>
        <v>1644</v>
      </c>
      <c r="Q650" s="11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10">
        <f t="shared" si="56"/>
        <v>42.67</v>
      </c>
      <c r="Q651" s="11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10">
        <f t="shared" si="56"/>
        <v>35.130000000000003</v>
      </c>
      <c r="Q652" s="11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10">
        <f t="shared" si="56"/>
        <v>239.35</v>
      </c>
      <c r="Q653" s="11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10">
        <f t="shared" si="56"/>
        <v>107.64</v>
      </c>
      <c r="Q654" s="11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10">
        <f t="shared" si="56"/>
        <v>95.83</v>
      </c>
      <c r="Q655" s="11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10">
        <f t="shared" si="56"/>
        <v>31.66</v>
      </c>
      <c r="Q656" s="11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10">
        <f t="shared" si="56"/>
        <v>42.89</v>
      </c>
      <c r="Q657" s="11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10">
        <f t="shared" si="56"/>
        <v>122.74</v>
      </c>
      <c r="Q658" s="11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10">
        <f t="shared" si="56"/>
        <v>190.45</v>
      </c>
      <c r="Q659" s="11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10">
        <f t="shared" si="56"/>
        <v>109.34</v>
      </c>
      <c r="Q660" s="11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10">
        <f t="shared" si="56"/>
        <v>143.66999999999999</v>
      </c>
      <c r="Q661" s="11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10">
        <f t="shared" si="56"/>
        <v>84.94</v>
      </c>
      <c r="Q662" s="11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10">
        <f t="shared" si="56"/>
        <v>10.56</v>
      </c>
      <c r="Q663" s="11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10">
        <f t="shared" si="56"/>
        <v>39</v>
      </c>
      <c r="Q664" s="11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10">
        <f t="shared" si="56"/>
        <v>100</v>
      </c>
      <c r="Q665" s="11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10">
        <f t="shared" si="56"/>
        <v>31.17</v>
      </c>
      <c r="Q666" s="11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10">
        <f t="shared" si="56"/>
        <v>155.33000000000001</v>
      </c>
      <c r="Q667" s="11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10">
        <f t="shared" si="56"/>
        <v>2</v>
      </c>
      <c r="Q668" s="11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10">
        <f t="shared" si="56"/>
        <v>178.93</v>
      </c>
      <c r="Q669" s="11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10">
        <f t="shared" si="56"/>
        <v>27.36</v>
      </c>
      <c r="Q670" s="11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10">
        <f t="shared" si="56"/>
        <v>1536.25</v>
      </c>
      <c r="Q671" s="11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10">
        <f t="shared" si="56"/>
        <v>85</v>
      </c>
      <c r="Q672" s="11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10">
        <f t="shared" si="56"/>
        <v>788.53</v>
      </c>
      <c r="Q673" s="11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10">
        <f t="shared" si="56"/>
        <v>50.3</v>
      </c>
      <c r="Q674" s="11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10">
        <f t="shared" si="56"/>
        <v>68.33</v>
      </c>
      <c r="Q675" s="11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10">
        <f t="shared" si="56"/>
        <v>7.5</v>
      </c>
      <c r="Q676" s="11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10">
        <f t="shared" si="56"/>
        <v>34.270000000000003</v>
      </c>
      <c r="Q677" s="11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10">
        <f t="shared" si="56"/>
        <v>61.29</v>
      </c>
      <c r="Q678" s="11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10">
        <f t="shared" si="56"/>
        <v>133.25</v>
      </c>
      <c r="Q679" s="11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10">
        <f t="shared" si="56"/>
        <v>65.180000000000007</v>
      </c>
      <c r="Q680" s="11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10">
        <f t="shared" si="56"/>
        <v>93.9</v>
      </c>
      <c r="Q681" s="11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10">
        <f t="shared" si="56"/>
        <v>150.65</v>
      </c>
      <c r="Q682" s="11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10">
        <f t="shared" si="56"/>
        <v>1</v>
      </c>
      <c r="Q683" s="11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10">
        <f t="shared" si="56"/>
        <v>13.25</v>
      </c>
      <c r="Q684" s="11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10">
        <f t="shared" si="56"/>
        <v>99.33</v>
      </c>
      <c r="Q685" s="11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10">
        <f t="shared" si="56"/>
        <v>177.39</v>
      </c>
      <c r="Q686" s="11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10">
        <f t="shared" si="56"/>
        <v>55.3</v>
      </c>
      <c r="Q687" s="11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10">
        <f t="shared" si="56"/>
        <v>0</v>
      </c>
      <c r="Q688" s="11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10">
        <f t="shared" si="56"/>
        <v>591.66999999999996</v>
      </c>
      <c r="Q689" s="11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10">
        <f t="shared" si="56"/>
        <v>405.5</v>
      </c>
      <c r="Q690" s="11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10">
        <f t="shared" si="56"/>
        <v>343.15</v>
      </c>
      <c r="Q691" s="11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10">
        <f t="shared" si="56"/>
        <v>72.59</v>
      </c>
      <c r="Q692" s="11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10">
        <f t="shared" si="56"/>
        <v>26</v>
      </c>
      <c r="Q693" s="11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10">
        <f t="shared" si="56"/>
        <v>6.5</v>
      </c>
      <c r="Q694" s="11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10">
        <f t="shared" si="56"/>
        <v>119.39</v>
      </c>
      <c r="Q695" s="11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10">
        <f t="shared" si="56"/>
        <v>84.29</v>
      </c>
      <c r="Q696" s="11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10">
        <f t="shared" si="56"/>
        <v>90.86</v>
      </c>
      <c r="Q697" s="11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10">
        <f t="shared" si="56"/>
        <v>1</v>
      </c>
      <c r="Q698" s="11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10">
        <f t="shared" si="56"/>
        <v>20.34</v>
      </c>
      <c r="Q699" s="11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10">
        <f t="shared" si="56"/>
        <v>530.69000000000005</v>
      </c>
      <c r="Q700" s="11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10">
        <f t="shared" si="56"/>
        <v>120.39</v>
      </c>
      <c r="Q701" s="11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10">
        <f t="shared" si="56"/>
        <v>13</v>
      </c>
      <c r="Q702" s="11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10">
        <f t="shared" si="56"/>
        <v>291.33</v>
      </c>
      <c r="Q703" s="11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10">
        <f t="shared" si="56"/>
        <v>124.92</v>
      </c>
      <c r="Q704" s="11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10">
        <f t="shared" si="56"/>
        <v>119.57</v>
      </c>
      <c r="Q705" s="11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10">
        <f t="shared" si="56"/>
        <v>120.25</v>
      </c>
      <c r="Q706" s="11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10">
        <f t="shared" ref="P714:P777" si="61">IFERROR(ROUND(E714/L714,2),0)</f>
        <v>26.25</v>
      </c>
      <c r="Q714" s="11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10">
        <f t="shared" si="61"/>
        <v>199</v>
      </c>
      <c r="Q715" s="11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10">
        <f t="shared" si="61"/>
        <v>80.319999999999993</v>
      </c>
      <c r="Q716" s="11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10">
        <f t="shared" si="61"/>
        <v>115.75</v>
      </c>
      <c r="Q717" s="11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10">
        <f t="shared" si="61"/>
        <v>44.69</v>
      </c>
      <c r="Q718" s="11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10">
        <f t="shared" si="61"/>
        <v>76.25</v>
      </c>
      <c r="Q719" s="11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10">
        <f t="shared" si="61"/>
        <v>22.5</v>
      </c>
      <c r="Q720" s="11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10">
        <f t="shared" si="61"/>
        <v>19.399999999999999</v>
      </c>
      <c r="Q721" s="11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10">
        <f t="shared" si="61"/>
        <v>66.709999999999994</v>
      </c>
      <c r="Q722" s="11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10">
        <f t="shared" si="61"/>
        <v>84.14</v>
      </c>
      <c r="Q723" s="11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10">
        <f t="shared" si="61"/>
        <v>215.73</v>
      </c>
      <c r="Q724" s="11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10">
        <f t="shared" si="61"/>
        <v>54.69</v>
      </c>
      <c r="Q725" s="11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10">
        <f t="shared" si="61"/>
        <v>51.63</v>
      </c>
      <c r="Q726" s="11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10">
        <f t="shared" si="61"/>
        <v>143.36000000000001</v>
      </c>
      <c r="Q727" s="11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10">
        <f t="shared" si="61"/>
        <v>72.430000000000007</v>
      </c>
      <c r="Q728" s="11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10">
        <f t="shared" si="61"/>
        <v>36.53</v>
      </c>
      <c r="Q729" s="11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10">
        <f t="shared" si="61"/>
        <v>60.9</v>
      </c>
      <c r="Q730" s="11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10">
        <f t="shared" si="61"/>
        <v>43.55</v>
      </c>
      <c r="Q731" s="11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10">
        <f t="shared" si="61"/>
        <v>99.77</v>
      </c>
      <c r="Q732" s="11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10">
        <f t="shared" si="61"/>
        <v>88.73</v>
      </c>
      <c r="Q733" s="11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10">
        <f t="shared" si="61"/>
        <v>4.92</v>
      </c>
      <c r="Q734" s="11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10">
        <f t="shared" si="61"/>
        <v>17.82</v>
      </c>
      <c r="Q735" s="11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10">
        <f t="shared" si="61"/>
        <v>187.19</v>
      </c>
      <c r="Q736" s="11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10">
        <f t="shared" si="61"/>
        <v>234.81</v>
      </c>
      <c r="Q737" s="11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10">
        <f t="shared" si="61"/>
        <v>105.05</v>
      </c>
      <c r="Q738" s="11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10">
        <f t="shared" si="61"/>
        <v>56.67</v>
      </c>
      <c r="Q739" s="11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10">
        <f t="shared" si="61"/>
        <v>39.049999999999997</v>
      </c>
      <c r="Q740" s="11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10">
        <f t="shared" si="61"/>
        <v>68.349999999999994</v>
      </c>
      <c r="Q741" s="11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10">
        <f t="shared" si="61"/>
        <v>169.58</v>
      </c>
      <c r="Q742" s="11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10">
        <f t="shared" si="61"/>
        <v>141.41999999999999</v>
      </c>
      <c r="Q743" s="11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10">
        <f t="shared" si="61"/>
        <v>67.39</v>
      </c>
      <c r="Q744" s="11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10">
        <f t="shared" si="61"/>
        <v>54.27</v>
      </c>
      <c r="Q745" s="11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10">
        <f t="shared" si="61"/>
        <v>82.52</v>
      </c>
      <c r="Q746" s="11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10">
        <f t="shared" si="61"/>
        <v>53.73</v>
      </c>
      <c r="Q747" s="11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10">
        <f t="shared" si="61"/>
        <v>34.21</v>
      </c>
      <c r="Q748" s="11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10">
        <f t="shared" si="61"/>
        <v>127.33</v>
      </c>
      <c r="Q749" s="11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10">
        <f t="shared" si="61"/>
        <v>45.57</v>
      </c>
      <c r="Q750" s="11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10">
        <f t="shared" si="61"/>
        <v>95.96</v>
      </c>
      <c r="Q751" s="11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10">
        <f t="shared" si="61"/>
        <v>77.27</v>
      </c>
      <c r="Q752" s="11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10">
        <f t="shared" si="61"/>
        <v>57.34</v>
      </c>
      <c r="Q753" s="11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10">
        <f t="shared" si="61"/>
        <v>53.19</v>
      </c>
      <c r="Q754" s="11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10">
        <f t="shared" si="61"/>
        <v>492.31</v>
      </c>
      <c r="Q755" s="11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10">
        <f t="shared" si="61"/>
        <v>42.35</v>
      </c>
      <c r="Q756" s="11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10">
        <f t="shared" si="61"/>
        <v>37.47</v>
      </c>
      <c r="Q757" s="11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10">
        <f t="shared" si="61"/>
        <v>37.450000000000003</v>
      </c>
      <c r="Q758" s="11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10">
        <f t="shared" si="61"/>
        <v>33.06</v>
      </c>
      <c r="Q759" s="11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10">
        <f t="shared" si="61"/>
        <v>134.21</v>
      </c>
      <c r="Q760" s="11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10">
        <f t="shared" si="61"/>
        <v>51.47</v>
      </c>
      <c r="Q761" s="11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10">
        <f t="shared" si="61"/>
        <v>0</v>
      </c>
      <c r="Q762" s="11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10">
        <f t="shared" si="61"/>
        <v>39.17</v>
      </c>
      <c r="Q763" s="11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10">
        <f t="shared" si="61"/>
        <v>0</v>
      </c>
      <c r="Q764" s="11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10">
        <f t="shared" si="61"/>
        <v>5</v>
      </c>
      <c r="Q765" s="11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10">
        <f t="shared" si="61"/>
        <v>0</v>
      </c>
      <c r="Q766" s="11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10">
        <f t="shared" si="61"/>
        <v>57.3</v>
      </c>
      <c r="Q767" s="11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10">
        <f t="shared" si="61"/>
        <v>0</v>
      </c>
      <c r="Q768" s="11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10">
        <f t="shared" si="61"/>
        <v>59</v>
      </c>
      <c r="Q769" s="11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10">
        <f t="shared" si="61"/>
        <v>0</v>
      </c>
      <c r="Q770" s="11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10">
        <f t="shared" ref="P778:P841" si="66">IFERROR(ROUND(E778/L778,2),0)</f>
        <v>63.12</v>
      </c>
      <c r="Q778" s="11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10">
        <f t="shared" si="66"/>
        <v>7</v>
      </c>
      <c r="Q779" s="11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10">
        <f t="shared" si="66"/>
        <v>2</v>
      </c>
      <c r="Q780" s="11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10">
        <f t="shared" si="66"/>
        <v>66.67</v>
      </c>
      <c r="Q781" s="11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10">
        <f t="shared" si="66"/>
        <v>38.520000000000003</v>
      </c>
      <c r="Q782" s="11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10">
        <f t="shared" si="66"/>
        <v>42.61</v>
      </c>
      <c r="Q783" s="11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10">
        <f t="shared" si="66"/>
        <v>50</v>
      </c>
      <c r="Q784" s="11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10">
        <f t="shared" si="66"/>
        <v>63.49</v>
      </c>
      <c r="Q785" s="11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10">
        <f t="shared" si="66"/>
        <v>102.5</v>
      </c>
      <c r="Q786" s="11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10">
        <f t="shared" si="66"/>
        <v>31.14</v>
      </c>
      <c r="Q787" s="11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10">
        <f t="shared" si="66"/>
        <v>162.27000000000001</v>
      </c>
      <c r="Q788" s="11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10">
        <f t="shared" si="66"/>
        <v>80.59</v>
      </c>
      <c r="Q789" s="11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10">
        <f t="shared" si="66"/>
        <v>59.85</v>
      </c>
      <c r="Q790" s="11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10">
        <f t="shared" si="66"/>
        <v>132.86000000000001</v>
      </c>
      <c r="Q791" s="11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10">
        <f t="shared" si="66"/>
        <v>92.55</v>
      </c>
      <c r="Q792" s="11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10">
        <f t="shared" si="66"/>
        <v>60.86</v>
      </c>
      <c r="Q793" s="11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10">
        <f t="shared" si="66"/>
        <v>41.85</v>
      </c>
      <c r="Q794" s="11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10">
        <f t="shared" si="66"/>
        <v>88.33</v>
      </c>
      <c r="Q795" s="11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10">
        <f t="shared" si="66"/>
        <v>158.96</v>
      </c>
      <c r="Q796" s="11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10">
        <f t="shared" si="66"/>
        <v>85.05</v>
      </c>
      <c r="Q797" s="11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10">
        <f t="shared" si="66"/>
        <v>112.61</v>
      </c>
      <c r="Q798" s="11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10">
        <f t="shared" si="66"/>
        <v>45.44</v>
      </c>
      <c r="Q799" s="11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10">
        <f t="shared" si="66"/>
        <v>46.22</v>
      </c>
      <c r="Q800" s="11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10">
        <f t="shared" si="66"/>
        <v>178.61</v>
      </c>
      <c r="Q801" s="11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10">
        <f t="shared" si="66"/>
        <v>40.75</v>
      </c>
      <c r="Q802" s="11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10">
        <f t="shared" si="66"/>
        <v>43.73</v>
      </c>
      <c r="Q803" s="11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10">
        <f t="shared" si="66"/>
        <v>81.069999999999993</v>
      </c>
      <c r="Q804" s="11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10">
        <f t="shared" si="66"/>
        <v>74.61</v>
      </c>
      <c r="Q805" s="11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10">
        <f t="shared" si="66"/>
        <v>305.56</v>
      </c>
      <c r="Q806" s="11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10">
        <f t="shared" si="66"/>
        <v>58.33</v>
      </c>
      <c r="Q807" s="11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10">
        <f t="shared" si="66"/>
        <v>117.68</v>
      </c>
      <c r="Q808" s="11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10">
        <f t="shared" si="66"/>
        <v>73.77</v>
      </c>
      <c r="Q809" s="11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10">
        <f t="shared" si="66"/>
        <v>104.65</v>
      </c>
      <c r="Q810" s="11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10">
        <f t="shared" si="66"/>
        <v>79.83</v>
      </c>
      <c r="Q811" s="11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10">
        <f t="shared" si="66"/>
        <v>58.33</v>
      </c>
      <c r="Q812" s="11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10">
        <f t="shared" si="66"/>
        <v>86.67</v>
      </c>
      <c r="Q813" s="11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10">
        <f t="shared" si="66"/>
        <v>27.61</v>
      </c>
      <c r="Q814" s="11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10">
        <f t="shared" si="66"/>
        <v>25</v>
      </c>
      <c r="Q815" s="11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10">
        <f t="shared" si="66"/>
        <v>45.46</v>
      </c>
      <c r="Q816" s="11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10">
        <f t="shared" si="66"/>
        <v>99.53</v>
      </c>
      <c r="Q817" s="11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10">
        <f t="shared" si="66"/>
        <v>39.31</v>
      </c>
      <c r="Q818" s="11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10">
        <f t="shared" si="66"/>
        <v>89.42</v>
      </c>
      <c r="Q819" s="11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10">
        <f t="shared" si="66"/>
        <v>28.68</v>
      </c>
      <c r="Q820" s="11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10">
        <f t="shared" si="66"/>
        <v>31.07</v>
      </c>
      <c r="Q821" s="11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10">
        <f t="shared" si="66"/>
        <v>70.55</v>
      </c>
      <c r="Q822" s="11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10">
        <f t="shared" si="66"/>
        <v>224.13</v>
      </c>
      <c r="Q823" s="11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10">
        <f t="shared" si="66"/>
        <v>51.81</v>
      </c>
      <c r="Q824" s="11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10">
        <f t="shared" si="66"/>
        <v>43.52</v>
      </c>
      <c r="Q825" s="11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10">
        <f t="shared" si="66"/>
        <v>39.82</v>
      </c>
      <c r="Q826" s="11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10">
        <f t="shared" si="66"/>
        <v>126.81</v>
      </c>
      <c r="Q827" s="11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10">
        <f t="shared" si="66"/>
        <v>113.88</v>
      </c>
      <c r="Q828" s="11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10">
        <f t="shared" si="66"/>
        <v>28.18</v>
      </c>
      <c r="Q829" s="11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10">
        <f t="shared" si="66"/>
        <v>36.61</v>
      </c>
      <c r="Q830" s="11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10">
        <f t="shared" si="66"/>
        <v>32.5</v>
      </c>
      <c r="Q831" s="11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10">
        <f t="shared" si="66"/>
        <v>60.66</v>
      </c>
      <c r="Q832" s="11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10">
        <f t="shared" si="66"/>
        <v>175</v>
      </c>
      <c r="Q833" s="11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10">
        <f t="shared" si="66"/>
        <v>97.99</v>
      </c>
      <c r="Q834" s="11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10">
        <f t="shared" ref="P842:P905" si="71">IFERROR(ROUND(E842/L842,2),0)</f>
        <v>63.38</v>
      </c>
      <c r="Q842" s="11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10">
        <f t="shared" si="71"/>
        <v>53.89</v>
      </c>
      <c r="Q843" s="11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10">
        <f t="shared" si="71"/>
        <v>66.87</v>
      </c>
      <c r="Q844" s="11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10">
        <f t="shared" si="71"/>
        <v>63.1</v>
      </c>
      <c r="Q845" s="11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10">
        <f t="shared" si="71"/>
        <v>36.630000000000003</v>
      </c>
      <c r="Q846" s="11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10">
        <f t="shared" si="71"/>
        <v>34.01</v>
      </c>
      <c r="Q847" s="11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10">
        <f t="shared" si="71"/>
        <v>28.55</v>
      </c>
      <c r="Q848" s="11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10">
        <f t="shared" si="71"/>
        <v>10</v>
      </c>
      <c r="Q849" s="11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10">
        <f t="shared" si="71"/>
        <v>18.75</v>
      </c>
      <c r="Q850" s="11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10">
        <f t="shared" si="71"/>
        <v>41.7</v>
      </c>
      <c r="Q851" s="11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10">
        <f t="shared" si="71"/>
        <v>46.67</v>
      </c>
      <c r="Q852" s="11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10">
        <f t="shared" si="71"/>
        <v>37.270000000000003</v>
      </c>
      <c r="Q853" s="11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10">
        <f t="shared" si="71"/>
        <v>59.26</v>
      </c>
      <c r="Q854" s="11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10">
        <f t="shared" si="71"/>
        <v>30</v>
      </c>
      <c r="Q855" s="11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10">
        <f t="shared" si="71"/>
        <v>65.86</v>
      </c>
      <c r="Q856" s="11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10">
        <f t="shared" si="71"/>
        <v>31.91</v>
      </c>
      <c r="Q857" s="11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10">
        <f t="shared" si="71"/>
        <v>19.46</v>
      </c>
      <c r="Q858" s="11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10">
        <f t="shared" si="71"/>
        <v>50</v>
      </c>
      <c r="Q859" s="11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10">
        <f t="shared" si="71"/>
        <v>22.74</v>
      </c>
      <c r="Q860" s="11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10">
        <f t="shared" si="71"/>
        <v>42.72</v>
      </c>
      <c r="Q861" s="11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10">
        <f t="shared" si="71"/>
        <v>52.92</v>
      </c>
      <c r="Q862" s="11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10">
        <f t="shared" si="71"/>
        <v>50.5</v>
      </c>
      <c r="Q863" s="11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10">
        <f t="shared" si="71"/>
        <v>42.5</v>
      </c>
      <c r="Q864" s="11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10">
        <f t="shared" si="71"/>
        <v>18</v>
      </c>
      <c r="Q865" s="11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10">
        <f t="shared" si="71"/>
        <v>34.18</v>
      </c>
      <c r="Q866" s="11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10">
        <f t="shared" si="71"/>
        <v>22.5</v>
      </c>
      <c r="Q867" s="11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10">
        <f t="shared" si="71"/>
        <v>58.18</v>
      </c>
      <c r="Q868" s="11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10">
        <f t="shared" si="71"/>
        <v>109.18</v>
      </c>
      <c r="Q869" s="11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10">
        <f t="shared" si="71"/>
        <v>50</v>
      </c>
      <c r="Q870" s="11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10">
        <f t="shared" si="71"/>
        <v>346.67</v>
      </c>
      <c r="Q871" s="11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10">
        <f t="shared" si="71"/>
        <v>12.4</v>
      </c>
      <c r="Q872" s="11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10">
        <f t="shared" si="71"/>
        <v>27.08</v>
      </c>
      <c r="Q873" s="11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10">
        <f t="shared" si="71"/>
        <v>32.5</v>
      </c>
      <c r="Q874" s="11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10">
        <f t="shared" si="71"/>
        <v>9</v>
      </c>
      <c r="Q875" s="11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10">
        <f t="shared" si="71"/>
        <v>34.76</v>
      </c>
      <c r="Q876" s="11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10">
        <f t="shared" si="71"/>
        <v>0</v>
      </c>
      <c r="Q877" s="11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10">
        <f t="shared" si="71"/>
        <v>28.58</v>
      </c>
      <c r="Q878" s="11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10">
        <f t="shared" si="71"/>
        <v>46.59</v>
      </c>
      <c r="Q879" s="11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10">
        <f t="shared" si="71"/>
        <v>32.5</v>
      </c>
      <c r="Q880" s="11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10">
        <f t="shared" si="71"/>
        <v>21.47</v>
      </c>
      <c r="Q881" s="11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10">
        <f t="shared" si="71"/>
        <v>14.13</v>
      </c>
      <c r="Q882" s="11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10">
        <f t="shared" si="71"/>
        <v>30</v>
      </c>
      <c r="Q883" s="11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10">
        <f t="shared" si="71"/>
        <v>21.57</v>
      </c>
      <c r="Q884" s="11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10">
        <f t="shared" si="71"/>
        <v>83.38</v>
      </c>
      <c r="Q885" s="11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10">
        <f t="shared" si="71"/>
        <v>10</v>
      </c>
      <c r="Q886" s="11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10">
        <f t="shared" si="71"/>
        <v>35.71</v>
      </c>
      <c r="Q887" s="11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10">
        <f t="shared" si="71"/>
        <v>29.29</v>
      </c>
      <c r="Q888" s="11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10">
        <f t="shared" si="71"/>
        <v>0</v>
      </c>
      <c r="Q889" s="11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10">
        <f t="shared" si="71"/>
        <v>18</v>
      </c>
      <c r="Q890" s="11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10">
        <f t="shared" si="71"/>
        <v>73.760000000000005</v>
      </c>
      <c r="Q891" s="11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10">
        <f t="shared" si="71"/>
        <v>31.25</v>
      </c>
      <c r="Q892" s="11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10">
        <f t="shared" si="71"/>
        <v>28.89</v>
      </c>
      <c r="Q893" s="11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10">
        <f t="shared" si="71"/>
        <v>143.82</v>
      </c>
      <c r="Q894" s="11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10">
        <f t="shared" si="71"/>
        <v>40</v>
      </c>
      <c r="Q895" s="11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10">
        <f t="shared" si="71"/>
        <v>147.81</v>
      </c>
      <c r="Q896" s="11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10">
        <f t="shared" si="71"/>
        <v>27.86</v>
      </c>
      <c r="Q897" s="11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10">
        <f t="shared" si="71"/>
        <v>44.44</v>
      </c>
      <c r="Q898" s="11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0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10">
        <f t="shared" ref="P906:P969" si="76">IFERROR(ROUND(E906/L906,2),0)</f>
        <v>50.33</v>
      </c>
      <c r="Q906" s="11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10">
        <f t="shared" si="76"/>
        <v>32.67</v>
      </c>
      <c r="Q907" s="11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10">
        <f t="shared" si="76"/>
        <v>0</v>
      </c>
      <c r="Q908" s="11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10">
        <f t="shared" si="76"/>
        <v>0</v>
      </c>
      <c r="Q909" s="11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10">
        <f t="shared" si="76"/>
        <v>0</v>
      </c>
      <c r="Q910" s="11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10">
        <f t="shared" si="76"/>
        <v>65</v>
      </c>
      <c r="Q911" s="11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10">
        <f t="shared" si="76"/>
        <v>24.6</v>
      </c>
      <c r="Q912" s="11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10">
        <f t="shared" si="76"/>
        <v>0</v>
      </c>
      <c r="Q913" s="11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10">
        <f t="shared" si="76"/>
        <v>15</v>
      </c>
      <c r="Q914" s="11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10">
        <f t="shared" si="76"/>
        <v>82.58</v>
      </c>
      <c r="Q915" s="11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10">
        <f t="shared" si="76"/>
        <v>0</v>
      </c>
      <c r="Q916" s="11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10">
        <f t="shared" si="76"/>
        <v>41.67</v>
      </c>
      <c r="Q917" s="11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10">
        <f t="shared" si="76"/>
        <v>0</v>
      </c>
      <c r="Q918" s="11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10">
        <f t="shared" si="76"/>
        <v>30</v>
      </c>
      <c r="Q919" s="11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10">
        <f t="shared" si="76"/>
        <v>19.600000000000001</v>
      </c>
      <c r="Q920" s="11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10">
        <f t="shared" si="76"/>
        <v>100</v>
      </c>
      <c r="Q921" s="11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10">
        <f t="shared" si="76"/>
        <v>0</v>
      </c>
      <c r="Q922" s="11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10">
        <f t="shared" si="76"/>
        <v>231.75</v>
      </c>
      <c r="Q923" s="11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10">
        <f t="shared" si="76"/>
        <v>189.33</v>
      </c>
      <c r="Q924" s="11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10">
        <f t="shared" si="76"/>
        <v>55</v>
      </c>
      <c r="Q925" s="11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10">
        <f t="shared" si="76"/>
        <v>21.8</v>
      </c>
      <c r="Q926" s="11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10">
        <f t="shared" si="76"/>
        <v>32</v>
      </c>
      <c r="Q927" s="11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10">
        <f t="shared" si="76"/>
        <v>0</v>
      </c>
      <c r="Q928" s="11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10">
        <f t="shared" si="76"/>
        <v>0</v>
      </c>
      <c r="Q929" s="11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10">
        <f t="shared" si="76"/>
        <v>56.25</v>
      </c>
      <c r="Q930" s="11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10">
        <f t="shared" si="76"/>
        <v>0</v>
      </c>
      <c r="Q931" s="11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10">
        <f t="shared" si="76"/>
        <v>69</v>
      </c>
      <c r="Q932" s="11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10">
        <f t="shared" si="76"/>
        <v>18.71</v>
      </c>
      <c r="Q933" s="11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10">
        <f t="shared" si="76"/>
        <v>46.03</v>
      </c>
      <c r="Q934" s="11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10">
        <f t="shared" si="76"/>
        <v>60</v>
      </c>
      <c r="Q935" s="11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10">
        <f t="shared" si="76"/>
        <v>50.67</v>
      </c>
      <c r="Q936" s="11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10">
        <f t="shared" si="76"/>
        <v>25</v>
      </c>
      <c r="Q937" s="11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10">
        <f t="shared" si="76"/>
        <v>0</v>
      </c>
      <c r="Q938" s="11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10">
        <f t="shared" si="76"/>
        <v>20</v>
      </c>
      <c r="Q939" s="11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10">
        <f t="shared" si="76"/>
        <v>25</v>
      </c>
      <c r="Q940" s="11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10">
        <f t="shared" si="76"/>
        <v>20</v>
      </c>
      <c r="Q941" s="11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10">
        <f t="shared" si="76"/>
        <v>110.29</v>
      </c>
      <c r="Q942" s="11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10">
        <f t="shared" si="76"/>
        <v>37.450000000000003</v>
      </c>
      <c r="Q943" s="11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10">
        <f t="shared" si="76"/>
        <v>41.75</v>
      </c>
      <c r="Q944" s="11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10">
        <f t="shared" si="76"/>
        <v>24.08</v>
      </c>
      <c r="Q945" s="11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10">
        <f t="shared" si="76"/>
        <v>69.41</v>
      </c>
      <c r="Q946" s="11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10">
        <f t="shared" si="76"/>
        <v>155.25</v>
      </c>
      <c r="Q947" s="11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10">
        <f t="shared" si="76"/>
        <v>57.2</v>
      </c>
      <c r="Q948" s="11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10">
        <f t="shared" si="76"/>
        <v>0</v>
      </c>
      <c r="Q949" s="11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10">
        <f t="shared" si="76"/>
        <v>60</v>
      </c>
      <c r="Q950" s="11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10">
        <f t="shared" si="76"/>
        <v>39</v>
      </c>
      <c r="Q951" s="11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10">
        <f t="shared" si="76"/>
        <v>58.42</v>
      </c>
      <c r="Q952" s="11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10">
        <f t="shared" si="76"/>
        <v>158.63999999999999</v>
      </c>
      <c r="Q953" s="11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10">
        <f t="shared" si="76"/>
        <v>99.86</v>
      </c>
      <c r="Q954" s="11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10">
        <f t="shared" si="76"/>
        <v>25.2</v>
      </c>
      <c r="Q955" s="11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10">
        <f t="shared" si="76"/>
        <v>89.19</v>
      </c>
      <c r="Q956" s="11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10">
        <f t="shared" si="76"/>
        <v>182.62</v>
      </c>
      <c r="Q957" s="11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10">
        <f t="shared" si="76"/>
        <v>50.65</v>
      </c>
      <c r="Q958" s="11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10">
        <f t="shared" si="76"/>
        <v>33.29</v>
      </c>
      <c r="Q959" s="11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10">
        <f t="shared" si="76"/>
        <v>51.82</v>
      </c>
      <c r="Q960" s="11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10">
        <f t="shared" si="76"/>
        <v>113.63</v>
      </c>
      <c r="Q961" s="11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10">
        <f t="shared" si="76"/>
        <v>136.46</v>
      </c>
      <c r="Q962" s="11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10">
        <f t="shared" ref="P970:P1033" si="81">IFERROR(ROUND(E970/L970,2),0)</f>
        <v>26.5</v>
      </c>
      <c r="Q970" s="11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10">
        <f t="shared" si="81"/>
        <v>1272.73</v>
      </c>
      <c r="Q971" s="11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10">
        <f t="shared" si="81"/>
        <v>164</v>
      </c>
      <c r="Q972" s="11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10">
        <f t="shared" si="81"/>
        <v>45.2</v>
      </c>
      <c r="Q973" s="11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10">
        <f t="shared" si="81"/>
        <v>153.88999999999999</v>
      </c>
      <c r="Q974" s="11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10">
        <f t="shared" si="81"/>
        <v>51.38</v>
      </c>
      <c r="Q975" s="11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10">
        <f t="shared" si="81"/>
        <v>93.33</v>
      </c>
      <c r="Q976" s="11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10">
        <f t="shared" si="81"/>
        <v>108.63</v>
      </c>
      <c r="Q977" s="11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10">
        <f t="shared" si="81"/>
        <v>160.5</v>
      </c>
      <c r="Q978" s="11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10">
        <f t="shared" si="81"/>
        <v>75.75</v>
      </c>
      <c r="Q979" s="11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10">
        <f t="shared" si="81"/>
        <v>790.84</v>
      </c>
      <c r="Q980" s="11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10">
        <f t="shared" si="81"/>
        <v>301.94</v>
      </c>
      <c r="Q981" s="11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10">
        <f t="shared" si="81"/>
        <v>47.94</v>
      </c>
      <c r="Q982" s="11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10">
        <f t="shared" si="81"/>
        <v>2.75</v>
      </c>
      <c r="Q983" s="11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10">
        <f t="shared" si="81"/>
        <v>1</v>
      </c>
      <c r="Q984" s="11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10">
        <f t="shared" si="81"/>
        <v>171.79</v>
      </c>
      <c r="Q985" s="11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10">
        <f t="shared" si="81"/>
        <v>35.33</v>
      </c>
      <c r="Q986" s="11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10">
        <f t="shared" si="81"/>
        <v>82.09</v>
      </c>
      <c r="Q987" s="11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10">
        <f t="shared" si="81"/>
        <v>110.87</v>
      </c>
      <c r="Q988" s="11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10">
        <f t="shared" si="81"/>
        <v>161.22</v>
      </c>
      <c r="Q989" s="11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10">
        <f t="shared" si="81"/>
        <v>0</v>
      </c>
      <c r="Q990" s="11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10">
        <f t="shared" si="81"/>
        <v>52.41</v>
      </c>
      <c r="Q991" s="11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10">
        <f t="shared" si="81"/>
        <v>13</v>
      </c>
      <c r="Q992" s="11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10">
        <f t="shared" si="81"/>
        <v>30.29</v>
      </c>
      <c r="Q993" s="11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10">
        <f t="shared" si="81"/>
        <v>116.75</v>
      </c>
      <c r="Q994" s="11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10">
        <f t="shared" si="81"/>
        <v>89.6</v>
      </c>
      <c r="Q995" s="11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10">
        <f t="shared" si="81"/>
        <v>424.45</v>
      </c>
      <c r="Q996" s="11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10">
        <f t="shared" si="81"/>
        <v>80.67</v>
      </c>
      <c r="Q997" s="11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10">
        <f t="shared" si="81"/>
        <v>13</v>
      </c>
      <c r="Q998" s="11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10">
        <f t="shared" si="81"/>
        <v>8.1300000000000008</v>
      </c>
      <c r="Q999" s="11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10">
        <f t="shared" si="81"/>
        <v>153.43</v>
      </c>
      <c r="Q1000" s="11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10">
        <f t="shared" si="81"/>
        <v>292.08</v>
      </c>
      <c r="Q1001" s="11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10">
        <f t="shared" si="81"/>
        <v>3304</v>
      </c>
      <c r="Q1002" s="11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10">
        <f t="shared" si="81"/>
        <v>1300</v>
      </c>
      <c r="Q1003" s="11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10">
        <f t="shared" si="81"/>
        <v>134.55000000000001</v>
      </c>
      <c r="Q1004" s="11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10">
        <f t="shared" si="81"/>
        <v>214.07</v>
      </c>
      <c r="Q1005" s="11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10">
        <f t="shared" si="81"/>
        <v>216.34</v>
      </c>
      <c r="Q1006" s="11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10">
        <f t="shared" si="81"/>
        <v>932.31</v>
      </c>
      <c r="Q1007" s="11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10">
        <f t="shared" si="81"/>
        <v>29.25</v>
      </c>
      <c r="Q1008" s="11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10">
        <f t="shared" si="81"/>
        <v>174.95</v>
      </c>
      <c r="Q1009" s="11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10">
        <f t="shared" si="81"/>
        <v>250</v>
      </c>
      <c r="Q1010" s="11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10">
        <f t="shared" si="81"/>
        <v>65</v>
      </c>
      <c r="Q1011" s="11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10">
        <f t="shared" si="81"/>
        <v>55</v>
      </c>
      <c r="Q1012" s="11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10">
        <f t="shared" si="81"/>
        <v>75</v>
      </c>
      <c r="Q1013" s="11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10">
        <f t="shared" si="81"/>
        <v>1389.36</v>
      </c>
      <c r="Q1014" s="11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10">
        <f t="shared" si="81"/>
        <v>95.91</v>
      </c>
      <c r="Q1015" s="11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10">
        <f t="shared" si="81"/>
        <v>191.25</v>
      </c>
      <c r="Q1016" s="11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10">
        <f t="shared" si="81"/>
        <v>40</v>
      </c>
      <c r="Q1017" s="11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10">
        <f t="shared" si="81"/>
        <v>74.790000000000006</v>
      </c>
      <c r="Q1018" s="11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10">
        <f t="shared" si="81"/>
        <v>161.12</v>
      </c>
      <c r="Q1019" s="11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10">
        <f t="shared" si="81"/>
        <v>88.71</v>
      </c>
      <c r="Q1020" s="11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10">
        <f t="shared" si="81"/>
        <v>53.25</v>
      </c>
      <c r="Q1021" s="11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10">
        <f t="shared" si="81"/>
        <v>106.2</v>
      </c>
      <c r="Q1022" s="11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10">
        <f t="shared" si="81"/>
        <v>22.08</v>
      </c>
      <c r="Q1023" s="11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10">
        <f t="shared" si="81"/>
        <v>31.05</v>
      </c>
      <c r="Q1024" s="11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10">
        <f t="shared" si="81"/>
        <v>36.21</v>
      </c>
      <c r="Q1025" s="11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10">
        <f t="shared" si="81"/>
        <v>388.98</v>
      </c>
      <c r="Q1026" s="11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10">
        <f t="shared" ref="P1034:P1097" si="86">IFERROR(ROUND(E1034/L1034,2),0)</f>
        <v>61.03</v>
      </c>
      <c r="Q1034" s="11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10">
        <f t="shared" si="86"/>
        <v>50.59</v>
      </c>
      <c r="Q1035" s="11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10">
        <f t="shared" si="86"/>
        <v>39.159999999999997</v>
      </c>
      <c r="Q1036" s="11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10">
        <f t="shared" si="86"/>
        <v>65.16</v>
      </c>
      <c r="Q1037" s="11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10">
        <f t="shared" si="86"/>
        <v>23.96</v>
      </c>
      <c r="Q1038" s="11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10">
        <f t="shared" si="86"/>
        <v>48.62</v>
      </c>
      <c r="Q1039" s="11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10">
        <f t="shared" si="86"/>
        <v>35.74</v>
      </c>
      <c r="Q1040" s="11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10">
        <f t="shared" si="86"/>
        <v>21.37</v>
      </c>
      <c r="Q1041" s="11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10">
        <f t="shared" si="86"/>
        <v>250</v>
      </c>
      <c r="Q1042" s="11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10">
        <f t="shared" si="86"/>
        <v>0</v>
      </c>
      <c r="Q1043" s="11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10">
        <f t="shared" si="86"/>
        <v>10</v>
      </c>
      <c r="Q1044" s="11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10">
        <f t="shared" si="86"/>
        <v>29.24</v>
      </c>
      <c r="Q1045" s="11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10">
        <f t="shared" si="86"/>
        <v>3</v>
      </c>
      <c r="Q1046" s="11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10">
        <f t="shared" si="86"/>
        <v>33.25</v>
      </c>
      <c r="Q1047" s="11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10">
        <f t="shared" si="86"/>
        <v>0</v>
      </c>
      <c r="Q1048" s="11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10">
        <f t="shared" si="86"/>
        <v>1</v>
      </c>
      <c r="Q1049" s="11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10">
        <f t="shared" si="86"/>
        <v>53</v>
      </c>
      <c r="Q1050" s="11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10">
        <f t="shared" si="86"/>
        <v>0</v>
      </c>
      <c r="Q1051" s="11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10">
        <f t="shared" si="86"/>
        <v>0</v>
      </c>
      <c r="Q1052" s="11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10">
        <f t="shared" si="86"/>
        <v>0</v>
      </c>
      <c r="Q1053" s="11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10">
        <f t="shared" si="86"/>
        <v>0</v>
      </c>
      <c r="Q1054" s="11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10">
        <f t="shared" si="86"/>
        <v>15</v>
      </c>
      <c r="Q1055" s="11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10">
        <f t="shared" si="86"/>
        <v>0</v>
      </c>
      <c r="Q1056" s="11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10">
        <f t="shared" si="86"/>
        <v>0</v>
      </c>
      <c r="Q1057" s="11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10">
        <f t="shared" si="86"/>
        <v>0</v>
      </c>
      <c r="Q1058" s="11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10">
        <f t="shared" si="86"/>
        <v>0</v>
      </c>
      <c r="Q1059" s="11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10">
        <f t="shared" si="86"/>
        <v>0</v>
      </c>
      <c r="Q1060" s="11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10">
        <f t="shared" si="86"/>
        <v>0</v>
      </c>
      <c r="Q1061" s="11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10">
        <f t="shared" si="86"/>
        <v>50</v>
      </c>
      <c r="Q1062" s="11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10">
        <f t="shared" si="86"/>
        <v>0</v>
      </c>
      <c r="Q1063" s="11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10">
        <f t="shared" si="86"/>
        <v>47.5</v>
      </c>
      <c r="Q1064" s="11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10">
        <f t="shared" si="86"/>
        <v>0</v>
      </c>
      <c r="Q1065" s="11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10">
        <f t="shared" si="86"/>
        <v>65.67</v>
      </c>
      <c r="Q1066" s="11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10">
        <f t="shared" si="86"/>
        <v>16.2</v>
      </c>
      <c r="Q1067" s="11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10">
        <f t="shared" si="86"/>
        <v>34.130000000000003</v>
      </c>
      <c r="Q1068" s="11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10">
        <f t="shared" si="86"/>
        <v>13</v>
      </c>
      <c r="Q1069" s="11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10">
        <f t="shared" si="86"/>
        <v>11.25</v>
      </c>
      <c r="Q1070" s="11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10">
        <f t="shared" si="86"/>
        <v>40.479999999999997</v>
      </c>
      <c r="Q1071" s="11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10">
        <f t="shared" si="86"/>
        <v>35</v>
      </c>
      <c r="Q1072" s="11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10">
        <f t="shared" si="86"/>
        <v>0</v>
      </c>
      <c r="Q1073" s="11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10">
        <f t="shared" si="86"/>
        <v>12.75</v>
      </c>
      <c r="Q1074" s="11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10">
        <f t="shared" si="86"/>
        <v>10</v>
      </c>
      <c r="Q1075" s="11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10">
        <f t="shared" si="86"/>
        <v>113.57</v>
      </c>
      <c r="Q1076" s="11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10">
        <f t="shared" si="86"/>
        <v>15</v>
      </c>
      <c r="Q1077" s="11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10">
        <f t="shared" si="86"/>
        <v>48.28</v>
      </c>
      <c r="Q1078" s="11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10">
        <f t="shared" si="86"/>
        <v>43.98</v>
      </c>
      <c r="Q1079" s="11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10">
        <f t="shared" si="86"/>
        <v>9</v>
      </c>
      <c r="Q1080" s="11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10">
        <f t="shared" si="86"/>
        <v>37.67</v>
      </c>
      <c r="Q1081" s="11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10">
        <f t="shared" si="86"/>
        <v>18.579999999999998</v>
      </c>
      <c r="Q1082" s="11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10">
        <f t="shared" si="86"/>
        <v>3</v>
      </c>
      <c r="Q1083" s="11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10">
        <f t="shared" si="86"/>
        <v>18.670000000000002</v>
      </c>
      <c r="Q1084" s="11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10">
        <f t="shared" si="86"/>
        <v>410</v>
      </c>
      <c r="Q1085" s="11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10">
        <f t="shared" si="86"/>
        <v>0</v>
      </c>
      <c r="Q1086" s="11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10">
        <f t="shared" si="86"/>
        <v>114</v>
      </c>
      <c r="Q1087" s="11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10">
        <f t="shared" si="86"/>
        <v>7.5</v>
      </c>
      <c r="Q1088" s="11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10">
        <f t="shared" si="86"/>
        <v>0</v>
      </c>
      <c r="Q1089" s="11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10">
        <f t="shared" si="86"/>
        <v>43.42</v>
      </c>
      <c r="Q1090" s="11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10">
        <f t="shared" ref="P1098:P1161" si="91">IFERROR(ROUND(E1098/L1098,2),0)</f>
        <v>74.209999999999994</v>
      </c>
      <c r="Q1098" s="11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10">
        <f t="shared" si="91"/>
        <v>6.71</v>
      </c>
      <c r="Q1099" s="11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10">
        <f t="shared" si="91"/>
        <v>81.95</v>
      </c>
      <c r="Q1100" s="11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10">
        <f t="shared" si="91"/>
        <v>25</v>
      </c>
      <c r="Q1101" s="11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10">
        <f t="shared" si="91"/>
        <v>10</v>
      </c>
      <c r="Q1102" s="11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10">
        <f t="shared" si="91"/>
        <v>6.83</v>
      </c>
      <c r="Q1103" s="11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10">
        <f t="shared" si="91"/>
        <v>17.71</v>
      </c>
      <c r="Q1104" s="11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10">
        <f t="shared" si="91"/>
        <v>16.2</v>
      </c>
      <c r="Q1105" s="11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10">
        <f t="shared" si="91"/>
        <v>80.3</v>
      </c>
      <c r="Q1106" s="11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10">
        <f t="shared" si="91"/>
        <v>71.55</v>
      </c>
      <c r="Q1107" s="11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10">
        <f t="shared" si="91"/>
        <v>23.57</v>
      </c>
      <c r="Q1108" s="11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10">
        <f t="shared" si="91"/>
        <v>0</v>
      </c>
      <c r="Q1109" s="11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10">
        <f t="shared" si="91"/>
        <v>34.880000000000003</v>
      </c>
      <c r="Q1110" s="11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10">
        <f t="shared" si="91"/>
        <v>15</v>
      </c>
      <c r="Q1111" s="11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10">
        <f t="shared" si="91"/>
        <v>23.18</v>
      </c>
      <c r="Q1112" s="11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10">
        <f t="shared" si="91"/>
        <v>1</v>
      </c>
      <c r="Q1113" s="11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10">
        <f t="shared" si="91"/>
        <v>100.23</v>
      </c>
      <c r="Q1114" s="11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10">
        <f t="shared" si="91"/>
        <v>5</v>
      </c>
      <c r="Q1115" s="11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10">
        <f t="shared" si="91"/>
        <v>3.33</v>
      </c>
      <c r="Q1116" s="11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10">
        <f t="shared" si="91"/>
        <v>13.25</v>
      </c>
      <c r="Q1117" s="11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10">
        <f t="shared" si="91"/>
        <v>17.850000000000001</v>
      </c>
      <c r="Q1118" s="11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10">
        <f t="shared" si="91"/>
        <v>10.38</v>
      </c>
      <c r="Q1119" s="11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10">
        <f t="shared" si="91"/>
        <v>36.33</v>
      </c>
      <c r="Q1120" s="11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10">
        <f t="shared" si="91"/>
        <v>5</v>
      </c>
      <c r="Q1121" s="11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10">
        <f t="shared" si="91"/>
        <v>0</v>
      </c>
      <c r="Q1122" s="11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10">
        <f t="shared" si="91"/>
        <v>5.8</v>
      </c>
      <c r="Q1123" s="11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10">
        <f t="shared" si="91"/>
        <v>0</v>
      </c>
      <c r="Q1124" s="11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10">
        <f t="shared" si="91"/>
        <v>3.67</v>
      </c>
      <c r="Q1125" s="11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10">
        <f t="shared" si="91"/>
        <v>60.71</v>
      </c>
      <c r="Q1126" s="11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10">
        <f t="shared" si="91"/>
        <v>0</v>
      </c>
      <c r="Q1127" s="11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10">
        <f t="shared" si="91"/>
        <v>5</v>
      </c>
      <c r="Q1128" s="11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10">
        <f t="shared" si="91"/>
        <v>25.43</v>
      </c>
      <c r="Q1129" s="11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10">
        <f t="shared" si="91"/>
        <v>1</v>
      </c>
      <c r="Q1130" s="11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10">
        <f t="shared" si="91"/>
        <v>10.5</v>
      </c>
      <c r="Q1131" s="11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10">
        <f t="shared" si="91"/>
        <v>3.67</v>
      </c>
      <c r="Q1132" s="11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10">
        <f t="shared" si="91"/>
        <v>0</v>
      </c>
      <c r="Q1133" s="11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10">
        <f t="shared" si="91"/>
        <v>110.62</v>
      </c>
      <c r="Q1134" s="11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10">
        <f t="shared" si="91"/>
        <v>20</v>
      </c>
      <c r="Q1135" s="11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10">
        <f t="shared" si="91"/>
        <v>1</v>
      </c>
      <c r="Q1136" s="11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10">
        <f t="shared" si="91"/>
        <v>50</v>
      </c>
      <c r="Q1137" s="11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10">
        <f t="shared" si="91"/>
        <v>45</v>
      </c>
      <c r="Q1138" s="11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10">
        <f t="shared" si="91"/>
        <v>253.21</v>
      </c>
      <c r="Q1139" s="11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10">
        <f t="shared" si="91"/>
        <v>31.25</v>
      </c>
      <c r="Q1140" s="11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10">
        <f t="shared" si="91"/>
        <v>5</v>
      </c>
      <c r="Q1141" s="11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10">
        <f t="shared" si="91"/>
        <v>0</v>
      </c>
      <c r="Q1142" s="11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10">
        <f t="shared" si="91"/>
        <v>0</v>
      </c>
      <c r="Q1143" s="11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10">
        <f t="shared" si="91"/>
        <v>0</v>
      </c>
      <c r="Q1144" s="11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10">
        <f t="shared" si="91"/>
        <v>23.25</v>
      </c>
      <c r="Q1145" s="11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10">
        <f t="shared" si="91"/>
        <v>0</v>
      </c>
      <c r="Q1146" s="11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10">
        <f t="shared" si="91"/>
        <v>100</v>
      </c>
      <c r="Q1147" s="11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10">
        <f t="shared" si="91"/>
        <v>44.17</v>
      </c>
      <c r="Q1148" s="11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10">
        <f t="shared" si="91"/>
        <v>0</v>
      </c>
      <c r="Q1149" s="11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10">
        <f t="shared" si="91"/>
        <v>24.33</v>
      </c>
      <c r="Q1150" s="11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10">
        <f t="shared" si="91"/>
        <v>37.5</v>
      </c>
      <c r="Q1151" s="11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10">
        <f t="shared" si="91"/>
        <v>42</v>
      </c>
      <c r="Q1152" s="11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10">
        <f t="shared" si="91"/>
        <v>0</v>
      </c>
      <c r="Q1153" s="11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10">
        <f t="shared" si="91"/>
        <v>60.73</v>
      </c>
      <c r="Q1154" s="11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10">
        <f t="shared" ref="P1162:P1225" si="96">IFERROR(ROUND(E1162/L1162,2),0)</f>
        <v>60.79</v>
      </c>
      <c r="Q1162" s="11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10">
        <f t="shared" si="96"/>
        <v>0</v>
      </c>
      <c r="Q1163" s="11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10">
        <f t="shared" si="96"/>
        <v>17.5</v>
      </c>
      <c r="Q1164" s="11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10">
        <f t="shared" si="96"/>
        <v>0</v>
      </c>
      <c r="Q1165" s="11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10">
        <f t="shared" si="96"/>
        <v>0</v>
      </c>
      <c r="Q1166" s="11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10">
        <f t="shared" si="96"/>
        <v>82.82</v>
      </c>
      <c r="Q1167" s="11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10">
        <f t="shared" si="96"/>
        <v>358.88</v>
      </c>
      <c r="Q1168" s="11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10">
        <f t="shared" si="96"/>
        <v>61.19</v>
      </c>
      <c r="Q1169" s="11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10">
        <f t="shared" si="96"/>
        <v>340</v>
      </c>
      <c r="Q1170" s="11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10">
        <f t="shared" si="96"/>
        <v>5.67</v>
      </c>
      <c r="Q1171" s="11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10">
        <f t="shared" si="96"/>
        <v>50</v>
      </c>
      <c r="Q1172" s="11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10">
        <f t="shared" si="96"/>
        <v>25</v>
      </c>
      <c r="Q1173" s="11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10">
        <f t="shared" si="96"/>
        <v>0</v>
      </c>
      <c r="Q1174" s="11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10">
        <f t="shared" si="96"/>
        <v>30</v>
      </c>
      <c r="Q1175" s="11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10">
        <f t="shared" si="96"/>
        <v>46.63</v>
      </c>
      <c r="Q1176" s="11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10">
        <f t="shared" si="96"/>
        <v>65</v>
      </c>
      <c r="Q1177" s="11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10">
        <f t="shared" si="96"/>
        <v>10</v>
      </c>
      <c r="Q1178" s="11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10">
        <f t="shared" si="96"/>
        <v>0</v>
      </c>
      <c r="Q1179" s="11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10">
        <f t="shared" si="96"/>
        <v>5</v>
      </c>
      <c r="Q1180" s="11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10">
        <f t="shared" si="96"/>
        <v>640</v>
      </c>
      <c r="Q1181" s="11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10">
        <f t="shared" si="96"/>
        <v>69.12</v>
      </c>
      <c r="Q1182" s="11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10">
        <f t="shared" si="96"/>
        <v>1.33</v>
      </c>
      <c r="Q1183" s="11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10">
        <f t="shared" si="96"/>
        <v>10.5</v>
      </c>
      <c r="Q1184" s="11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10">
        <f t="shared" si="96"/>
        <v>33.33</v>
      </c>
      <c r="Q1185" s="11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10">
        <f t="shared" si="96"/>
        <v>61.56</v>
      </c>
      <c r="Q1186" s="11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10">
        <f t="shared" si="96"/>
        <v>118.74</v>
      </c>
      <c r="Q1187" s="11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10">
        <f t="shared" si="96"/>
        <v>65.08</v>
      </c>
      <c r="Q1188" s="11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10">
        <f t="shared" si="96"/>
        <v>130.16</v>
      </c>
      <c r="Q1189" s="11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10">
        <f t="shared" si="96"/>
        <v>37.78</v>
      </c>
      <c r="Q1190" s="11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10">
        <f t="shared" si="96"/>
        <v>112.79</v>
      </c>
      <c r="Q1191" s="11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10">
        <f t="shared" si="96"/>
        <v>51.92</v>
      </c>
      <c r="Q1192" s="11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10">
        <f t="shared" si="96"/>
        <v>89.24</v>
      </c>
      <c r="Q1193" s="11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10">
        <f t="shared" si="96"/>
        <v>19.329999999999998</v>
      </c>
      <c r="Q1194" s="11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10">
        <f t="shared" si="96"/>
        <v>79.97</v>
      </c>
      <c r="Q1195" s="11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10">
        <f t="shared" si="96"/>
        <v>56.41</v>
      </c>
      <c r="Q1196" s="11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10">
        <f t="shared" si="96"/>
        <v>79.41</v>
      </c>
      <c r="Q1197" s="11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10">
        <f t="shared" si="96"/>
        <v>76.44</v>
      </c>
      <c r="Q1198" s="11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10">
        <f t="shared" si="96"/>
        <v>121</v>
      </c>
      <c r="Q1199" s="11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10">
        <f t="shared" si="96"/>
        <v>54.62</v>
      </c>
      <c r="Q1200" s="11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10">
        <f t="shared" si="96"/>
        <v>299.22000000000003</v>
      </c>
      <c r="Q1201" s="11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10">
        <f t="shared" si="96"/>
        <v>58.53</v>
      </c>
      <c r="Q1202" s="11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10">
        <f t="shared" si="96"/>
        <v>55.37</v>
      </c>
      <c r="Q1203" s="11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10">
        <f t="shared" si="96"/>
        <v>183.8</v>
      </c>
      <c r="Q1204" s="11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10">
        <f t="shared" si="96"/>
        <v>165.35</v>
      </c>
      <c r="Q1205" s="11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10">
        <f t="shared" si="96"/>
        <v>234.79</v>
      </c>
      <c r="Q1206" s="11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10">
        <f t="shared" si="96"/>
        <v>211.48</v>
      </c>
      <c r="Q1207" s="11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10">
        <f t="shared" si="96"/>
        <v>32.340000000000003</v>
      </c>
      <c r="Q1208" s="11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10">
        <f t="shared" si="96"/>
        <v>123.38</v>
      </c>
      <c r="Q1209" s="11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10">
        <f t="shared" si="96"/>
        <v>207.07</v>
      </c>
      <c r="Q1210" s="11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10">
        <f t="shared" si="96"/>
        <v>138.26</v>
      </c>
      <c r="Q1211" s="11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10">
        <f t="shared" si="96"/>
        <v>493.82</v>
      </c>
      <c r="Q1212" s="11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10">
        <f t="shared" si="96"/>
        <v>168.5</v>
      </c>
      <c r="Q1213" s="11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10">
        <f t="shared" si="96"/>
        <v>38.869999999999997</v>
      </c>
      <c r="Q1214" s="11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10">
        <f t="shared" si="96"/>
        <v>61.53</v>
      </c>
      <c r="Q1215" s="11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10">
        <f t="shared" si="96"/>
        <v>105.44</v>
      </c>
      <c r="Q1216" s="11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10">
        <f t="shared" si="96"/>
        <v>71.59</v>
      </c>
      <c r="Q1217" s="11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10">
        <f t="shared" si="96"/>
        <v>91.88</v>
      </c>
      <c r="Q1218" s="11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10">
        <f t="shared" ref="P1226:P1289" si="101">IFERROR(ROUND(E1226/L1226,2),0)</f>
        <v>58.89</v>
      </c>
      <c r="Q1226" s="11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10">
        <f t="shared" si="101"/>
        <v>44</v>
      </c>
      <c r="Q1227" s="11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10">
        <f t="shared" si="101"/>
        <v>48.43</v>
      </c>
      <c r="Q1228" s="11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10">
        <f t="shared" si="101"/>
        <v>0</v>
      </c>
      <c r="Q1229" s="11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10">
        <f t="shared" si="101"/>
        <v>61.04</v>
      </c>
      <c r="Q1230" s="11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10">
        <f t="shared" si="101"/>
        <v>25</v>
      </c>
      <c r="Q1231" s="11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10">
        <f t="shared" si="101"/>
        <v>0</v>
      </c>
      <c r="Q1232" s="11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10">
        <f t="shared" si="101"/>
        <v>0</v>
      </c>
      <c r="Q1233" s="11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10">
        <f t="shared" si="101"/>
        <v>40</v>
      </c>
      <c r="Q1234" s="11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10">
        <f t="shared" si="101"/>
        <v>19.329999999999998</v>
      </c>
      <c r="Q1235" s="11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10">
        <f t="shared" si="101"/>
        <v>0</v>
      </c>
      <c r="Q1236" s="11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10">
        <f t="shared" si="101"/>
        <v>35</v>
      </c>
      <c r="Q1237" s="11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10">
        <f t="shared" si="101"/>
        <v>0</v>
      </c>
      <c r="Q1238" s="11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10">
        <f t="shared" si="101"/>
        <v>0</v>
      </c>
      <c r="Q1239" s="11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10">
        <f t="shared" si="101"/>
        <v>59.33</v>
      </c>
      <c r="Q1240" s="11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10">
        <f t="shared" si="101"/>
        <v>0</v>
      </c>
      <c r="Q1241" s="11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10">
        <f t="shared" si="101"/>
        <v>30.13</v>
      </c>
      <c r="Q1242" s="11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10">
        <f t="shared" si="101"/>
        <v>74.62</v>
      </c>
      <c r="Q1243" s="11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10">
        <f t="shared" si="101"/>
        <v>5</v>
      </c>
      <c r="Q1244" s="11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10">
        <f t="shared" si="101"/>
        <v>44.5</v>
      </c>
      <c r="Q1245" s="11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10">
        <f t="shared" si="101"/>
        <v>46.13</v>
      </c>
      <c r="Q1246" s="11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10">
        <f t="shared" si="101"/>
        <v>141.47</v>
      </c>
      <c r="Q1247" s="11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10">
        <f t="shared" si="101"/>
        <v>75.48</v>
      </c>
      <c r="Q1248" s="11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10">
        <f t="shared" si="101"/>
        <v>85.5</v>
      </c>
      <c r="Q1249" s="11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10">
        <f t="shared" si="101"/>
        <v>64.25</v>
      </c>
      <c r="Q1250" s="11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10">
        <f t="shared" si="101"/>
        <v>64.47</v>
      </c>
      <c r="Q1251" s="11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10">
        <f t="shared" si="101"/>
        <v>118.2</v>
      </c>
      <c r="Q1252" s="11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10">
        <f t="shared" si="101"/>
        <v>82.54</v>
      </c>
      <c r="Q1253" s="11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10">
        <f t="shared" si="101"/>
        <v>34.17</v>
      </c>
      <c r="Q1254" s="11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10">
        <f t="shared" si="101"/>
        <v>42.73</v>
      </c>
      <c r="Q1255" s="11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10">
        <f t="shared" si="101"/>
        <v>94.49</v>
      </c>
      <c r="Q1256" s="11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10">
        <f t="shared" si="101"/>
        <v>55.7</v>
      </c>
      <c r="Q1257" s="11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10">
        <f t="shared" si="101"/>
        <v>98.03</v>
      </c>
      <c r="Q1258" s="11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10">
        <f t="shared" si="101"/>
        <v>92.1</v>
      </c>
      <c r="Q1259" s="11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10">
        <f t="shared" si="101"/>
        <v>38.18</v>
      </c>
      <c r="Q1260" s="11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10">
        <f t="shared" si="101"/>
        <v>27.15</v>
      </c>
      <c r="Q1261" s="11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10">
        <f t="shared" si="101"/>
        <v>50.69</v>
      </c>
      <c r="Q1262" s="11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10">
        <f t="shared" si="101"/>
        <v>38.94</v>
      </c>
      <c r="Q1263" s="11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10">
        <f t="shared" si="101"/>
        <v>77.64</v>
      </c>
      <c r="Q1264" s="11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10">
        <f t="shared" si="101"/>
        <v>43.54</v>
      </c>
      <c r="Q1265" s="11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10">
        <f t="shared" si="101"/>
        <v>31.82</v>
      </c>
      <c r="Q1266" s="11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10">
        <f t="shared" si="101"/>
        <v>63.18</v>
      </c>
      <c r="Q1267" s="11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10">
        <f t="shared" si="101"/>
        <v>190.9</v>
      </c>
      <c r="Q1268" s="11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10">
        <f t="shared" si="101"/>
        <v>140.86000000000001</v>
      </c>
      <c r="Q1269" s="11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10">
        <f t="shared" si="101"/>
        <v>76.92</v>
      </c>
      <c r="Q1270" s="11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10">
        <f t="shared" si="101"/>
        <v>99.16</v>
      </c>
      <c r="Q1271" s="11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10">
        <f t="shared" si="101"/>
        <v>67.88</v>
      </c>
      <c r="Q1272" s="11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10">
        <f t="shared" si="101"/>
        <v>246.29</v>
      </c>
      <c r="Q1273" s="11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10">
        <f t="shared" si="101"/>
        <v>189.29</v>
      </c>
      <c r="Q1274" s="11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10">
        <f t="shared" si="101"/>
        <v>76.67</v>
      </c>
      <c r="Q1275" s="11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10">
        <f t="shared" si="101"/>
        <v>82.96</v>
      </c>
      <c r="Q1276" s="11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10">
        <f t="shared" si="101"/>
        <v>62.52</v>
      </c>
      <c r="Q1277" s="11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10">
        <f t="shared" si="101"/>
        <v>46.07</v>
      </c>
      <c r="Q1278" s="11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10">
        <f t="shared" si="101"/>
        <v>38.54</v>
      </c>
      <c r="Q1279" s="11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10">
        <f t="shared" si="101"/>
        <v>53.01</v>
      </c>
      <c r="Q1280" s="11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10">
        <f t="shared" si="101"/>
        <v>73.36</v>
      </c>
      <c r="Q1281" s="11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10">
        <f t="shared" si="101"/>
        <v>127.98</v>
      </c>
      <c r="Q1282" s="11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5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 s="10">
        <f t="shared" si="101"/>
        <v>24.2</v>
      </c>
      <c r="Q1286" s="11" t="s">
        <v>8315</v>
      </c>
      <c r="R1286" t="s">
        <v>8316</v>
      </c>
      <c r="S1286" s="16">
        <f t="shared" si="102"/>
        <v>42107.621018518519</v>
      </c>
      <c r="T1286" s="16">
        <f t="shared" si="103"/>
        <v>42167.621018518519</v>
      </c>
      <c r="U1286">
        <f t="shared" si="104"/>
        <v>2015</v>
      </c>
    </row>
    <row r="1287" spans="1:21" ht="49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 s="10">
        <f t="shared" si="101"/>
        <v>43.21</v>
      </c>
      <c r="Q1287" s="11" t="s">
        <v>8315</v>
      </c>
      <c r="R1287" t="s">
        <v>8316</v>
      </c>
      <c r="S1287" s="16">
        <f t="shared" si="102"/>
        <v>42559.776724537034</v>
      </c>
      <c r="T1287" s="16">
        <f t="shared" si="103"/>
        <v>42589.776724537034</v>
      </c>
      <c r="U1287">
        <f t="shared" si="104"/>
        <v>2016</v>
      </c>
    </row>
    <row r="1288" spans="1:21" ht="49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 s="10">
        <f t="shared" si="101"/>
        <v>27.78</v>
      </c>
      <c r="Q1288" s="11" t="s">
        <v>8315</v>
      </c>
      <c r="R1288" t="s">
        <v>8316</v>
      </c>
      <c r="S1288" s="16">
        <f t="shared" si="102"/>
        <v>42437.398680555561</v>
      </c>
      <c r="T1288" s="16">
        <f t="shared" si="103"/>
        <v>42465.35701388889</v>
      </c>
      <c r="U1288">
        <f t="shared" si="104"/>
        <v>2016</v>
      </c>
    </row>
    <row r="1289" spans="1:21" ht="33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 s="10">
        <f t="shared" si="101"/>
        <v>11.67</v>
      </c>
      <c r="Q1289" s="11" t="s">
        <v>8315</v>
      </c>
      <c r="R1289" t="s">
        <v>8316</v>
      </c>
      <c r="S1289" s="16">
        <f t="shared" si="102"/>
        <v>42378.478344907402</v>
      </c>
      <c r="T1289" s="16">
        <f t="shared" si="103"/>
        <v>42418.916666666672</v>
      </c>
      <c r="U1289">
        <f t="shared" si="104"/>
        <v>2016</v>
      </c>
    </row>
    <row r="1290" spans="1:21" ht="49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 s="10">
        <f t="shared" ref="P1290:P1353" si="106">IFERROR(ROUND(E1290/L1290,2),0)</f>
        <v>35</v>
      </c>
      <c r="Q1290" s="11" t="s">
        <v>8315</v>
      </c>
      <c r="R1290" t="s">
        <v>8316</v>
      </c>
      <c r="S1290" s="16">
        <f t="shared" ref="S1290:S1353" si="107">(((J1290/60)/60)/24)+DATE(1970,1,1)</f>
        <v>42088.911354166667</v>
      </c>
      <c r="T1290" s="16">
        <f t="shared" ref="T1290:T1353" si="108">(((I1290/60)/60)/24)+DATE(1970,1,1)</f>
        <v>42118.911354166667</v>
      </c>
      <c r="U1290">
        <f t="shared" ref="U1290:U1353" si="109">YEAR(S1290)</f>
        <v>2015</v>
      </c>
    </row>
    <row r="1291" spans="1:21" ht="49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 s="10">
        <f t="shared" si="106"/>
        <v>31.25</v>
      </c>
      <c r="Q1291" s="11" t="s">
        <v>8315</v>
      </c>
      <c r="R1291" t="s">
        <v>8316</v>
      </c>
      <c r="S1291" s="16">
        <f t="shared" si="107"/>
        <v>42124.841111111105</v>
      </c>
      <c r="T1291" s="16">
        <f t="shared" si="108"/>
        <v>42154.841111111105</v>
      </c>
      <c r="U1291">
        <f t="shared" si="109"/>
        <v>2015</v>
      </c>
    </row>
    <row r="1292" spans="1:21" ht="49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 s="10">
        <f t="shared" si="106"/>
        <v>29.71</v>
      </c>
      <c r="Q1292" s="11" t="s">
        <v>8315</v>
      </c>
      <c r="R1292" t="s">
        <v>8316</v>
      </c>
      <c r="S1292" s="16">
        <f t="shared" si="107"/>
        <v>42179.898472222223</v>
      </c>
      <c r="T1292" s="16">
        <f t="shared" si="108"/>
        <v>42195.75</v>
      </c>
      <c r="U1292">
        <f t="shared" si="109"/>
        <v>2015</v>
      </c>
    </row>
    <row r="1293" spans="1:21" ht="33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 s="10">
        <f t="shared" si="106"/>
        <v>41.67</v>
      </c>
      <c r="Q1293" s="11" t="s">
        <v>8315</v>
      </c>
      <c r="R1293" t="s">
        <v>8316</v>
      </c>
      <c r="S1293" s="16">
        <f t="shared" si="107"/>
        <v>42529.022013888884</v>
      </c>
      <c r="T1293" s="16">
        <f t="shared" si="108"/>
        <v>42566.901388888888</v>
      </c>
      <c r="U1293">
        <f t="shared" si="109"/>
        <v>2016</v>
      </c>
    </row>
    <row r="1294" spans="1:21" ht="49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 s="10">
        <f t="shared" si="106"/>
        <v>31.38</v>
      </c>
      <c r="Q1294" s="11" t="s">
        <v>8315</v>
      </c>
      <c r="R1294" t="s">
        <v>8316</v>
      </c>
      <c r="S1294" s="16">
        <f t="shared" si="107"/>
        <v>42075.807395833333</v>
      </c>
      <c r="T1294" s="16">
        <f t="shared" si="108"/>
        <v>42105.807395833333</v>
      </c>
      <c r="U1294">
        <f t="shared" si="109"/>
        <v>2015</v>
      </c>
    </row>
    <row r="1295" spans="1:21" ht="49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 s="10">
        <f t="shared" si="106"/>
        <v>30.67</v>
      </c>
      <c r="Q1295" s="11" t="s">
        <v>8315</v>
      </c>
      <c r="R1295" t="s">
        <v>8316</v>
      </c>
      <c r="S1295" s="16">
        <f t="shared" si="107"/>
        <v>42383.793124999997</v>
      </c>
      <c r="T1295" s="16">
        <f t="shared" si="108"/>
        <v>42413.793124999997</v>
      </c>
      <c r="U1295">
        <f t="shared" si="109"/>
        <v>2016</v>
      </c>
    </row>
    <row r="1296" spans="1:21" ht="49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 s="10">
        <f t="shared" si="106"/>
        <v>11.36</v>
      </c>
      <c r="Q1296" s="11" t="s">
        <v>8315</v>
      </c>
      <c r="R1296" t="s">
        <v>8316</v>
      </c>
      <c r="S1296" s="16">
        <f t="shared" si="107"/>
        <v>41971.881076388891</v>
      </c>
      <c r="T1296" s="16">
        <f t="shared" si="108"/>
        <v>41996.881076388891</v>
      </c>
      <c r="U1296">
        <f t="shared" si="109"/>
        <v>2014</v>
      </c>
    </row>
    <row r="1297" spans="1:21" ht="49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 s="10">
        <f t="shared" si="106"/>
        <v>43.42</v>
      </c>
      <c r="Q1297" s="11" t="s">
        <v>8315</v>
      </c>
      <c r="R1297" t="s">
        <v>8316</v>
      </c>
      <c r="S1297" s="16">
        <f t="shared" si="107"/>
        <v>42487.62700231481</v>
      </c>
      <c r="T1297" s="16">
        <f t="shared" si="108"/>
        <v>42521.458333333328</v>
      </c>
      <c r="U1297">
        <f t="shared" si="109"/>
        <v>2016</v>
      </c>
    </row>
    <row r="1298" spans="1:21" ht="49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 s="10">
        <f t="shared" si="106"/>
        <v>57</v>
      </c>
      <c r="Q1298" s="11" t="s">
        <v>8315</v>
      </c>
      <c r="R1298" t="s">
        <v>8316</v>
      </c>
      <c r="S1298" s="16">
        <f t="shared" si="107"/>
        <v>42045.84238425926</v>
      </c>
      <c r="T1298" s="16">
        <f t="shared" si="108"/>
        <v>42075.800717592589</v>
      </c>
      <c r="U1298">
        <f t="shared" si="109"/>
        <v>2015</v>
      </c>
    </row>
    <row r="1299" spans="1:21" ht="49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 s="10">
        <f t="shared" si="106"/>
        <v>38.57</v>
      </c>
      <c r="Q1299" s="11" t="s">
        <v>8315</v>
      </c>
      <c r="R1299" t="s">
        <v>8316</v>
      </c>
      <c r="S1299" s="16">
        <f t="shared" si="107"/>
        <v>42571.626192129625</v>
      </c>
      <c r="T1299" s="16">
        <f t="shared" si="108"/>
        <v>42583.570138888885</v>
      </c>
      <c r="U1299">
        <f t="shared" si="109"/>
        <v>2016</v>
      </c>
    </row>
    <row r="1300" spans="1:21" ht="49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 s="10">
        <f t="shared" si="106"/>
        <v>29.17</v>
      </c>
      <c r="Q1300" s="11" t="s">
        <v>8315</v>
      </c>
      <c r="R1300" t="s">
        <v>8316</v>
      </c>
      <c r="S1300" s="16">
        <f t="shared" si="107"/>
        <v>41889.768229166664</v>
      </c>
      <c r="T1300" s="16">
        <f t="shared" si="108"/>
        <v>41919.768229166664</v>
      </c>
      <c r="U1300">
        <f t="shared" si="109"/>
        <v>2014</v>
      </c>
    </row>
    <row r="1301" spans="1:21" ht="49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 s="10">
        <f t="shared" si="106"/>
        <v>43.35</v>
      </c>
      <c r="Q1301" s="11" t="s">
        <v>8315</v>
      </c>
      <c r="R1301" t="s">
        <v>8316</v>
      </c>
      <c r="S1301" s="16">
        <f t="shared" si="107"/>
        <v>42521.291504629626</v>
      </c>
      <c r="T1301" s="16">
        <f t="shared" si="108"/>
        <v>42529.582638888889</v>
      </c>
      <c r="U1301">
        <f t="shared" si="109"/>
        <v>2016</v>
      </c>
    </row>
    <row r="1302" spans="1:21" ht="49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 s="10">
        <f t="shared" si="106"/>
        <v>27.5</v>
      </c>
      <c r="Q1302" s="11" t="s">
        <v>8315</v>
      </c>
      <c r="R1302" t="s">
        <v>8316</v>
      </c>
      <c r="S1302" s="16">
        <f t="shared" si="107"/>
        <v>42535.97865740741</v>
      </c>
      <c r="T1302" s="16">
        <f t="shared" si="108"/>
        <v>42595.97865740741</v>
      </c>
      <c r="U1302">
        <f t="shared" si="109"/>
        <v>2016</v>
      </c>
    </row>
    <row r="1303" spans="1:21" ht="49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 s="10">
        <f t="shared" si="106"/>
        <v>20</v>
      </c>
      <c r="Q1303" s="11" t="s">
        <v>8315</v>
      </c>
      <c r="R1303" t="s">
        <v>8316</v>
      </c>
      <c r="S1303" s="16">
        <f t="shared" si="107"/>
        <v>41918.880833333329</v>
      </c>
      <c r="T1303" s="16">
        <f t="shared" si="108"/>
        <v>41946</v>
      </c>
      <c r="U1303">
        <f t="shared" si="109"/>
        <v>2014</v>
      </c>
    </row>
    <row r="1304" spans="1:21" ht="49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 s="10">
        <f t="shared" si="106"/>
        <v>52</v>
      </c>
      <c r="Q1304" s="11" t="s">
        <v>8315</v>
      </c>
      <c r="R1304" t="s">
        <v>8316</v>
      </c>
      <c r="S1304" s="16">
        <f t="shared" si="107"/>
        <v>41921.279976851853</v>
      </c>
      <c r="T1304" s="16">
        <f t="shared" si="108"/>
        <v>41939.125</v>
      </c>
      <c r="U1304">
        <f t="shared" si="109"/>
        <v>2014</v>
      </c>
    </row>
    <row r="1305" spans="1:21" ht="49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 s="10">
        <f t="shared" si="106"/>
        <v>46.13</v>
      </c>
      <c r="Q1305" s="11" t="s">
        <v>8315</v>
      </c>
      <c r="R1305" t="s">
        <v>8316</v>
      </c>
      <c r="S1305" s="16">
        <f t="shared" si="107"/>
        <v>42517.003368055557</v>
      </c>
      <c r="T1305" s="16">
        <f t="shared" si="108"/>
        <v>42547.003368055557</v>
      </c>
      <c r="U1305">
        <f t="shared" si="109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10">
        <f t="shared" si="106"/>
        <v>152.41</v>
      </c>
      <c r="Q1306" s="11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10">
        <f t="shared" si="106"/>
        <v>90.62</v>
      </c>
      <c r="Q1307" s="11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10">
        <f t="shared" si="106"/>
        <v>201.6</v>
      </c>
      <c r="Q1308" s="11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10">
        <f t="shared" si="106"/>
        <v>127.93</v>
      </c>
      <c r="Q1309" s="11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10">
        <f t="shared" si="106"/>
        <v>29.89</v>
      </c>
      <c r="Q1310" s="11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10">
        <f t="shared" si="106"/>
        <v>367.97</v>
      </c>
      <c r="Q1311" s="11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10">
        <f t="shared" si="106"/>
        <v>129.16999999999999</v>
      </c>
      <c r="Q1312" s="11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10">
        <f t="shared" si="106"/>
        <v>800.7</v>
      </c>
      <c r="Q1313" s="11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10">
        <f t="shared" si="106"/>
        <v>28</v>
      </c>
      <c r="Q1314" s="11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10">
        <f t="shared" si="106"/>
        <v>102.02</v>
      </c>
      <c r="Q1315" s="11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10">
        <f t="shared" si="106"/>
        <v>184.36</v>
      </c>
      <c r="Q1316" s="11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10">
        <f t="shared" si="106"/>
        <v>162.91999999999999</v>
      </c>
      <c r="Q1317" s="11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10">
        <f t="shared" si="106"/>
        <v>1</v>
      </c>
      <c r="Q1318" s="11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10">
        <f t="shared" si="106"/>
        <v>603.53</v>
      </c>
      <c r="Q1319" s="11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10">
        <f t="shared" si="106"/>
        <v>45.41</v>
      </c>
      <c r="Q1320" s="11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10">
        <f t="shared" si="106"/>
        <v>97.33</v>
      </c>
      <c r="Q1321" s="11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10">
        <f t="shared" si="106"/>
        <v>167.67</v>
      </c>
      <c r="Q1322" s="11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10">
        <f t="shared" si="106"/>
        <v>859.86</v>
      </c>
      <c r="Q1323" s="11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10">
        <f t="shared" si="106"/>
        <v>26.5</v>
      </c>
      <c r="Q1324" s="11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10">
        <f t="shared" si="106"/>
        <v>30.27</v>
      </c>
      <c r="Q1325" s="11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10">
        <f t="shared" si="106"/>
        <v>54.67</v>
      </c>
      <c r="Q1326" s="11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10">
        <f t="shared" si="106"/>
        <v>60.75</v>
      </c>
      <c r="Q1327" s="11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10">
        <f t="shared" si="106"/>
        <v>102.73</v>
      </c>
      <c r="Q1328" s="11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10">
        <f t="shared" si="106"/>
        <v>41.59</v>
      </c>
      <c r="Q1329" s="11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10">
        <f t="shared" si="106"/>
        <v>116.53</v>
      </c>
      <c r="Q1330" s="11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10">
        <f t="shared" si="106"/>
        <v>45.33</v>
      </c>
      <c r="Q1331" s="11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10">
        <f t="shared" si="106"/>
        <v>157.46</v>
      </c>
      <c r="Q1332" s="11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10">
        <f t="shared" si="106"/>
        <v>100.5</v>
      </c>
      <c r="Q1333" s="11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10">
        <f t="shared" si="106"/>
        <v>0</v>
      </c>
      <c r="Q1334" s="11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10">
        <f t="shared" si="106"/>
        <v>0</v>
      </c>
      <c r="Q1335" s="11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10">
        <f t="shared" si="106"/>
        <v>51.82</v>
      </c>
      <c r="Q1336" s="11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10">
        <f t="shared" si="106"/>
        <v>308.75</v>
      </c>
      <c r="Q1337" s="11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10">
        <f t="shared" si="106"/>
        <v>379.23</v>
      </c>
      <c r="Q1338" s="11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10">
        <f t="shared" si="106"/>
        <v>176.36</v>
      </c>
      <c r="Q1339" s="11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10">
        <f t="shared" si="106"/>
        <v>66.069999999999993</v>
      </c>
      <c r="Q1340" s="11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10">
        <f t="shared" si="106"/>
        <v>89.65</v>
      </c>
      <c r="Q1341" s="11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10">
        <f t="shared" si="106"/>
        <v>0</v>
      </c>
      <c r="Q1342" s="11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10">
        <f t="shared" si="106"/>
        <v>382.39</v>
      </c>
      <c r="Q1343" s="11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10">
        <f t="shared" si="106"/>
        <v>100</v>
      </c>
      <c r="Q1344" s="11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10">
        <f t="shared" si="106"/>
        <v>158.36000000000001</v>
      </c>
      <c r="Q1345" s="11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10">
        <f t="shared" si="106"/>
        <v>40.76</v>
      </c>
      <c r="Q1346" s="11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10">
        <f t="shared" ref="P1354:P1417" si="111">IFERROR(ROUND(E1354/L1354,2),0)</f>
        <v>59.97</v>
      </c>
      <c r="Q1354" s="11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10">
        <f t="shared" si="111"/>
        <v>31.81</v>
      </c>
      <c r="Q1355" s="11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10">
        <f t="shared" si="111"/>
        <v>24.42</v>
      </c>
      <c r="Q1356" s="11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10">
        <f t="shared" si="111"/>
        <v>25.35</v>
      </c>
      <c r="Q1357" s="11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10">
        <f t="shared" si="111"/>
        <v>71.44</v>
      </c>
      <c r="Q1358" s="11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10">
        <f t="shared" si="111"/>
        <v>38.549999999999997</v>
      </c>
      <c r="Q1359" s="11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10">
        <f t="shared" si="111"/>
        <v>68.37</v>
      </c>
      <c r="Q1360" s="11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10">
        <f t="shared" si="111"/>
        <v>40.21</v>
      </c>
      <c r="Q1361" s="11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10">
        <f t="shared" si="111"/>
        <v>32.07</v>
      </c>
      <c r="Q1362" s="11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10">
        <f t="shared" si="111"/>
        <v>28.63</v>
      </c>
      <c r="Q1363" s="11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10">
        <f t="shared" si="111"/>
        <v>43.64</v>
      </c>
      <c r="Q1364" s="11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10">
        <f t="shared" si="111"/>
        <v>40</v>
      </c>
      <c r="Q1365" s="11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10">
        <f t="shared" si="111"/>
        <v>346.04</v>
      </c>
      <c r="Q1366" s="11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10">
        <f t="shared" si="111"/>
        <v>81.739999999999995</v>
      </c>
      <c r="Q1367" s="11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10">
        <f t="shared" si="111"/>
        <v>64.540000000000006</v>
      </c>
      <c r="Q1368" s="11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10">
        <f t="shared" si="111"/>
        <v>63.48</v>
      </c>
      <c r="Q1369" s="11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10">
        <f t="shared" si="111"/>
        <v>63.62</v>
      </c>
      <c r="Q1370" s="11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10">
        <f t="shared" si="111"/>
        <v>83.97</v>
      </c>
      <c r="Q1371" s="11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10">
        <f t="shared" si="111"/>
        <v>77.75</v>
      </c>
      <c r="Q1372" s="11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10">
        <f t="shared" si="111"/>
        <v>107.07</v>
      </c>
      <c r="Q1373" s="11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10">
        <f t="shared" si="111"/>
        <v>38.75</v>
      </c>
      <c r="Q1374" s="11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10">
        <f t="shared" si="111"/>
        <v>201.94</v>
      </c>
      <c r="Q1375" s="11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10">
        <f t="shared" si="111"/>
        <v>43.06</v>
      </c>
      <c r="Q1376" s="11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10">
        <f t="shared" si="111"/>
        <v>62.87</v>
      </c>
      <c r="Q1377" s="11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10">
        <f t="shared" si="111"/>
        <v>55.61</v>
      </c>
      <c r="Q1378" s="11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10">
        <f t="shared" si="111"/>
        <v>48.71</v>
      </c>
      <c r="Q1379" s="11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10">
        <f t="shared" si="111"/>
        <v>30.58</v>
      </c>
      <c r="Q1380" s="11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10">
        <f t="shared" si="111"/>
        <v>73.91</v>
      </c>
      <c r="Q1381" s="11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10">
        <f t="shared" si="111"/>
        <v>21.2</v>
      </c>
      <c r="Q1382" s="11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10">
        <f t="shared" si="111"/>
        <v>73.36</v>
      </c>
      <c r="Q1383" s="11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10">
        <f t="shared" si="111"/>
        <v>56.41</v>
      </c>
      <c r="Q1384" s="11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10">
        <f t="shared" si="111"/>
        <v>50.25</v>
      </c>
      <c r="Q1385" s="11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10">
        <f t="shared" si="111"/>
        <v>68.94</v>
      </c>
      <c r="Q1386" s="11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10">
        <f t="shared" si="111"/>
        <v>65.91</v>
      </c>
      <c r="Q1387" s="11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10">
        <f t="shared" si="111"/>
        <v>62.5</v>
      </c>
      <c r="Q1388" s="11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10">
        <f t="shared" si="111"/>
        <v>70.06</v>
      </c>
      <c r="Q1389" s="11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10">
        <f t="shared" si="111"/>
        <v>60.18</v>
      </c>
      <c r="Q1390" s="11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10">
        <f t="shared" si="111"/>
        <v>21.38</v>
      </c>
      <c r="Q1391" s="11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10">
        <f t="shared" si="111"/>
        <v>160.79</v>
      </c>
      <c r="Q1392" s="11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10">
        <f t="shared" si="111"/>
        <v>42.38</v>
      </c>
      <c r="Q1393" s="11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10">
        <f t="shared" si="111"/>
        <v>27.32</v>
      </c>
      <c r="Q1394" s="11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10">
        <f t="shared" si="111"/>
        <v>196.83</v>
      </c>
      <c r="Q1395" s="11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10">
        <f t="shared" si="111"/>
        <v>53.88</v>
      </c>
      <c r="Q1396" s="11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10">
        <f t="shared" si="111"/>
        <v>47.76</v>
      </c>
      <c r="Q1397" s="11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10">
        <f t="shared" si="111"/>
        <v>88.19</v>
      </c>
      <c r="Q1398" s="11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10">
        <f t="shared" si="111"/>
        <v>72.06</v>
      </c>
      <c r="Q1399" s="11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10">
        <f t="shared" si="111"/>
        <v>74.25</v>
      </c>
      <c r="Q1400" s="11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10">
        <f t="shared" si="111"/>
        <v>61.7</v>
      </c>
      <c r="Q1401" s="11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10">
        <f t="shared" si="111"/>
        <v>17.239999999999998</v>
      </c>
      <c r="Q1402" s="11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10">
        <f t="shared" si="111"/>
        <v>51.72</v>
      </c>
      <c r="Q1403" s="11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10">
        <f t="shared" si="111"/>
        <v>24.15</v>
      </c>
      <c r="Q1404" s="11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10">
        <f t="shared" si="111"/>
        <v>62.17</v>
      </c>
      <c r="Q1405" s="11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10">
        <f t="shared" si="111"/>
        <v>48.2</v>
      </c>
      <c r="Q1406" s="11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10">
        <f t="shared" si="111"/>
        <v>6.18</v>
      </c>
      <c r="Q1407" s="11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10">
        <f t="shared" si="111"/>
        <v>5</v>
      </c>
      <c r="Q1408" s="11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10">
        <f t="shared" si="111"/>
        <v>7.5</v>
      </c>
      <c r="Q1409" s="11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10">
        <f t="shared" si="111"/>
        <v>12</v>
      </c>
      <c r="Q1410" s="11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0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10">
        <f t="shared" ref="P1418:P1481" si="116">IFERROR(ROUND(E1418/L1418,2),0)</f>
        <v>0</v>
      </c>
      <c r="Q1418" s="11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10">
        <f t="shared" si="116"/>
        <v>27.5</v>
      </c>
      <c r="Q1419" s="11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10">
        <f t="shared" si="116"/>
        <v>6</v>
      </c>
      <c r="Q1420" s="11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10">
        <f t="shared" si="116"/>
        <v>44.5</v>
      </c>
      <c r="Q1421" s="11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10">
        <f t="shared" si="116"/>
        <v>1</v>
      </c>
      <c r="Q1422" s="11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10">
        <f t="shared" si="116"/>
        <v>100</v>
      </c>
      <c r="Q1423" s="11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10">
        <f t="shared" si="116"/>
        <v>13</v>
      </c>
      <c r="Q1424" s="11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10">
        <f t="shared" si="116"/>
        <v>100</v>
      </c>
      <c r="Q1425" s="11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10">
        <f t="shared" si="116"/>
        <v>109.07</v>
      </c>
      <c r="Q1426" s="11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10">
        <f t="shared" si="116"/>
        <v>0</v>
      </c>
      <c r="Q1427" s="11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10">
        <f t="shared" si="116"/>
        <v>0</v>
      </c>
      <c r="Q1428" s="11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10">
        <f t="shared" si="116"/>
        <v>104.75</v>
      </c>
      <c r="Q1429" s="11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10">
        <f t="shared" si="116"/>
        <v>15</v>
      </c>
      <c r="Q1430" s="11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10">
        <f t="shared" si="116"/>
        <v>0</v>
      </c>
      <c r="Q1431" s="11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10">
        <f t="shared" si="116"/>
        <v>80.599999999999994</v>
      </c>
      <c r="Q1432" s="11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10">
        <f t="shared" si="116"/>
        <v>115.55</v>
      </c>
      <c r="Q1433" s="11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10">
        <f t="shared" si="116"/>
        <v>0</v>
      </c>
      <c r="Q1434" s="11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10">
        <f t="shared" si="116"/>
        <v>80.5</v>
      </c>
      <c r="Q1435" s="11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10">
        <f t="shared" si="116"/>
        <v>744.55</v>
      </c>
      <c r="Q1436" s="11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10">
        <f t="shared" si="116"/>
        <v>7.5</v>
      </c>
      <c r="Q1437" s="11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10">
        <f t="shared" si="116"/>
        <v>38.5</v>
      </c>
      <c r="Q1438" s="11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10">
        <f t="shared" si="116"/>
        <v>36.68</v>
      </c>
      <c r="Q1439" s="11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10">
        <f t="shared" si="116"/>
        <v>75</v>
      </c>
      <c r="Q1440" s="11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10">
        <f t="shared" si="116"/>
        <v>30</v>
      </c>
      <c r="Q1441" s="11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10">
        <f t="shared" si="116"/>
        <v>1</v>
      </c>
      <c r="Q1442" s="11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10">
        <f t="shared" si="116"/>
        <v>673.33</v>
      </c>
      <c r="Q1443" s="11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10">
        <f t="shared" si="116"/>
        <v>0</v>
      </c>
      <c r="Q1444" s="11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10">
        <f t="shared" si="116"/>
        <v>0</v>
      </c>
      <c r="Q1445" s="11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10">
        <f t="shared" si="116"/>
        <v>0</v>
      </c>
      <c r="Q1446" s="11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10">
        <f t="shared" si="116"/>
        <v>0</v>
      </c>
      <c r="Q1447" s="11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10">
        <f t="shared" si="116"/>
        <v>0</v>
      </c>
      <c r="Q1448" s="11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10">
        <f t="shared" si="116"/>
        <v>25</v>
      </c>
      <c r="Q1449" s="11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10">
        <f t="shared" si="116"/>
        <v>0</v>
      </c>
      <c r="Q1450" s="11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10">
        <f t="shared" si="116"/>
        <v>0</v>
      </c>
      <c r="Q1451" s="11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10">
        <f t="shared" si="116"/>
        <v>1</v>
      </c>
      <c r="Q1452" s="11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10">
        <f t="shared" si="116"/>
        <v>1</v>
      </c>
      <c r="Q1453" s="11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10">
        <f t="shared" si="116"/>
        <v>0</v>
      </c>
      <c r="Q1454" s="11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10">
        <f t="shared" si="116"/>
        <v>0</v>
      </c>
      <c r="Q1455" s="11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10">
        <f t="shared" si="116"/>
        <v>15</v>
      </c>
      <c r="Q1456" s="11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10">
        <f t="shared" si="116"/>
        <v>225</v>
      </c>
      <c r="Q1457" s="11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10">
        <f t="shared" si="116"/>
        <v>48.33</v>
      </c>
      <c r="Q1458" s="11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10">
        <f t="shared" si="116"/>
        <v>0</v>
      </c>
      <c r="Q1459" s="11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10">
        <f t="shared" si="116"/>
        <v>0</v>
      </c>
      <c r="Q1460" s="11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10">
        <f t="shared" si="116"/>
        <v>0</v>
      </c>
      <c r="Q1461" s="11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10">
        <f t="shared" si="116"/>
        <v>0</v>
      </c>
      <c r="Q1462" s="11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10">
        <f t="shared" si="116"/>
        <v>44.67</v>
      </c>
      <c r="Q1463" s="11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10">
        <f t="shared" si="116"/>
        <v>28.94</v>
      </c>
      <c r="Q1464" s="11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10">
        <f t="shared" si="116"/>
        <v>35.44</v>
      </c>
      <c r="Q1465" s="11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10">
        <f t="shared" si="116"/>
        <v>34.869999999999997</v>
      </c>
      <c r="Q1466" s="11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10">
        <f t="shared" si="116"/>
        <v>52.62</v>
      </c>
      <c r="Q1467" s="11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10">
        <f t="shared" si="116"/>
        <v>69.599999999999994</v>
      </c>
      <c r="Q1468" s="11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10">
        <f t="shared" si="116"/>
        <v>76.72</v>
      </c>
      <c r="Q1469" s="11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10">
        <f t="shared" si="116"/>
        <v>33.19</v>
      </c>
      <c r="Q1470" s="11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10">
        <f t="shared" si="116"/>
        <v>149.46</v>
      </c>
      <c r="Q1471" s="11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10">
        <f t="shared" si="116"/>
        <v>23.17</v>
      </c>
      <c r="Q1472" s="11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10">
        <f t="shared" si="116"/>
        <v>96.88</v>
      </c>
      <c r="Q1473" s="11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10">
        <f t="shared" si="116"/>
        <v>103.2</v>
      </c>
      <c r="Q1474" s="11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10">
        <f t="shared" ref="P1482:P1545" si="121">IFERROR(ROUND(E1482/L1482,2),0)</f>
        <v>92.16</v>
      </c>
      <c r="Q1482" s="11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10">
        <f t="shared" si="121"/>
        <v>17.5</v>
      </c>
      <c r="Q1483" s="11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10">
        <f t="shared" si="121"/>
        <v>5</v>
      </c>
      <c r="Q1484" s="11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10">
        <f t="shared" si="121"/>
        <v>25</v>
      </c>
      <c r="Q1485" s="11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10">
        <f t="shared" si="121"/>
        <v>0</v>
      </c>
      <c r="Q1486" s="11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10">
        <f t="shared" si="121"/>
        <v>50</v>
      </c>
      <c r="Q1487" s="11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10">
        <f t="shared" si="121"/>
        <v>16</v>
      </c>
      <c r="Q1488" s="11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10">
        <f t="shared" si="121"/>
        <v>0</v>
      </c>
      <c r="Q1489" s="11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10">
        <f t="shared" si="121"/>
        <v>60</v>
      </c>
      <c r="Q1490" s="11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10">
        <f t="shared" si="121"/>
        <v>0</v>
      </c>
      <c r="Q1491" s="11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10">
        <f t="shared" si="121"/>
        <v>47.11</v>
      </c>
      <c r="Q1492" s="11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10">
        <f t="shared" si="121"/>
        <v>100</v>
      </c>
      <c r="Q1493" s="11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10">
        <f t="shared" si="121"/>
        <v>15</v>
      </c>
      <c r="Q1494" s="11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10">
        <f t="shared" si="121"/>
        <v>0</v>
      </c>
      <c r="Q1495" s="11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10">
        <f t="shared" si="121"/>
        <v>40.450000000000003</v>
      </c>
      <c r="Q1496" s="11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10">
        <f t="shared" si="121"/>
        <v>0</v>
      </c>
      <c r="Q1497" s="11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10">
        <f t="shared" si="121"/>
        <v>0</v>
      </c>
      <c r="Q1498" s="11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10">
        <f t="shared" si="121"/>
        <v>1</v>
      </c>
      <c r="Q1499" s="11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10">
        <f t="shared" si="121"/>
        <v>19</v>
      </c>
      <c r="Q1500" s="11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10">
        <f t="shared" si="121"/>
        <v>5</v>
      </c>
      <c r="Q1501" s="11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10">
        <f t="shared" si="121"/>
        <v>46.73</v>
      </c>
      <c r="Q1502" s="11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10">
        <f t="shared" si="121"/>
        <v>97.73</v>
      </c>
      <c r="Q1503" s="11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10">
        <f t="shared" si="121"/>
        <v>67.84</v>
      </c>
      <c r="Q1504" s="11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10">
        <f t="shared" si="121"/>
        <v>56.98</v>
      </c>
      <c r="Q1505" s="11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10">
        <f t="shared" si="121"/>
        <v>67.16</v>
      </c>
      <c r="Q1506" s="11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10">
        <f t="shared" si="121"/>
        <v>48.04</v>
      </c>
      <c r="Q1507" s="11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10">
        <f t="shared" si="121"/>
        <v>38.86</v>
      </c>
      <c r="Q1508" s="11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10">
        <f t="shared" si="121"/>
        <v>78.180000000000007</v>
      </c>
      <c r="Q1509" s="11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10">
        <f t="shared" si="121"/>
        <v>97.11</v>
      </c>
      <c r="Q1510" s="11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10">
        <f t="shared" si="121"/>
        <v>110.39</v>
      </c>
      <c r="Q1511" s="11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10">
        <f t="shared" si="121"/>
        <v>39.92</v>
      </c>
      <c r="Q1512" s="11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10">
        <f t="shared" si="121"/>
        <v>75.98</v>
      </c>
      <c r="Q1513" s="11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10">
        <f t="shared" si="121"/>
        <v>58.38</v>
      </c>
      <c r="Q1514" s="11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10">
        <f t="shared" si="121"/>
        <v>55.82</v>
      </c>
      <c r="Q1515" s="11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10">
        <f t="shared" si="121"/>
        <v>151.24</v>
      </c>
      <c r="Q1516" s="11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10">
        <f t="shared" si="121"/>
        <v>849.67</v>
      </c>
      <c r="Q1517" s="11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10">
        <f t="shared" si="121"/>
        <v>159.24</v>
      </c>
      <c r="Q1518" s="11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10">
        <f t="shared" si="121"/>
        <v>39.51</v>
      </c>
      <c r="Q1519" s="11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10">
        <f t="shared" si="121"/>
        <v>130.53</v>
      </c>
      <c r="Q1520" s="11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10">
        <f t="shared" si="121"/>
        <v>64.16</v>
      </c>
      <c r="Q1521" s="11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10">
        <f t="shared" si="121"/>
        <v>111.53</v>
      </c>
      <c r="Q1522" s="11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10">
        <f t="shared" si="121"/>
        <v>170.45</v>
      </c>
      <c r="Q1523" s="11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10">
        <f t="shared" si="121"/>
        <v>133.74</v>
      </c>
      <c r="Q1524" s="11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10">
        <f t="shared" si="121"/>
        <v>95.83</v>
      </c>
      <c r="Q1525" s="11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10">
        <f t="shared" si="121"/>
        <v>221.79</v>
      </c>
      <c r="Q1526" s="11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10">
        <f t="shared" si="121"/>
        <v>32.32</v>
      </c>
      <c r="Q1527" s="11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10">
        <f t="shared" si="121"/>
        <v>98.84</v>
      </c>
      <c r="Q1528" s="11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10">
        <f t="shared" si="121"/>
        <v>55.22</v>
      </c>
      <c r="Q1529" s="11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10">
        <f t="shared" si="121"/>
        <v>52.79</v>
      </c>
      <c r="Q1530" s="11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10">
        <f t="shared" si="121"/>
        <v>135.66999999999999</v>
      </c>
      <c r="Q1531" s="11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10">
        <f t="shared" si="121"/>
        <v>53.99</v>
      </c>
      <c r="Q1532" s="11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10">
        <f t="shared" si="121"/>
        <v>56.64</v>
      </c>
      <c r="Q1533" s="11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10">
        <f t="shared" si="121"/>
        <v>82.32</v>
      </c>
      <c r="Q1534" s="11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10">
        <f t="shared" si="121"/>
        <v>88.26</v>
      </c>
      <c r="Q1535" s="11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10">
        <f t="shared" si="121"/>
        <v>84.91</v>
      </c>
      <c r="Q1536" s="11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10">
        <f t="shared" si="121"/>
        <v>48.15</v>
      </c>
      <c r="Q1537" s="11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10">
        <f t="shared" si="121"/>
        <v>66.02</v>
      </c>
      <c r="Q1538" s="11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10">
        <f t="shared" ref="P1546:P1609" si="126">IFERROR(ROUND(E1546/L1546,2),0)</f>
        <v>0</v>
      </c>
      <c r="Q1546" s="11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10">
        <f t="shared" si="126"/>
        <v>1</v>
      </c>
      <c r="Q1547" s="11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10">
        <f t="shared" si="126"/>
        <v>26.27</v>
      </c>
      <c r="Q1548" s="11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10">
        <f t="shared" si="126"/>
        <v>0</v>
      </c>
      <c r="Q1549" s="11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10">
        <f t="shared" si="126"/>
        <v>60</v>
      </c>
      <c r="Q1550" s="11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10">
        <f t="shared" si="126"/>
        <v>28.33</v>
      </c>
      <c r="Q1551" s="11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10">
        <f t="shared" si="126"/>
        <v>14.43</v>
      </c>
      <c r="Q1552" s="11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10">
        <f t="shared" si="126"/>
        <v>0</v>
      </c>
      <c r="Q1553" s="11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10">
        <f t="shared" si="126"/>
        <v>132.19</v>
      </c>
      <c r="Q1554" s="11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10">
        <f t="shared" si="126"/>
        <v>0</v>
      </c>
      <c r="Q1555" s="11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10">
        <f t="shared" si="126"/>
        <v>0</v>
      </c>
      <c r="Q1556" s="11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10">
        <f t="shared" si="126"/>
        <v>0</v>
      </c>
      <c r="Q1557" s="11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10">
        <f t="shared" si="126"/>
        <v>56.42</v>
      </c>
      <c r="Q1558" s="11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10">
        <f t="shared" si="126"/>
        <v>100</v>
      </c>
      <c r="Q1559" s="11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10">
        <f t="shared" si="126"/>
        <v>11.67</v>
      </c>
      <c r="Q1560" s="11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10">
        <f t="shared" si="126"/>
        <v>50</v>
      </c>
      <c r="Q1561" s="11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10">
        <f t="shared" si="126"/>
        <v>23.5</v>
      </c>
      <c r="Q1562" s="11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10">
        <f t="shared" si="126"/>
        <v>67</v>
      </c>
      <c r="Q1563" s="11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10">
        <f t="shared" si="126"/>
        <v>0</v>
      </c>
      <c r="Q1564" s="11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10">
        <f t="shared" si="126"/>
        <v>42.5</v>
      </c>
      <c r="Q1565" s="11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10">
        <f t="shared" si="126"/>
        <v>10</v>
      </c>
      <c r="Q1566" s="11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10">
        <f t="shared" si="126"/>
        <v>100</v>
      </c>
      <c r="Q1567" s="11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10">
        <f t="shared" si="126"/>
        <v>108.05</v>
      </c>
      <c r="Q1568" s="11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10">
        <f t="shared" si="126"/>
        <v>26.92</v>
      </c>
      <c r="Q1569" s="11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10">
        <f t="shared" si="126"/>
        <v>155</v>
      </c>
      <c r="Q1570" s="11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10">
        <f t="shared" si="126"/>
        <v>0</v>
      </c>
      <c r="Q1571" s="11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10">
        <f t="shared" si="126"/>
        <v>47.77</v>
      </c>
      <c r="Q1572" s="11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10">
        <f t="shared" si="126"/>
        <v>20</v>
      </c>
      <c r="Q1573" s="11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10">
        <f t="shared" si="126"/>
        <v>41.67</v>
      </c>
      <c r="Q1574" s="11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10">
        <f t="shared" si="126"/>
        <v>74.33</v>
      </c>
      <c r="Q1575" s="11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10">
        <f t="shared" si="126"/>
        <v>84.33</v>
      </c>
      <c r="Q1576" s="11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10">
        <f t="shared" si="126"/>
        <v>65.459999999999994</v>
      </c>
      <c r="Q1577" s="11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10">
        <f t="shared" si="126"/>
        <v>65</v>
      </c>
      <c r="Q1578" s="11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10">
        <f t="shared" si="126"/>
        <v>27.5</v>
      </c>
      <c r="Q1579" s="11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10">
        <f t="shared" si="126"/>
        <v>51.25</v>
      </c>
      <c r="Q1580" s="11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10">
        <f t="shared" si="126"/>
        <v>14</v>
      </c>
      <c r="Q1581" s="11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10">
        <f t="shared" si="126"/>
        <v>0</v>
      </c>
      <c r="Q1582" s="11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10">
        <f t="shared" si="126"/>
        <v>5</v>
      </c>
      <c r="Q1583" s="11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10">
        <f t="shared" si="126"/>
        <v>31</v>
      </c>
      <c r="Q1584" s="11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10">
        <f t="shared" si="126"/>
        <v>15</v>
      </c>
      <c r="Q1585" s="11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10">
        <f t="shared" si="126"/>
        <v>0</v>
      </c>
      <c r="Q1586" s="11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10">
        <f t="shared" si="126"/>
        <v>131.66999999999999</v>
      </c>
      <c r="Q1587" s="11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10">
        <f t="shared" si="126"/>
        <v>0</v>
      </c>
      <c r="Q1588" s="11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10">
        <f t="shared" si="126"/>
        <v>1</v>
      </c>
      <c r="Q1589" s="11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10">
        <f t="shared" si="126"/>
        <v>0</v>
      </c>
      <c r="Q1590" s="11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10">
        <f t="shared" si="126"/>
        <v>0</v>
      </c>
      <c r="Q1591" s="11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10">
        <f t="shared" si="126"/>
        <v>510</v>
      </c>
      <c r="Q1592" s="11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10">
        <f t="shared" si="126"/>
        <v>44.48</v>
      </c>
      <c r="Q1593" s="11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10">
        <f t="shared" si="126"/>
        <v>0</v>
      </c>
      <c r="Q1594" s="11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10">
        <f t="shared" si="126"/>
        <v>1</v>
      </c>
      <c r="Q1595" s="11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10">
        <f t="shared" si="126"/>
        <v>20.5</v>
      </c>
      <c r="Q1596" s="11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10">
        <f t="shared" si="126"/>
        <v>40</v>
      </c>
      <c r="Q1597" s="11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10">
        <f t="shared" si="126"/>
        <v>25</v>
      </c>
      <c r="Q1598" s="11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10">
        <f t="shared" si="126"/>
        <v>0</v>
      </c>
      <c r="Q1599" s="11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10">
        <f t="shared" si="126"/>
        <v>1</v>
      </c>
      <c r="Q1600" s="11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10">
        <f t="shared" si="126"/>
        <v>0</v>
      </c>
      <c r="Q1601" s="11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10">
        <f t="shared" si="126"/>
        <v>40.78</v>
      </c>
      <c r="Q1602" s="11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10">
        <f t="shared" ref="P1610:P1673" si="131">IFERROR(ROUND(E1610/L1610,2),0)</f>
        <v>52.83</v>
      </c>
      <c r="Q1610" s="11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10">
        <f t="shared" si="131"/>
        <v>443.75</v>
      </c>
      <c r="Q1611" s="11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10">
        <f t="shared" si="131"/>
        <v>48.54</v>
      </c>
      <c r="Q1612" s="11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10">
        <f t="shared" si="131"/>
        <v>37.07</v>
      </c>
      <c r="Q1613" s="11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10">
        <f t="shared" si="131"/>
        <v>50</v>
      </c>
      <c r="Q1614" s="11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10">
        <f t="shared" si="131"/>
        <v>39.04</v>
      </c>
      <c r="Q1615" s="11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10">
        <f t="shared" si="131"/>
        <v>66.69</v>
      </c>
      <c r="Q1616" s="11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10">
        <f t="shared" si="131"/>
        <v>67.13</v>
      </c>
      <c r="Q1617" s="11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10">
        <f t="shared" si="131"/>
        <v>66.37</v>
      </c>
      <c r="Q1618" s="11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10">
        <f t="shared" si="131"/>
        <v>64.62</v>
      </c>
      <c r="Q1619" s="11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10">
        <f t="shared" si="131"/>
        <v>58.37</v>
      </c>
      <c r="Q1620" s="11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10">
        <f t="shared" si="131"/>
        <v>86.96</v>
      </c>
      <c r="Q1621" s="11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10">
        <f t="shared" si="131"/>
        <v>66.47</v>
      </c>
      <c r="Q1622" s="11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10">
        <f t="shared" si="131"/>
        <v>163.78</v>
      </c>
      <c r="Q1623" s="11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10">
        <f t="shared" si="131"/>
        <v>107.98</v>
      </c>
      <c r="Q1624" s="11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10">
        <f t="shared" si="131"/>
        <v>42.11</v>
      </c>
      <c r="Q1625" s="11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10">
        <f t="shared" si="131"/>
        <v>47.2</v>
      </c>
      <c r="Q1626" s="11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10">
        <f t="shared" si="131"/>
        <v>112.02</v>
      </c>
      <c r="Q1627" s="11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10">
        <f t="shared" si="131"/>
        <v>74.95</v>
      </c>
      <c r="Q1628" s="11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10">
        <f t="shared" si="131"/>
        <v>61.58</v>
      </c>
      <c r="Q1629" s="11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10">
        <f t="shared" si="131"/>
        <v>45.88</v>
      </c>
      <c r="Q1630" s="11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10">
        <f t="shared" si="131"/>
        <v>75.849999999999994</v>
      </c>
      <c r="Q1631" s="11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10">
        <f t="shared" si="131"/>
        <v>84.21</v>
      </c>
      <c r="Q1632" s="11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10">
        <f t="shared" si="131"/>
        <v>117.23</v>
      </c>
      <c r="Q1633" s="11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10">
        <f t="shared" si="131"/>
        <v>86.49</v>
      </c>
      <c r="Q1634" s="11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10">
        <f t="shared" si="131"/>
        <v>172.41</v>
      </c>
      <c r="Q1635" s="11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10">
        <f t="shared" si="131"/>
        <v>62.81</v>
      </c>
      <c r="Q1636" s="11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10">
        <f t="shared" si="131"/>
        <v>67.73</v>
      </c>
      <c r="Q1637" s="11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10">
        <f t="shared" si="131"/>
        <v>53.56</v>
      </c>
      <c r="Q1638" s="11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10">
        <f t="shared" si="131"/>
        <v>34.6</v>
      </c>
      <c r="Q1639" s="11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10">
        <f t="shared" si="131"/>
        <v>38.89</v>
      </c>
      <c r="Q1640" s="11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10">
        <f t="shared" si="131"/>
        <v>94.74</v>
      </c>
      <c r="Q1641" s="11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10">
        <f t="shared" si="131"/>
        <v>39.97</v>
      </c>
      <c r="Q1642" s="11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10">
        <f t="shared" si="131"/>
        <v>97.5</v>
      </c>
      <c r="Q1643" s="11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10">
        <f t="shared" si="131"/>
        <v>42.86</v>
      </c>
      <c r="Q1644" s="11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10">
        <f t="shared" si="131"/>
        <v>168.51</v>
      </c>
      <c r="Q1645" s="11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10">
        <f t="shared" si="131"/>
        <v>85.55</v>
      </c>
      <c r="Q1646" s="11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10">
        <f t="shared" si="131"/>
        <v>554</v>
      </c>
      <c r="Q1647" s="11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10">
        <f t="shared" si="131"/>
        <v>26.55</v>
      </c>
      <c r="Q1648" s="11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10">
        <f t="shared" si="131"/>
        <v>113.83</v>
      </c>
      <c r="Q1649" s="11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10">
        <f t="shared" si="131"/>
        <v>32.01</v>
      </c>
      <c r="Q1650" s="11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10">
        <f t="shared" si="131"/>
        <v>47.19</v>
      </c>
      <c r="Q1651" s="11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10">
        <f t="shared" si="131"/>
        <v>88.47</v>
      </c>
      <c r="Q1652" s="11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10">
        <f t="shared" si="131"/>
        <v>100.75</v>
      </c>
      <c r="Q1653" s="11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10">
        <f t="shared" si="131"/>
        <v>64.709999999999994</v>
      </c>
      <c r="Q1654" s="11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10">
        <f t="shared" si="131"/>
        <v>51.85</v>
      </c>
      <c r="Q1655" s="11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10">
        <f t="shared" si="131"/>
        <v>38.79</v>
      </c>
      <c r="Q1656" s="11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10">
        <f t="shared" si="131"/>
        <v>44.65</v>
      </c>
      <c r="Q1657" s="11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10">
        <f t="shared" si="131"/>
        <v>156.77000000000001</v>
      </c>
      <c r="Q1658" s="11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10">
        <f t="shared" si="131"/>
        <v>118.7</v>
      </c>
      <c r="Q1659" s="11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10">
        <f t="shared" si="131"/>
        <v>74.150000000000006</v>
      </c>
      <c r="Q1660" s="11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10">
        <f t="shared" si="131"/>
        <v>12.53</v>
      </c>
      <c r="Q1661" s="11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10">
        <f t="shared" si="131"/>
        <v>27.86</v>
      </c>
      <c r="Q1662" s="11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10">
        <f t="shared" si="131"/>
        <v>80.180000000000007</v>
      </c>
      <c r="Q1663" s="11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10">
        <f t="shared" si="131"/>
        <v>132.44</v>
      </c>
      <c r="Q1664" s="11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10">
        <f t="shared" si="131"/>
        <v>33.75</v>
      </c>
      <c r="Q1665" s="11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10">
        <f t="shared" si="131"/>
        <v>34.380000000000003</v>
      </c>
      <c r="Q1666" s="11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10">
        <f t="shared" ref="P1674:P1737" si="136">IFERROR(ROUND(E1674/L1674,2),0)</f>
        <v>39.18</v>
      </c>
      <c r="Q1674" s="11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10">
        <f t="shared" si="136"/>
        <v>45.59</v>
      </c>
      <c r="Q1675" s="11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10">
        <f t="shared" si="136"/>
        <v>89.25</v>
      </c>
      <c r="Q1676" s="11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10">
        <f t="shared" si="136"/>
        <v>40.42</v>
      </c>
      <c r="Q1677" s="11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10">
        <f t="shared" si="136"/>
        <v>82.38</v>
      </c>
      <c r="Q1678" s="11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10">
        <f t="shared" si="136"/>
        <v>159.52000000000001</v>
      </c>
      <c r="Q1679" s="11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10">
        <f t="shared" si="136"/>
        <v>36.24</v>
      </c>
      <c r="Q1680" s="11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10">
        <f t="shared" si="136"/>
        <v>62.5</v>
      </c>
      <c r="Q1681" s="11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10">
        <f t="shared" si="136"/>
        <v>47</v>
      </c>
      <c r="Q1682" s="11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10">
        <f t="shared" si="136"/>
        <v>74.58</v>
      </c>
      <c r="Q1683" s="11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10">
        <f t="shared" si="136"/>
        <v>0</v>
      </c>
      <c r="Q1684" s="11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10">
        <f t="shared" si="136"/>
        <v>76</v>
      </c>
      <c r="Q1685" s="11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10">
        <f t="shared" si="136"/>
        <v>86.44</v>
      </c>
      <c r="Q1686" s="11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10">
        <f t="shared" si="136"/>
        <v>24</v>
      </c>
      <c r="Q1687" s="11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10">
        <f t="shared" si="136"/>
        <v>18</v>
      </c>
      <c r="Q1688" s="11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10">
        <f t="shared" si="136"/>
        <v>80.13</v>
      </c>
      <c r="Q1689" s="11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10">
        <f t="shared" si="136"/>
        <v>253.14</v>
      </c>
      <c r="Q1690" s="11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10">
        <f t="shared" si="136"/>
        <v>171.43</v>
      </c>
      <c r="Q1691" s="11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10">
        <f t="shared" si="136"/>
        <v>57.73</v>
      </c>
      <c r="Q1692" s="11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10">
        <f t="shared" si="136"/>
        <v>264.26</v>
      </c>
      <c r="Q1693" s="11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10">
        <f t="shared" si="136"/>
        <v>159.33000000000001</v>
      </c>
      <c r="Q1694" s="11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10">
        <f t="shared" si="136"/>
        <v>35</v>
      </c>
      <c r="Q1695" s="11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10">
        <f t="shared" si="136"/>
        <v>5</v>
      </c>
      <c r="Q1696" s="11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10">
        <f t="shared" si="136"/>
        <v>61.09</v>
      </c>
      <c r="Q1697" s="11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10">
        <f t="shared" si="136"/>
        <v>0</v>
      </c>
      <c r="Q1698" s="11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10">
        <f t="shared" si="136"/>
        <v>114.82</v>
      </c>
      <c r="Q1699" s="11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10">
        <f t="shared" si="136"/>
        <v>0</v>
      </c>
      <c r="Q1700" s="11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10">
        <f t="shared" si="136"/>
        <v>54</v>
      </c>
      <c r="Q1701" s="11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10">
        <f t="shared" si="136"/>
        <v>65.97</v>
      </c>
      <c r="Q1702" s="11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10">
        <f t="shared" si="136"/>
        <v>5</v>
      </c>
      <c r="Q1703" s="11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10">
        <f t="shared" si="136"/>
        <v>1</v>
      </c>
      <c r="Q1704" s="11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10">
        <f t="shared" si="136"/>
        <v>25.5</v>
      </c>
      <c r="Q1705" s="11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10">
        <f t="shared" si="136"/>
        <v>118.36</v>
      </c>
      <c r="Q1706" s="11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10">
        <f t="shared" si="136"/>
        <v>0</v>
      </c>
      <c r="Q1707" s="11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10">
        <f t="shared" si="136"/>
        <v>0</v>
      </c>
      <c r="Q1708" s="11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10">
        <f t="shared" si="136"/>
        <v>54.11</v>
      </c>
      <c r="Q1709" s="11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10">
        <f t="shared" si="136"/>
        <v>0</v>
      </c>
      <c r="Q1710" s="11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10">
        <f t="shared" si="136"/>
        <v>21.25</v>
      </c>
      <c r="Q1711" s="11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10">
        <f t="shared" si="136"/>
        <v>34</v>
      </c>
      <c r="Q1712" s="11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10">
        <f t="shared" si="136"/>
        <v>525</v>
      </c>
      <c r="Q1713" s="11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10">
        <f t="shared" si="136"/>
        <v>0</v>
      </c>
      <c r="Q1714" s="11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10">
        <f t="shared" si="136"/>
        <v>50</v>
      </c>
      <c r="Q1715" s="11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10">
        <f t="shared" si="136"/>
        <v>115.71</v>
      </c>
      <c r="Q1716" s="11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10">
        <f t="shared" si="136"/>
        <v>5.5</v>
      </c>
      <c r="Q1717" s="11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10">
        <f t="shared" si="136"/>
        <v>50</v>
      </c>
      <c r="Q1718" s="11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10">
        <f t="shared" si="136"/>
        <v>34.020000000000003</v>
      </c>
      <c r="Q1719" s="11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10">
        <f t="shared" si="136"/>
        <v>37.5</v>
      </c>
      <c r="Q1720" s="11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10">
        <f t="shared" si="136"/>
        <v>11.67</v>
      </c>
      <c r="Q1721" s="11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10">
        <f t="shared" si="136"/>
        <v>28.13</v>
      </c>
      <c r="Q1722" s="11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10">
        <f t="shared" si="136"/>
        <v>0</v>
      </c>
      <c r="Q1723" s="11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10">
        <f t="shared" si="136"/>
        <v>1</v>
      </c>
      <c r="Q1724" s="11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10">
        <f t="shared" si="136"/>
        <v>216.67</v>
      </c>
      <c r="Q1725" s="11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10">
        <f t="shared" si="136"/>
        <v>8.75</v>
      </c>
      <c r="Q1726" s="11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10">
        <f t="shared" si="136"/>
        <v>62.22</v>
      </c>
      <c r="Q1727" s="11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10">
        <f t="shared" si="136"/>
        <v>137.25</v>
      </c>
      <c r="Q1728" s="11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10">
        <f t="shared" si="136"/>
        <v>1</v>
      </c>
      <c r="Q1729" s="11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10">
        <f t="shared" si="136"/>
        <v>122.14</v>
      </c>
      <c r="Q1730" s="11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0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10">
        <f t="shared" ref="P1738:P1801" si="141">IFERROR(ROUND(E1738/L1738,2),0)</f>
        <v>22</v>
      </c>
      <c r="Q1738" s="11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10">
        <f t="shared" si="141"/>
        <v>56.67</v>
      </c>
      <c r="Q1739" s="11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10">
        <f t="shared" si="141"/>
        <v>20</v>
      </c>
      <c r="Q1740" s="11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10">
        <f t="shared" si="141"/>
        <v>1</v>
      </c>
      <c r="Q1741" s="11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10">
        <f t="shared" si="141"/>
        <v>0</v>
      </c>
      <c r="Q1742" s="11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10">
        <f t="shared" si="141"/>
        <v>25.58</v>
      </c>
      <c r="Q1743" s="11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10">
        <f t="shared" si="141"/>
        <v>63.97</v>
      </c>
      <c r="Q1744" s="11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10">
        <f t="shared" si="141"/>
        <v>89.93</v>
      </c>
      <c r="Q1745" s="11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10">
        <f t="shared" si="141"/>
        <v>93.07</v>
      </c>
      <c r="Q1746" s="11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10">
        <f t="shared" si="141"/>
        <v>89.67</v>
      </c>
      <c r="Q1747" s="11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10">
        <f t="shared" si="141"/>
        <v>207.62</v>
      </c>
      <c r="Q1748" s="11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10">
        <f t="shared" si="141"/>
        <v>59.41</v>
      </c>
      <c r="Q1749" s="11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10">
        <f t="shared" si="141"/>
        <v>358.97</v>
      </c>
      <c r="Q1750" s="11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10">
        <f t="shared" si="141"/>
        <v>94.74</v>
      </c>
      <c r="Q1751" s="11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10">
        <f t="shared" si="141"/>
        <v>80.650000000000006</v>
      </c>
      <c r="Q1752" s="11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10">
        <f t="shared" si="141"/>
        <v>168.69</v>
      </c>
      <c r="Q1753" s="11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10">
        <f t="shared" si="141"/>
        <v>34.69</v>
      </c>
      <c r="Q1754" s="11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10">
        <f t="shared" si="141"/>
        <v>462.86</v>
      </c>
      <c r="Q1755" s="11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10">
        <f t="shared" si="141"/>
        <v>104.39</v>
      </c>
      <c r="Q1756" s="11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10">
        <f t="shared" si="141"/>
        <v>7.5</v>
      </c>
      <c r="Q1757" s="11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10">
        <f t="shared" si="141"/>
        <v>47.13</v>
      </c>
      <c r="Q1758" s="11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10">
        <f t="shared" si="141"/>
        <v>414.29</v>
      </c>
      <c r="Q1759" s="11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10">
        <f t="shared" si="141"/>
        <v>42.48</v>
      </c>
      <c r="Q1760" s="11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10">
        <f t="shared" si="141"/>
        <v>108.78</v>
      </c>
      <c r="Q1761" s="11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10">
        <f t="shared" si="141"/>
        <v>81.099999999999994</v>
      </c>
      <c r="Q1762" s="11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10">
        <f t="shared" si="141"/>
        <v>51.67</v>
      </c>
      <c r="Q1763" s="11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10">
        <f t="shared" si="141"/>
        <v>35.4</v>
      </c>
      <c r="Q1764" s="11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10">
        <f t="shared" si="141"/>
        <v>103.64</v>
      </c>
      <c r="Q1765" s="11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10">
        <f t="shared" si="141"/>
        <v>55.28</v>
      </c>
      <c r="Q1766" s="11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10">
        <f t="shared" si="141"/>
        <v>72.17</v>
      </c>
      <c r="Q1767" s="11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10">
        <f t="shared" si="141"/>
        <v>0</v>
      </c>
      <c r="Q1768" s="11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10">
        <f t="shared" si="141"/>
        <v>58.62</v>
      </c>
      <c r="Q1769" s="11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10">
        <f t="shared" si="141"/>
        <v>12.47</v>
      </c>
      <c r="Q1770" s="11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10">
        <f t="shared" si="141"/>
        <v>49.14</v>
      </c>
      <c r="Q1771" s="11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10">
        <f t="shared" si="141"/>
        <v>150.5</v>
      </c>
      <c r="Q1772" s="11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10">
        <f t="shared" si="141"/>
        <v>35.799999999999997</v>
      </c>
      <c r="Q1773" s="11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10">
        <f t="shared" si="141"/>
        <v>45.16</v>
      </c>
      <c r="Q1774" s="11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10">
        <f t="shared" si="141"/>
        <v>98.79</v>
      </c>
      <c r="Q1775" s="11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10">
        <f t="shared" si="141"/>
        <v>88.31</v>
      </c>
      <c r="Q1776" s="11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10">
        <f t="shared" si="141"/>
        <v>170.63</v>
      </c>
      <c r="Q1777" s="11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10">
        <f t="shared" si="141"/>
        <v>83.75</v>
      </c>
      <c r="Q1778" s="11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10">
        <f t="shared" si="141"/>
        <v>65.099999999999994</v>
      </c>
      <c r="Q1779" s="11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10">
        <f t="shared" si="141"/>
        <v>66.33</v>
      </c>
      <c r="Q1780" s="11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10">
        <f t="shared" si="141"/>
        <v>104.89</v>
      </c>
      <c r="Q1781" s="11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10">
        <f t="shared" si="141"/>
        <v>78.44</v>
      </c>
      <c r="Q1782" s="11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10">
        <f t="shared" si="141"/>
        <v>59.04</v>
      </c>
      <c r="Q1783" s="11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10">
        <f t="shared" si="141"/>
        <v>71.34</v>
      </c>
      <c r="Q1784" s="11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10">
        <f t="shared" si="141"/>
        <v>51.23</v>
      </c>
      <c r="Q1785" s="11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10">
        <f t="shared" si="141"/>
        <v>60.24</v>
      </c>
      <c r="Q1786" s="11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10">
        <f t="shared" si="141"/>
        <v>44.94</v>
      </c>
      <c r="Q1787" s="11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10">
        <f t="shared" si="141"/>
        <v>31.21</v>
      </c>
      <c r="Q1788" s="11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10">
        <f t="shared" si="141"/>
        <v>63.88</v>
      </c>
      <c r="Q1789" s="11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10">
        <f t="shared" si="141"/>
        <v>19</v>
      </c>
      <c r="Q1790" s="11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10">
        <f t="shared" si="141"/>
        <v>10</v>
      </c>
      <c r="Q1791" s="11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10">
        <f t="shared" si="141"/>
        <v>109.07</v>
      </c>
      <c r="Q1792" s="11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10">
        <f t="shared" si="141"/>
        <v>26.75</v>
      </c>
      <c r="Q1793" s="11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10">
        <f t="shared" si="141"/>
        <v>109.94</v>
      </c>
      <c r="Q1794" s="11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10">
        <f t="shared" ref="P1802:P1865" si="146">IFERROR(ROUND(E1802/L1802,2),0)</f>
        <v>83.72</v>
      </c>
      <c r="Q1802" s="11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10">
        <f t="shared" si="146"/>
        <v>63.65</v>
      </c>
      <c r="Q1803" s="11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10">
        <f t="shared" si="146"/>
        <v>94.28</v>
      </c>
      <c r="Q1804" s="11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10">
        <f t="shared" si="146"/>
        <v>71.87</v>
      </c>
      <c r="Q1805" s="11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10">
        <f t="shared" si="146"/>
        <v>104.85</v>
      </c>
      <c r="Q1806" s="11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10">
        <f t="shared" si="146"/>
        <v>67.14</v>
      </c>
      <c r="Q1807" s="11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10">
        <f t="shared" si="146"/>
        <v>73.88</v>
      </c>
      <c r="Q1808" s="11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10">
        <f t="shared" si="146"/>
        <v>69.13</v>
      </c>
      <c r="Q1809" s="11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10">
        <f t="shared" si="146"/>
        <v>120.77</v>
      </c>
      <c r="Q1810" s="11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10">
        <f t="shared" si="146"/>
        <v>42.22</v>
      </c>
      <c r="Q1811" s="11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10">
        <f t="shared" si="146"/>
        <v>7.5</v>
      </c>
      <c r="Q1812" s="11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10">
        <f t="shared" si="146"/>
        <v>1.54</v>
      </c>
      <c r="Q1813" s="11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10">
        <f t="shared" si="146"/>
        <v>37.61</v>
      </c>
      <c r="Q1814" s="11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10">
        <f t="shared" si="146"/>
        <v>0</v>
      </c>
      <c r="Q1815" s="11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10">
        <f t="shared" si="146"/>
        <v>42.16</v>
      </c>
      <c r="Q1816" s="11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10">
        <f t="shared" si="146"/>
        <v>0</v>
      </c>
      <c r="Q1817" s="11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10">
        <f t="shared" si="146"/>
        <v>84.83</v>
      </c>
      <c r="Q1818" s="11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10">
        <f t="shared" si="146"/>
        <v>94.19</v>
      </c>
      <c r="Q1819" s="11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10">
        <f t="shared" si="146"/>
        <v>0</v>
      </c>
      <c r="Q1820" s="11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10">
        <f t="shared" si="146"/>
        <v>6.25</v>
      </c>
      <c r="Q1821" s="11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10">
        <f t="shared" si="146"/>
        <v>213.38</v>
      </c>
      <c r="Q1822" s="11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10">
        <f t="shared" si="146"/>
        <v>59.16</v>
      </c>
      <c r="Q1823" s="11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10">
        <f t="shared" si="146"/>
        <v>27.27</v>
      </c>
      <c r="Q1824" s="11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10">
        <f t="shared" si="146"/>
        <v>24.58</v>
      </c>
      <c r="Q1825" s="11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10">
        <f t="shared" si="146"/>
        <v>75.05</v>
      </c>
      <c r="Q1826" s="11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10">
        <f t="shared" si="146"/>
        <v>42.02</v>
      </c>
      <c r="Q1827" s="11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10">
        <f t="shared" si="146"/>
        <v>53.16</v>
      </c>
      <c r="Q1828" s="11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10">
        <f t="shared" si="146"/>
        <v>83.89</v>
      </c>
      <c r="Q1829" s="11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10">
        <f t="shared" si="146"/>
        <v>417.33</v>
      </c>
      <c r="Q1830" s="11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10">
        <f t="shared" si="146"/>
        <v>75.77</v>
      </c>
      <c r="Q1831" s="11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10">
        <f t="shared" si="146"/>
        <v>67.39</v>
      </c>
      <c r="Q1832" s="11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10">
        <f t="shared" si="146"/>
        <v>73.569999999999993</v>
      </c>
      <c r="Q1833" s="11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10">
        <f t="shared" si="146"/>
        <v>25</v>
      </c>
      <c r="Q1834" s="11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10">
        <f t="shared" si="146"/>
        <v>42</v>
      </c>
      <c r="Q1835" s="11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10">
        <f t="shared" si="146"/>
        <v>131.16999999999999</v>
      </c>
      <c r="Q1836" s="11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10">
        <f t="shared" si="146"/>
        <v>47.27</v>
      </c>
      <c r="Q1837" s="11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10">
        <f t="shared" si="146"/>
        <v>182.13</v>
      </c>
      <c r="Q1838" s="11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10">
        <f t="shared" si="146"/>
        <v>61.37</v>
      </c>
      <c r="Q1839" s="11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10">
        <f t="shared" si="146"/>
        <v>35.770000000000003</v>
      </c>
      <c r="Q1840" s="11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10">
        <f t="shared" si="146"/>
        <v>45.62</v>
      </c>
      <c r="Q1841" s="11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10">
        <f t="shared" si="146"/>
        <v>75.38</v>
      </c>
      <c r="Q1842" s="11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10">
        <f t="shared" si="146"/>
        <v>50.88</v>
      </c>
      <c r="Q1843" s="11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10">
        <f t="shared" si="146"/>
        <v>119.29</v>
      </c>
      <c r="Q1844" s="11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10">
        <f t="shared" si="146"/>
        <v>92.54</v>
      </c>
      <c r="Q1845" s="11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10">
        <f t="shared" si="146"/>
        <v>76.05</v>
      </c>
      <c r="Q1846" s="11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10">
        <f t="shared" si="146"/>
        <v>52.63</v>
      </c>
      <c r="Q1847" s="11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10">
        <f t="shared" si="146"/>
        <v>98.99</v>
      </c>
      <c r="Q1848" s="11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10">
        <f t="shared" si="146"/>
        <v>79.53</v>
      </c>
      <c r="Q1849" s="11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10">
        <f t="shared" si="146"/>
        <v>134.21</v>
      </c>
      <c r="Q1850" s="11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10">
        <f t="shared" si="146"/>
        <v>37.630000000000003</v>
      </c>
      <c r="Q1851" s="11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10">
        <f t="shared" si="146"/>
        <v>51.04</v>
      </c>
      <c r="Q1852" s="11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10">
        <f t="shared" si="146"/>
        <v>50.04</v>
      </c>
      <c r="Q1853" s="11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10">
        <f t="shared" si="146"/>
        <v>133.93</v>
      </c>
      <c r="Q1854" s="11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10">
        <f t="shared" si="146"/>
        <v>58.21</v>
      </c>
      <c r="Q1855" s="11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10">
        <f t="shared" si="146"/>
        <v>88.04</v>
      </c>
      <c r="Q1856" s="11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10">
        <f t="shared" si="146"/>
        <v>70.58</v>
      </c>
      <c r="Q1857" s="11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10">
        <f t="shared" si="146"/>
        <v>53.29</v>
      </c>
      <c r="Q1858" s="11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10">
        <f t="shared" ref="P1866:P1929" si="151">IFERROR(ROUND(E1866/L1866,2),0)</f>
        <v>58.08</v>
      </c>
      <c r="Q1866" s="11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10">
        <f t="shared" si="151"/>
        <v>2</v>
      </c>
      <c r="Q1867" s="11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10">
        <f t="shared" si="151"/>
        <v>62.5</v>
      </c>
      <c r="Q1868" s="11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10">
        <f t="shared" si="151"/>
        <v>10</v>
      </c>
      <c r="Q1869" s="11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10">
        <f t="shared" si="151"/>
        <v>71.59</v>
      </c>
      <c r="Q1870" s="11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10">
        <f t="shared" si="151"/>
        <v>0</v>
      </c>
      <c r="Q1871" s="11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10">
        <f t="shared" si="151"/>
        <v>32.82</v>
      </c>
      <c r="Q1872" s="11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10">
        <f t="shared" si="151"/>
        <v>49.12</v>
      </c>
      <c r="Q1873" s="11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10">
        <f t="shared" si="151"/>
        <v>16.309999999999999</v>
      </c>
      <c r="Q1874" s="11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10">
        <f t="shared" si="151"/>
        <v>18</v>
      </c>
      <c r="Q1875" s="11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10">
        <f t="shared" si="151"/>
        <v>13</v>
      </c>
      <c r="Q1876" s="11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10">
        <f t="shared" si="151"/>
        <v>17</v>
      </c>
      <c r="Q1877" s="11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10">
        <f t="shared" si="151"/>
        <v>0</v>
      </c>
      <c r="Q1878" s="11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10">
        <f t="shared" si="151"/>
        <v>0</v>
      </c>
      <c r="Q1879" s="11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10">
        <f t="shared" si="151"/>
        <v>0</v>
      </c>
      <c r="Q1880" s="11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10">
        <f t="shared" si="151"/>
        <v>3</v>
      </c>
      <c r="Q1881" s="11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10">
        <f t="shared" si="151"/>
        <v>41.83</v>
      </c>
      <c r="Q1882" s="11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10">
        <f t="shared" si="151"/>
        <v>49.34</v>
      </c>
      <c r="Q1883" s="11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10">
        <f t="shared" si="151"/>
        <v>41.73</v>
      </c>
      <c r="Q1884" s="11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10">
        <f t="shared" si="151"/>
        <v>32.72</v>
      </c>
      <c r="Q1885" s="11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10">
        <f t="shared" si="151"/>
        <v>51.96</v>
      </c>
      <c r="Q1886" s="11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10">
        <f t="shared" si="151"/>
        <v>50.69</v>
      </c>
      <c r="Q1887" s="11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10">
        <f t="shared" si="151"/>
        <v>42.24</v>
      </c>
      <c r="Q1888" s="11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10">
        <f t="shared" si="151"/>
        <v>416.88</v>
      </c>
      <c r="Q1889" s="11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10">
        <f t="shared" si="151"/>
        <v>46.65</v>
      </c>
      <c r="Q1890" s="11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10">
        <f t="shared" si="151"/>
        <v>48.45</v>
      </c>
      <c r="Q1891" s="11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10">
        <f t="shared" si="151"/>
        <v>70.53</v>
      </c>
      <c r="Q1892" s="11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10">
        <f t="shared" si="151"/>
        <v>87.96</v>
      </c>
      <c r="Q1893" s="11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10">
        <f t="shared" si="151"/>
        <v>26.27</v>
      </c>
      <c r="Q1894" s="11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10">
        <f t="shared" si="151"/>
        <v>57.78</v>
      </c>
      <c r="Q1895" s="11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10">
        <f t="shared" si="151"/>
        <v>57.25</v>
      </c>
      <c r="Q1896" s="11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10">
        <f t="shared" si="151"/>
        <v>196.34</v>
      </c>
      <c r="Q1897" s="11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10">
        <f t="shared" si="151"/>
        <v>43</v>
      </c>
      <c r="Q1898" s="11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10">
        <f t="shared" si="151"/>
        <v>35.549999999999997</v>
      </c>
      <c r="Q1899" s="11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10">
        <f t="shared" si="151"/>
        <v>68.81</v>
      </c>
      <c r="Q1900" s="11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10">
        <f t="shared" si="151"/>
        <v>28.57</v>
      </c>
      <c r="Q1901" s="11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10">
        <f t="shared" si="151"/>
        <v>50.63</v>
      </c>
      <c r="Q1902" s="11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10">
        <f t="shared" si="151"/>
        <v>106.8</v>
      </c>
      <c r="Q1903" s="11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10">
        <f t="shared" si="151"/>
        <v>4</v>
      </c>
      <c r="Q1904" s="11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10">
        <f t="shared" si="151"/>
        <v>34.1</v>
      </c>
      <c r="Q1905" s="11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10">
        <f t="shared" si="151"/>
        <v>25</v>
      </c>
      <c r="Q1906" s="11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10">
        <f t="shared" si="151"/>
        <v>10.5</v>
      </c>
      <c r="Q1907" s="11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10">
        <f t="shared" si="151"/>
        <v>215.96</v>
      </c>
      <c r="Q1908" s="11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10">
        <f t="shared" si="151"/>
        <v>21.25</v>
      </c>
      <c r="Q1909" s="11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10">
        <f t="shared" si="151"/>
        <v>108.25</v>
      </c>
      <c r="Q1910" s="11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10">
        <f t="shared" si="151"/>
        <v>129.97</v>
      </c>
      <c r="Q1911" s="11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10">
        <f t="shared" si="151"/>
        <v>117.49</v>
      </c>
      <c r="Q1912" s="11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10">
        <f t="shared" si="151"/>
        <v>10</v>
      </c>
      <c r="Q1913" s="11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10">
        <f t="shared" si="151"/>
        <v>70.599999999999994</v>
      </c>
      <c r="Q1914" s="11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10">
        <f t="shared" si="151"/>
        <v>24.5</v>
      </c>
      <c r="Q1915" s="11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10">
        <f t="shared" si="151"/>
        <v>30</v>
      </c>
      <c r="Q1916" s="11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10">
        <f t="shared" si="151"/>
        <v>2</v>
      </c>
      <c r="Q1917" s="11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10">
        <f t="shared" si="151"/>
        <v>17</v>
      </c>
      <c r="Q1918" s="11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10">
        <f t="shared" si="151"/>
        <v>2928.93</v>
      </c>
      <c r="Q1919" s="11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10">
        <f t="shared" si="151"/>
        <v>28.89</v>
      </c>
      <c r="Q1920" s="11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10">
        <f t="shared" si="151"/>
        <v>29.63</v>
      </c>
      <c r="Q1921" s="11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10">
        <f t="shared" si="151"/>
        <v>40.98</v>
      </c>
      <c r="Q1922" s="11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10">
        <f t="shared" ref="P1930:P1993" si="156">IFERROR(ROUND(E1930/L1930,2),0)</f>
        <v>77.349999999999994</v>
      </c>
      <c r="Q1930" s="11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10">
        <f t="shared" si="156"/>
        <v>42.8</v>
      </c>
      <c r="Q1931" s="11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10">
        <f t="shared" si="156"/>
        <v>48.85</v>
      </c>
      <c r="Q1932" s="11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10">
        <f t="shared" si="156"/>
        <v>48.24</v>
      </c>
      <c r="Q1933" s="11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10">
        <f t="shared" si="156"/>
        <v>70.209999999999994</v>
      </c>
      <c r="Q1934" s="11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10">
        <f t="shared" si="156"/>
        <v>94.05</v>
      </c>
      <c r="Q1935" s="11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10">
        <f t="shared" si="156"/>
        <v>80.27</v>
      </c>
      <c r="Q1936" s="11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10">
        <f t="shared" si="156"/>
        <v>54.2</v>
      </c>
      <c r="Q1937" s="11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10">
        <f t="shared" si="156"/>
        <v>60.27</v>
      </c>
      <c r="Q1938" s="11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10">
        <f t="shared" si="156"/>
        <v>38.74</v>
      </c>
      <c r="Q1939" s="11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10">
        <f t="shared" si="156"/>
        <v>152.54</v>
      </c>
      <c r="Q1940" s="11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10">
        <f t="shared" si="156"/>
        <v>115.31</v>
      </c>
      <c r="Q1941" s="11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10">
        <f t="shared" si="156"/>
        <v>35.840000000000003</v>
      </c>
      <c r="Q1942" s="11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10">
        <f t="shared" si="156"/>
        <v>64.569999999999993</v>
      </c>
      <c r="Q1943" s="11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10">
        <f t="shared" si="156"/>
        <v>87.44</v>
      </c>
      <c r="Q1944" s="11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10">
        <f t="shared" si="156"/>
        <v>68.819999999999993</v>
      </c>
      <c r="Q1945" s="11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10">
        <f t="shared" si="156"/>
        <v>176.2</v>
      </c>
      <c r="Q1946" s="11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10">
        <f t="shared" si="156"/>
        <v>511.79</v>
      </c>
      <c r="Q1947" s="11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10">
        <f t="shared" si="156"/>
        <v>160.44</v>
      </c>
      <c r="Q1948" s="11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10">
        <f t="shared" si="156"/>
        <v>35</v>
      </c>
      <c r="Q1949" s="11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10">
        <f t="shared" si="156"/>
        <v>188.51</v>
      </c>
      <c r="Q1950" s="11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10">
        <f t="shared" si="156"/>
        <v>56.2</v>
      </c>
      <c r="Q1951" s="11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10">
        <f t="shared" si="156"/>
        <v>51.31</v>
      </c>
      <c r="Q1952" s="11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10">
        <f t="shared" si="156"/>
        <v>127.36</v>
      </c>
      <c r="Q1953" s="11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10">
        <f t="shared" si="156"/>
        <v>101.86</v>
      </c>
      <c r="Q1954" s="11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10">
        <f t="shared" si="156"/>
        <v>230.56</v>
      </c>
      <c r="Q1955" s="11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10">
        <f t="shared" si="156"/>
        <v>842.11</v>
      </c>
      <c r="Q1956" s="11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10">
        <f t="shared" si="156"/>
        <v>577.28</v>
      </c>
      <c r="Q1957" s="11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10">
        <f t="shared" si="156"/>
        <v>483.34</v>
      </c>
      <c r="Q1958" s="11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10">
        <f t="shared" si="156"/>
        <v>76.14</v>
      </c>
      <c r="Q1959" s="11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10">
        <f t="shared" si="156"/>
        <v>74.11</v>
      </c>
      <c r="Q1960" s="11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10">
        <f t="shared" si="156"/>
        <v>36.97</v>
      </c>
      <c r="Q1961" s="11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10">
        <f t="shared" si="156"/>
        <v>2500.9699999999998</v>
      </c>
      <c r="Q1962" s="11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10">
        <f t="shared" si="156"/>
        <v>67.69</v>
      </c>
      <c r="Q1963" s="11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10">
        <f t="shared" si="156"/>
        <v>63.05</v>
      </c>
      <c r="Q1964" s="11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10">
        <f t="shared" si="156"/>
        <v>117.6</v>
      </c>
      <c r="Q1965" s="11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10">
        <f t="shared" si="156"/>
        <v>180.75</v>
      </c>
      <c r="Q1966" s="11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10">
        <f t="shared" si="156"/>
        <v>127.32</v>
      </c>
      <c r="Q1967" s="11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10">
        <f t="shared" si="156"/>
        <v>136.63999999999999</v>
      </c>
      <c r="Q1968" s="11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10">
        <f t="shared" si="156"/>
        <v>182.78</v>
      </c>
      <c r="Q1969" s="11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10">
        <f t="shared" si="156"/>
        <v>279.38</v>
      </c>
      <c r="Q1970" s="11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10">
        <f t="shared" si="156"/>
        <v>61.38</v>
      </c>
      <c r="Q1971" s="11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10">
        <f t="shared" si="156"/>
        <v>80.73</v>
      </c>
      <c r="Q1972" s="11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10">
        <f t="shared" si="156"/>
        <v>272.36</v>
      </c>
      <c r="Q1973" s="11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10">
        <f t="shared" si="156"/>
        <v>70.849999999999994</v>
      </c>
      <c r="Q1974" s="11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10">
        <f t="shared" si="156"/>
        <v>247.94</v>
      </c>
      <c r="Q1975" s="11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10">
        <f t="shared" si="156"/>
        <v>186.81</v>
      </c>
      <c r="Q1976" s="11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10">
        <f t="shared" si="156"/>
        <v>131.99</v>
      </c>
      <c r="Q1977" s="11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10">
        <f t="shared" si="156"/>
        <v>29.31</v>
      </c>
      <c r="Q1978" s="11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10">
        <f t="shared" si="156"/>
        <v>245.02</v>
      </c>
      <c r="Q1979" s="11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10">
        <f t="shared" si="156"/>
        <v>1323.25</v>
      </c>
      <c r="Q1980" s="11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10">
        <f t="shared" si="156"/>
        <v>282.66000000000003</v>
      </c>
      <c r="Q1981" s="11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10">
        <f t="shared" si="156"/>
        <v>91.21</v>
      </c>
      <c r="Q1982" s="11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10">
        <f t="shared" si="156"/>
        <v>31.75</v>
      </c>
      <c r="Q1983" s="11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10">
        <f t="shared" si="156"/>
        <v>0</v>
      </c>
      <c r="Q1984" s="11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10">
        <f t="shared" si="156"/>
        <v>88.69</v>
      </c>
      <c r="Q1985" s="11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10">
        <f t="shared" si="156"/>
        <v>453.14</v>
      </c>
      <c r="Q1986" s="11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10">
        <f t="shared" ref="P1994:P2057" si="161">IFERROR(ROUND(E1994/L1994,2),0)</f>
        <v>1</v>
      </c>
      <c r="Q1994" s="11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10">
        <f t="shared" si="161"/>
        <v>0</v>
      </c>
      <c r="Q1995" s="11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10">
        <f t="shared" si="161"/>
        <v>0</v>
      </c>
      <c r="Q1996" s="11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10">
        <f t="shared" si="161"/>
        <v>26</v>
      </c>
      <c r="Q1997" s="11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10">
        <f t="shared" si="161"/>
        <v>0</v>
      </c>
      <c r="Q1998" s="11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10">
        <f t="shared" si="161"/>
        <v>0</v>
      </c>
      <c r="Q1999" s="11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10">
        <f t="shared" si="161"/>
        <v>218.33</v>
      </c>
      <c r="Q2000" s="11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10">
        <f t="shared" si="161"/>
        <v>33.71</v>
      </c>
      <c r="Q2001" s="11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10">
        <f t="shared" si="161"/>
        <v>25</v>
      </c>
      <c r="Q2002" s="11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10">
        <f t="shared" si="161"/>
        <v>128.38999999999999</v>
      </c>
      <c r="Q2003" s="11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10">
        <f t="shared" si="161"/>
        <v>78.83</v>
      </c>
      <c r="Q2004" s="11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10">
        <f t="shared" si="161"/>
        <v>91.76</v>
      </c>
      <c r="Q2005" s="11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10">
        <f t="shared" si="161"/>
        <v>331.1</v>
      </c>
      <c r="Q2006" s="11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10">
        <f t="shared" si="161"/>
        <v>194.26</v>
      </c>
      <c r="Q2007" s="11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10">
        <f t="shared" si="161"/>
        <v>408.98</v>
      </c>
      <c r="Q2008" s="11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10">
        <f t="shared" si="161"/>
        <v>84.46</v>
      </c>
      <c r="Q2009" s="11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10">
        <f t="shared" si="161"/>
        <v>44.85</v>
      </c>
      <c r="Q2010" s="11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10">
        <f t="shared" si="161"/>
        <v>383.36</v>
      </c>
      <c r="Q2011" s="11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10">
        <f t="shared" si="161"/>
        <v>55.28</v>
      </c>
      <c r="Q2012" s="11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10">
        <f t="shared" si="161"/>
        <v>422.02</v>
      </c>
      <c r="Q2013" s="11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10">
        <f t="shared" si="161"/>
        <v>64.180000000000007</v>
      </c>
      <c r="Q2014" s="11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10">
        <f t="shared" si="161"/>
        <v>173.58</v>
      </c>
      <c r="Q2015" s="11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10">
        <f t="shared" si="161"/>
        <v>88.6</v>
      </c>
      <c r="Q2016" s="11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10">
        <f t="shared" si="161"/>
        <v>50.22</v>
      </c>
      <c r="Q2017" s="11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10">
        <f t="shared" si="161"/>
        <v>192.39</v>
      </c>
      <c r="Q2018" s="11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10">
        <f t="shared" si="161"/>
        <v>73.42</v>
      </c>
      <c r="Q2019" s="11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10">
        <f t="shared" si="161"/>
        <v>147.68</v>
      </c>
      <c r="Q2020" s="11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10">
        <f t="shared" si="161"/>
        <v>108.97</v>
      </c>
      <c r="Q2021" s="11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10">
        <f t="shared" si="161"/>
        <v>23.65</v>
      </c>
      <c r="Q2022" s="11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10">
        <f t="shared" si="161"/>
        <v>147.94999999999999</v>
      </c>
      <c r="Q2023" s="11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10">
        <f t="shared" si="161"/>
        <v>385.04</v>
      </c>
      <c r="Q2024" s="11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10">
        <f t="shared" si="161"/>
        <v>457.39</v>
      </c>
      <c r="Q2025" s="11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10">
        <f t="shared" si="161"/>
        <v>222.99</v>
      </c>
      <c r="Q2026" s="11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10">
        <f t="shared" si="161"/>
        <v>220.74</v>
      </c>
      <c r="Q2027" s="11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10">
        <f t="shared" si="161"/>
        <v>73.5</v>
      </c>
      <c r="Q2028" s="11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10">
        <f t="shared" si="161"/>
        <v>223.1</v>
      </c>
      <c r="Q2029" s="11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10">
        <f t="shared" si="161"/>
        <v>47.91</v>
      </c>
      <c r="Q2030" s="11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10">
        <f t="shared" si="161"/>
        <v>96.06</v>
      </c>
      <c r="Q2031" s="11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10">
        <f t="shared" si="161"/>
        <v>118.61</v>
      </c>
      <c r="Q2032" s="11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10">
        <f t="shared" si="161"/>
        <v>118.45</v>
      </c>
      <c r="Q2033" s="11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10">
        <f t="shared" si="161"/>
        <v>143.21</v>
      </c>
      <c r="Q2034" s="11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10">
        <f t="shared" si="161"/>
        <v>282.72000000000003</v>
      </c>
      <c r="Q2035" s="11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10">
        <f t="shared" si="161"/>
        <v>593.94000000000005</v>
      </c>
      <c r="Q2036" s="11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10">
        <f t="shared" si="161"/>
        <v>262.16000000000003</v>
      </c>
      <c r="Q2037" s="11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10">
        <f t="shared" si="161"/>
        <v>46.58</v>
      </c>
      <c r="Q2038" s="11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10">
        <f t="shared" si="161"/>
        <v>70.040000000000006</v>
      </c>
      <c r="Q2039" s="11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10">
        <f t="shared" si="161"/>
        <v>164.91</v>
      </c>
      <c r="Q2040" s="11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10">
        <f t="shared" si="161"/>
        <v>449.26</v>
      </c>
      <c r="Q2041" s="11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10">
        <f t="shared" si="161"/>
        <v>27.47</v>
      </c>
      <c r="Q2042" s="11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10">
        <f t="shared" si="161"/>
        <v>143.97999999999999</v>
      </c>
      <c r="Q2043" s="11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10">
        <f t="shared" si="161"/>
        <v>88.24</v>
      </c>
      <c r="Q2044" s="11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10">
        <f t="shared" si="161"/>
        <v>36.33</v>
      </c>
      <c r="Q2045" s="11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10">
        <f t="shared" si="161"/>
        <v>90.18</v>
      </c>
      <c r="Q2046" s="11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10">
        <f t="shared" si="161"/>
        <v>152.62</v>
      </c>
      <c r="Q2047" s="11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10">
        <f t="shared" si="161"/>
        <v>55.81</v>
      </c>
      <c r="Q2048" s="11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10">
        <f t="shared" si="161"/>
        <v>227.85</v>
      </c>
      <c r="Q2049" s="11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10">
        <f t="shared" si="161"/>
        <v>91.83</v>
      </c>
      <c r="Q2050" s="11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10">
        <f t="shared" ref="P2058:P2121" si="166">IFERROR(ROUND(E2058/L2058,2),0)</f>
        <v>138.49</v>
      </c>
      <c r="Q2058" s="11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10">
        <f t="shared" si="166"/>
        <v>45.55</v>
      </c>
      <c r="Q2059" s="11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10">
        <f t="shared" si="166"/>
        <v>10.51</v>
      </c>
      <c r="Q2060" s="11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10">
        <f t="shared" si="166"/>
        <v>114.77</v>
      </c>
      <c r="Q2061" s="11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10">
        <f t="shared" si="166"/>
        <v>36</v>
      </c>
      <c r="Q2062" s="11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10">
        <f t="shared" si="166"/>
        <v>154.16999999999999</v>
      </c>
      <c r="Q2063" s="11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10">
        <f t="shared" si="166"/>
        <v>566.39</v>
      </c>
      <c r="Q2064" s="11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10">
        <f t="shared" si="166"/>
        <v>120.86</v>
      </c>
      <c r="Q2065" s="11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10">
        <f t="shared" si="166"/>
        <v>86.16</v>
      </c>
      <c r="Q2066" s="11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10">
        <f t="shared" si="166"/>
        <v>51.21</v>
      </c>
      <c r="Q2067" s="11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10">
        <f t="shared" si="166"/>
        <v>67.260000000000005</v>
      </c>
      <c r="Q2068" s="11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10">
        <f t="shared" si="166"/>
        <v>62.8</v>
      </c>
      <c r="Q2069" s="11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10">
        <f t="shared" si="166"/>
        <v>346.13</v>
      </c>
      <c r="Q2070" s="11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10">
        <f t="shared" si="166"/>
        <v>244.12</v>
      </c>
      <c r="Q2071" s="11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10">
        <f t="shared" si="166"/>
        <v>259.25</v>
      </c>
      <c r="Q2072" s="11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10">
        <f t="shared" si="166"/>
        <v>201.96</v>
      </c>
      <c r="Q2073" s="11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10">
        <f t="shared" si="166"/>
        <v>226.21</v>
      </c>
      <c r="Q2074" s="11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10">
        <f t="shared" si="166"/>
        <v>324.69</v>
      </c>
      <c r="Q2075" s="11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10">
        <f t="shared" si="166"/>
        <v>205</v>
      </c>
      <c r="Q2076" s="11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10">
        <f t="shared" si="166"/>
        <v>20.47</v>
      </c>
      <c r="Q2077" s="11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10">
        <f t="shared" si="166"/>
        <v>116.35</v>
      </c>
      <c r="Q2078" s="11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10">
        <f t="shared" si="166"/>
        <v>307.2</v>
      </c>
      <c r="Q2079" s="11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10">
        <f t="shared" si="166"/>
        <v>546.69000000000005</v>
      </c>
      <c r="Q2080" s="11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10">
        <f t="shared" si="166"/>
        <v>47.47</v>
      </c>
      <c r="Q2081" s="11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10">
        <f t="shared" si="166"/>
        <v>101.56</v>
      </c>
      <c r="Q2082" s="11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10">
        <f t="shared" si="166"/>
        <v>72.91</v>
      </c>
      <c r="Q2083" s="11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10">
        <f t="shared" si="166"/>
        <v>43.71</v>
      </c>
      <c r="Q2084" s="11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10">
        <f t="shared" si="166"/>
        <v>34</v>
      </c>
      <c r="Q2085" s="11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10">
        <f t="shared" si="166"/>
        <v>70.650000000000006</v>
      </c>
      <c r="Q2086" s="11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10">
        <f t="shared" si="166"/>
        <v>89.3</v>
      </c>
      <c r="Q2087" s="11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10">
        <f t="shared" si="166"/>
        <v>115.09</v>
      </c>
      <c r="Q2088" s="11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10">
        <f t="shared" si="166"/>
        <v>62.12</v>
      </c>
      <c r="Q2089" s="11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10">
        <f t="shared" si="166"/>
        <v>46.2</v>
      </c>
      <c r="Q2090" s="11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10">
        <f t="shared" si="166"/>
        <v>48.55</v>
      </c>
      <c r="Q2091" s="11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10">
        <f t="shared" si="166"/>
        <v>57.52</v>
      </c>
      <c r="Q2092" s="11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10">
        <f t="shared" si="166"/>
        <v>88.15</v>
      </c>
      <c r="Q2093" s="11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10">
        <f t="shared" si="166"/>
        <v>110.49</v>
      </c>
      <c r="Q2094" s="11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10">
        <f t="shared" si="166"/>
        <v>66.83</v>
      </c>
      <c r="Q2095" s="11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10">
        <f t="shared" si="166"/>
        <v>58.6</v>
      </c>
      <c r="Q2096" s="11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10">
        <f t="shared" si="166"/>
        <v>113.64</v>
      </c>
      <c r="Q2097" s="11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10">
        <f t="shared" si="166"/>
        <v>43.57</v>
      </c>
      <c r="Q2098" s="11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10">
        <f t="shared" si="166"/>
        <v>78.95</v>
      </c>
      <c r="Q2099" s="11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10">
        <f t="shared" si="166"/>
        <v>188.13</v>
      </c>
      <c r="Q2100" s="11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10">
        <f t="shared" si="166"/>
        <v>63.03</v>
      </c>
      <c r="Q2101" s="11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10">
        <f t="shared" si="166"/>
        <v>30.37</v>
      </c>
      <c r="Q2102" s="11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10">
        <f t="shared" si="166"/>
        <v>51.48</v>
      </c>
      <c r="Q2103" s="11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10">
        <f t="shared" si="166"/>
        <v>35.79</v>
      </c>
      <c r="Q2104" s="11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10">
        <f t="shared" si="166"/>
        <v>98.82</v>
      </c>
      <c r="Q2105" s="11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10">
        <f t="shared" si="166"/>
        <v>28</v>
      </c>
      <c r="Q2106" s="11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10">
        <f t="shared" si="166"/>
        <v>51.31</v>
      </c>
      <c r="Q2107" s="11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10">
        <f t="shared" si="166"/>
        <v>53.52</v>
      </c>
      <c r="Q2108" s="11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10">
        <f t="shared" si="166"/>
        <v>37.15</v>
      </c>
      <c r="Q2109" s="11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10">
        <f t="shared" si="166"/>
        <v>89.9</v>
      </c>
      <c r="Q2110" s="11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10">
        <f t="shared" si="166"/>
        <v>106.53</v>
      </c>
      <c r="Q2111" s="11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10">
        <f t="shared" si="166"/>
        <v>52.82</v>
      </c>
      <c r="Q2112" s="11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10">
        <f t="shared" si="166"/>
        <v>54.62</v>
      </c>
      <c r="Q2113" s="11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10">
        <f t="shared" si="166"/>
        <v>27.27</v>
      </c>
      <c r="Q2114" s="11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10">
        <f t="shared" ref="P2122:P2185" si="171">IFERROR(ROUND(E2122/L2122,2),0)</f>
        <v>116.96</v>
      </c>
      <c r="Q2122" s="11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10">
        <f t="shared" si="171"/>
        <v>28.4</v>
      </c>
      <c r="Q2123" s="11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10">
        <f t="shared" si="171"/>
        <v>103.33</v>
      </c>
      <c r="Q2124" s="11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10">
        <f t="shared" si="171"/>
        <v>10</v>
      </c>
      <c r="Q2125" s="11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10">
        <f t="shared" si="171"/>
        <v>23</v>
      </c>
      <c r="Q2126" s="11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10">
        <f t="shared" si="171"/>
        <v>31.56</v>
      </c>
      <c r="Q2127" s="11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10">
        <f t="shared" si="171"/>
        <v>5</v>
      </c>
      <c r="Q2128" s="11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10">
        <f t="shared" si="171"/>
        <v>34.22</v>
      </c>
      <c r="Q2129" s="11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10">
        <f t="shared" si="171"/>
        <v>25</v>
      </c>
      <c r="Q2130" s="11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10">
        <f t="shared" si="171"/>
        <v>19.670000000000002</v>
      </c>
      <c r="Q2131" s="11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10">
        <f t="shared" si="171"/>
        <v>21.25</v>
      </c>
      <c r="Q2132" s="11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10">
        <f t="shared" si="171"/>
        <v>8.33</v>
      </c>
      <c r="Q2133" s="11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10">
        <f t="shared" si="171"/>
        <v>21.34</v>
      </c>
      <c r="Q2134" s="11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10">
        <f t="shared" si="171"/>
        <v>5.33</v>
      </c>
      <c r="Q2135" s="11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10">
        <f t="shared" si="171"/>
        <v>34.67</v>
      </c>
      <c r="Q2136" s="11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10">
        <f t="shared" si="171"/>
        <v>21.73</v>
      </c>
      <c r="Q2137" s="11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10">
        <f t="shared" si="171"/>
        <v>11.92</v>
      </c>
      <c r="Q2138" s="11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10">
        <f t="shared" si="171"/>
        <v>26.6</v>
      </c>
      <c r="Q2139" s="11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10">
        <f t="shared" si="171"/>
        <v>10.67</v>
      </c>
      <c r="Q2140" s="11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10">
        <f t="shared" si="171"/>
        <v>29.04</v>
      </c>
      <c r="Q2141" s="11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10">
        <f t="shared" si="171"/>
        <v>50.91</v>
      </c>
      <c r="Q2142" s="11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10">
        <f t="shared" si="171"/>
        <v>0</v>
      </c>
      <c r="Q2143" s="11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10">
        <f t="shared" si="171"/>
        <v>50.08</v>
      </c>
      <c r="Q2144" s="11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10">
        <f t="shared" si="171"/>
        <v>45</v>
      </c>
      <c r="Q2145" s="11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10">
        <f t="shared" si="171"/>
        <v>25.29</v>
      </c>
      <c r="Q2146" s="11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10">
        <f t="shared" si="171"/>
        <v>51.29</v>
      </c>
      <c r="Q2147" s="11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10">
        <f t="shared" si="171"/>
        <v>1</v>
      </c>
      <c r="Q2148" s="11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10">
        <f t="shared" si="171"/>
        <v>49.38</v>
      </c>
      <c r="Q2149" s="11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10">
        <f t="shared" si="171"/>
        <v>1</v>
      </c>
      <c r="Q2150" s="11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10">
        <f t="shared" si="171"/>
        <v>0</v>
      </c>
      <c r="Q2151" s="11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10">
        <f t="shared" si="171"/>
        <v>101.25</v>
      </c>
      <c r="Q2152" s="11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10">
        <f t="shared" si="171"/>
        <v>19.670000000000002</v>
      </c>
      <c r="Q2153" s="11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10">
        <f t="shared" si="171"/>
        <v>12.5</v>
      </c>
      <c r="Q2154" s="11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10">
        <f t="shared" si="171"/>
        <v>8.5</v>
      </c>
      <c r="Q2155" s="11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10">
        <f t="shared" si="171"/>
        <v>1</v>
      </c>
      <c r="Q2156" s="11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10">
        <f t="shared" si="171"/>
        <v>23</v>
      </c>
      <c r="Q2157" s="11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10">
        <f t="shared" si="171"/>
        <v>17.989999999999998</v>
      </c>
      <c r="Q2158" s="11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10">
        <f t="shared" si="171"/>
        <v>370.95</v>
      </c>
      <c r="Q2159" s="11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10">
        <f t="shared" si="171"/>
        <v>63.57</v>
      </c>
      <c r="Q2160" s="11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10">
        <f t="shared" si="171"/>
        <v>13</v>
      </c>
      <c r="Q2161" s="11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10">
        <f t="shared" si="171"/>
        <v>5.31</v>
      </c>
      <c r="Q2162" s="11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10">
        <f t="shared" si="171"/>
        <v>35.619999999999997</v>
      </c>
      <c r="Q2163" s="11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10">
        <f t="shared" si="171"/>
        <v>87.1</v>
      </c>
      <c r="Q2164" s="11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10">
        <f t="shared" si="171"/>
        <v>75.11</v>
      </c>
      <c r="Q2165" s="11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10">
        <f t="shared" si="171"/>
        <v>68.010000000000005</v>
      </c>
      <c r="Q2166" s="11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10">
        <f t="shared" si="171"/>
        <v>29.62</v>
      </c>
      <c r="Q2167" s="11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10">
        <f t="shared" si="171"/>
        <v>91.63</v>
      </c>
      <c r="Q2168" s="11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10">
        <f t="shared" si="171"/>
        <v>22.5</v>
      </c>
      <c r="Q2169" s="11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10">
        <f t="shared" si="171"/>
        <v>64.37</v>
      </c>
      <c r="Q2170" s="11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10">
        <f t="shared" si="171"/>
        <v>21.86</v>
      </c>
      <c r="Q2171" s="11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10">
        <f t="shared" si="171"/>
        <v>33.32</v>
      </c>
      <c r="Q2172" s="11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10">
        <f t="shared" si="171"/>
        <v>90.28</v>
      </c>
      <c r="Q2173" s="11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10">
        <f t="shared" si="171"/>
        <v>76.92</v>
      </c>
      <c r="Q2174" s="11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10">
        <f t="shared" si="171"/>
        <v>59.23</v>
      </c>
      <c r="Q2175" s="11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10">
        <f t="shared" si="171"/>
        <v>65.38</v>
      </c>
      <c r="Q2176" s="11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10">
        <f t="shared" si="171"/>
        <v>67.31</v>
      </c>
      <c r="Q2177" s="11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10">
        <f t="shared" si="171"/>
        <v>88.75</v>
      </c>
      <c r="Q2178" s="11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10">
        <f t="shared" ref="P2186:P2249" si="176">IFERROR(ROUND(E2186/L2186,2),0)</f>
        <v>107.05</v>
      </c>
      <c r="Q2186" s="11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10">
        <f t="shared" si="176"/>
        <v>149.03</v>
      </c>
      <c r="Q2187" s="11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10">
        <f t="shared" si="176"/>
        <v>55.96</v>
      </c>
      <c r="Q2188" s="11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10">
        <f t="shared" si="176"/>
        <v>56.97</v>
      </c>
      <c r="Q2189" s="11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10">
        <f t="shared" si="176"/>
        <v>44.06</v>
      </c>
      <c r="Q2190" s="11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10">
        <f t="shared" si="176"/>
        <v>68.63</v>
      </c>
      <c r="Q2191" s="11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10">
        <f t="shared" si="176"/>
        <v>65.319999999999993</v>
      </c>
      <c r="Q2192" s="11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10">
        <f t="shared" si="176"/>
        <v>35.92</v>
      </c>
      <c r="Q2193" s="11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10">
        <f t="shared" si="176"/>
        <v>40.07</v>
      </c>
      <c r="Q2194" s="11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10">
        <f t="shared" si="176"/>
        <v>75.650000000000006</v>
      </c>
      <c r="Q2195" s="11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10">
        <f t="shared" si="176"/>
        <v>61.2</v>
      </c>
      <c r="Q2196" s="11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10">
        <f t="shared" si="176"/>
        <v>48.13</v>
      </c>
      <c r="Q2197" s="11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10">
        <f t="shared" si="176"/>
        <v>68.11</v>
      </c>
      <c r="Q2198" s="11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10">
        <f t="shared" si="176"/>
        <v>65.89</v>
      </c>
      <c r="Q2199" s="11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10">
        <f t="shared" si="176"/>
        <v>81.650000000000006</v>
      </c>
      <c r="Q2200" s="11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10">
        <f t="shared" si="176"/>
        <v>52.7</v>
      </c>
      <c r="Q2201" s="11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10">
        <f t="shared" si="176"/>
        <v>41.23</v>
      </c>
      <c r="Q2202" s="11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10">
        <f t="shared" si="176"/>
        <v>15.04</v>
      </c>
      <c r="Q2203" s="11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10">
        <f t="shared" si="176"/>
        <v>39.07</v>
      </c>
      <c r="Q2204" s="11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10">
        <f t="shared" si="176"/>
        <v>43.82</v>
      </c>
      <c r="Q2205" s="11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10">
        <f t="shared" si="176"/>
        <v>27.3</v>
      </c>
      <c r="Q2206" s="11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10">
        <f t="shared" si="176"/>
        <v>42.22</v>
      </c>
      <c r="Q2207" s="11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10">
        <f t="shared" si="176"/>
        <v>33.24</v>
      </c>
      <c r="Q2208" s="11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10">
        <f t="shared" si="176"/>
        <v>285.70999999999998</v>
      </c>
      <c r="Q2209" s="11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10">
        <f t="shared" si="176"/>
        <v>42.33</v>
      </c>
      <c r="Q2210" s="11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10">
        <f t="shared" si="176"/>
        <v>50.27</v>
      </c>
      <c r="Q2211" s="11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10">
        <f t="shared" si="176"/>
        <v>61.9</v>
      </c>
      <c r="Q2212" s="11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10">
        <f t="shared" si="176"/>
        <v>40.75</v>
      </c>
      <c r="Q2213" s="11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10">
        <f t="shared" si="176"/>
        <v>55.8</v>
      </c>
      <c r="Q2214" s="11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10">
        <f t="shared" si="176"/>
        <v>10</v>
      </c>
      <c r="Q2215" s="11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10">
        <f t="shared" si="176"/>
        <v>73.13</v>
      </c>
      <c r="Q2216" s="11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10">
        <f t="shared" si="176"/>
        <v>26.06</v>
      </c>
      <c r="Q2217" s="11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10">
        <f t="shared" si="176"/>
        <v>22.64</v>
      </c>
      <c r="Q2218" s="11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10">
        <f t="shared" si="176"/>
        <v>47.22</v>
      </c>
      <c r="Q2219" s="11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10">
        <f t="shared" si="176"/>
        <v>32.32</v>
      </c>
      <c r="Q2220" s="11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10">
        <f t="shared" si="176"/>
        <v>53.42</v>
      </c>
      <c r="Q2221" s="11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10">
        <f t="shared" si="176"/>
        <v>51.3</v>
      </c>
      <c r="Q2222" s="11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10">
        <f t="shared" si="176"/>
        <v>37.200000000000003</v>
      </c>
      <c r="Q2223" s="11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10">
        <f t="shared" si="176"/>
        <v>27.1</v>
      </c>
      <c r="Q2224" s="11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10">
        <f t="shared" si="176"/>
        <v>206.31</v>
      </c>
      <c r="Q2225" s="11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10">
        <f t="shared" si="176"/>
        <v>82.15</v>
      </c>
      <c r="Q2226" s="11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10">
        <f t="shared" si="176"/>
        <v>164.8</v>
      </c>
      <c r="Q2227" s="11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10">
        <f t="shared" si="176"/>
        <v>60.82</v>
      </c>
      <c r="Q2228" s="11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10">
        <f t="shared" si="176"/>
        <v>67.97</v>
      </c>
      <c r="Q2229" s="11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10">
        <f t="shared" si="176"/>
        <v>81.56</v>
      </c>
      <c r="Q2230" s="11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10">
        <f t="shared" si="176"/>
        <v>25.43</v>
      </c>
      <c r="Q2231" s="11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10">
        <f t="shared" si="176"/>
        <v>21.5</v>
      </c>
      <c r="Q2232" s="11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10">
        <f t="shared" si="176"/>
        <v>27.23</v>
      </c>
      <c r="Q2233" s="11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10">
        <f t="shared" si="176"/>
        <v>25.09</v>
      </c>
      <c r="Q2234" s="11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10">
        <f t="shared" si="176"/>
        <v>21.23</v>
      </c>
      <c r="Q2235" s="11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10">
        <f t="shared" si="176"/>
        <v>41.61</v>
      </c>
      <c r="Q2236" s="11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10">
        <f t="shared" si="176"/>
        <v>135.59</v>
      </c>
      <c r="Q2237" s="11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10">
        <f t="shared" si="176"/>
        <v>22.12</v>
      </c>
      <c r="Q2238" s="11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10">
        <f t="shared" si="176"/>
        <v>64.63</v>
      </c>
      <c r="Q2239" s="11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10">
        <f t="shared" si="176"/>
        <v>69.569999999999993</v>
      </c>
      <c r="Q2240" s="11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10">
        <f t="shared" si="176"/>
        <v>75.13</v>
      </c>
      <c r="Q2241" s="11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10">
        <f t="shared" si="176"/>
        <v>140.97999999999999</v>
      </c>
      <c r="Q2242" s="11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10">
        <f t="shared" ref="P2250:P2313" si="181">IFERROR(ROUND(E2250/L2250,2),0)</f>
        <v>58.63</v>
      </c>
      <c r="Q2250" s="11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10">
        <f t="shared" si="181"/>
        <v>32.82</v>
      </c>
      <c r="Q2251" s="11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10">
        <f t="shared" si="181"/>
        <v>426.93</v>
      </c>
      <c r="Q2252" s="11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10">
        <f t="shared" si="181"/>
        <v>23.81</v>
      </c>
      <c r="Q2253" s="11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10">
        <f t="shared" si="181"/>
        <v>98.41</v>
      </c>
      <c r="Q2254" s="11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10">
        <f t="shared" si="181"/>
        <v>107.32</v>
      </c>
      <c r="Q2255" s="11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10">
        <f t="shared" si="181"/>
        <v>11.67</v>
      </c>
      <c r="Q2256" s="11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10">
        <f t="shared" si="181"/>
        <v>41.78</v>
      </c>
      <c r="Q2257" s="11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10">
        <f t="shared" si="181"/>
        <v>21.38</v>
      </c>
      <c r="Q2258" s="11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10">
        <f t="shared" si="181"/>
        <v>94.1</v>
      </c>
      <c r="Q2259" s="11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10">
        <f t="shared" si="181"/>
        <v>15.72</v>
      </c>
      <c r="Q2260" s="11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10">
        <f t="shared" si="181"/>
        <v>90.64</v>
      </c>
      <c r="Q2261" s="11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10">
        <f t="shared" si="181"/>
        <v>97.3</v>
      </c>
      <c r="Q2262" s="11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10">
        <f t="shared" si="181"/>
        <v>37.119999999999997</v>
      </c>
      <c r="Q2263" s="11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10">
        <f t="shared" si="181"/>
        <v>28.1</v>
      </c>
      <c r="Q2264" s="11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10">
        <f t="shared" si="181"/>
        <v>144.43</v>
      </c>
      <c r="Q2265" s="11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10">
        <f t="shared" si="181"/>
        <v>24.27</v>
      </c>
      <c r="Q2266" s="11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10">
        <f t="shared" si="181"/>
        <v>35.119999999999997</v>
      </c>
      <c r="Q2267" s="11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10">
        <f t="shared" si="181"/>
        <v>24.76</v>
      </c>
      <c r="Q2268" s="11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10">
        <f t="shared" si="181"/>
        <v>188.38</v>
      </c>
      <c r="Q2269" s="11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10">
        <f t="shared" si="181"/>
        <v>148.08000000000001</v>
      </c>
      <c r="Q2270" s="11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10">
        <f t="shared" si="181"/>
        <v>49.93</v>
      </c>
      <c r="Q2271" s="11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10">
        <f t="shared" si="181"/>
        <v>107.82</v>
      </c>
      <c r="Q2272" s="11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10">
        <f t="shared" si="181"/>
        <v>42.63</v>
      </c>
      <c r="Q2273" s="11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10">
        <f t="shared" si="181"/>
        <v>14.37</v>
      </c>
      <c r="Q2274" s="11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10">
        <f t="shared" si="181"/>
        <v>37.479999999999997</v>
      </c>
      <c r="Q2275" s="11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10">
        <f t="shared" si="181"/>
        <v>30.2</v>
      </c>
      <c r="Q2276" s="11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10">
        <f t="shared" si="181"/>
        <v>33.549999999999997</v>
      </c>
      <c r="Q2277" s="11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10">
        <f t="shared" si="181"/>
        <v>64.75</v>
      </c>
      <c r="Q2278" s="11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10">
        <f t="shared" si="181"/>
        <v>57.93</v>
      </c>
      <c r="Q2279" s="11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10">
        <f t="shared" si="181"/>
        <v>53.08</v>
      </c>
      <c r="Q2280" s="11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10">
        <f t="shared" si="181"/>
        <v>48.06</v>
      </c>
      <c r="Q2281" s="11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10">
        <f t="shared" si="181"/>
        <v>82.4</v>
      </c>
      <c r="Q2282" s="11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10">
        <f t="shared" si="181"/>
        <v>50.45</v>
      </c>
      <c r="Q2283" s="11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10">
        <f t="shared" si="181"/>
        <v>115.83</v>
      </c>
      <c r="Q2284" s="11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10">
        <f t="shared" si="181"/>
        <v>63.03</v>
      </c>
      <c r="Q2285" s="11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10">
        <f t="shared" si="181"/>
        <v>108.02</v>
      </c>
      <c r="Q2286" s="11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10">
        <f t="shared" si="181"/>
        <v>46.09</v>
      </c>
      <c r="Q2287" s="11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10">
        <f t="shared" si="181"/>
        <v>107.21</v>
      </c>
      <c r="Q2288" s="11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10">
        <f t="shared" si="181"/>
        <v>50.93</v>
      </c>
      <c r="Q2289" s="11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10">
        <f t="shared" si="181"/>
        <v>40.04</v>
      </c>
      <c r="Q2290" s="11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10">
        <f t="shared" si="181"/>
        <v>64.44</v>
      </c>
      <c r="Q2291" s="11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10">
        <f t="shared" si="181"/>
        <v>53.83</v>
      </c>
      <c r="Q2292" s="11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10">
        <f t="shared" si="181"/>
        <v>100.47</v>
      </c>
      <c r="Q2293" s="11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10">
        <f t="shared" si="181"/>
        <v>46.63</v>
      </c>
      <c r="Q2294" s="11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10">
        <f t="shared" si="181"/>
        <v>34.07</v>
      </c>
      <c r="Q2295" s="11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10">
        <f t="shared" si="181"/>
        <v>65.209999999999994</v>
      </c>
      <c r="Q2296" s="11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10">
        <f t="shared" si="181"/>
        <v>44.21</v>
      </c>
      <c r="Q2297" s="11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10">
        <f t="shared" si="181"/>
        <v>71.97</v>
      </c>
      <c r="Q2298" s="11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10">
        <f t="shared" si="181"/>
        <v>52.95</v>
      </c>
      <c r="Q2299" s="11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10">
        <f t="shared" si="181"/>
        <v>109.45</v>
      </c>
      <c r="Q2300" s="11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10">
        <f t="shared" si="181"/>
        <v>75.040000000000006</v>
      </c>
      <c r="Q2301" s="11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10">
        <f t="shared" si="181"/>
        <v>115.71</v>
      </c>
      <c r="Q2302" s="11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10">
        <f t="shared" si="181"/>
        <v>31.66</v>
      </c>
      <c r="Q2303" s="11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10">
        <f t="shared" si="181"/>
        <v>46.18</v>
      </c>
      <c r="Q2304" s="11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10">
        <f t="shared" si="181"/>
        <v>68.48</v>
      </c>
      <c r="Q2305" s="11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10">
        <f t="shared" si="181"/>
        <v>53.47</v>
      </c>
      <c r="Q2306" s="11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10">
        <f t="shared" ref="P2314:P2377" si="186">IFERROR(ROUND(E2314/L2314,2),0)</f>
        <v>40.96</v>
      </c>
      <c r="Q2314" s="11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10">
        <f t="shared" si="186"/>
        <v>56</v>
      </c>
      <c r="Q2315" s="11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10">
        <f t="shared" si="186"/>
        <v>37.67</v>
      </c>
      <c r="Q2316" s="11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10">
        <f t="shared" si="186"/>
        <v>40.08</v>
      </c>
      <c r="Q2317" s="11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10">
        <f t="shared" si="186"/>
        <v>78.03</v>
      </c>
      <c r="Q2318" s="11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10">
        <f t="shared" si="186"/>
        <v>18.91</v>
      </c>
      <c r="Q2319" s="11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10">
        <f t="shared" si="186"/>
        <v>37.130000000000003</v>
      </c>
      <c r="Q2320" s="11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10">
        <f t="shared" si="186"/>
        <v>41.96</v>
      </c>
      <c r="Q2321" s="11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10">
        <f t="shared" si="186"/>
        <v>61.04</v>
      </c>
      <c r="Q2322" s="11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10">
        <f t="shared" si="186"/>
        <v>64.53</v>
      </c>
      <c r="Q2323" s="11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10">
        <f t="shared" si="186"/>
        <v>21.25</v>
      </c>
      <c r="Q2324" s="11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10">
        <f t="shared" si="186"/>
        <v>30</v>
      </c>
      <c r="Q2325" s="11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10">
        <f t="shared" si="186"/>
        <v>25.49</v>
      </c>
      <c r="Q2326" s="11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10">
        <f t="shared" si="186"/>
        <v>11.43</v>
      </c>
      <c r="Q2327" s="11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10">
        <f t="shared" si="186"/>
        <v>108</v>
      </c>
      <c r="Q2328" s="11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10">
        <f t="shared" si="186"/>
        <v>54.88</v>
      </c>
      <c r="Q2329" s="11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10">
        <f t="shared" si="186"/>
        <v>47.38</v>
      </c>
      <c r="Q2330" s="11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10">
        <f t="shared" si="186"/>
        <v>211.84</v>
      </c>
      <c r="Q2331" s="11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10">
        <f t="shared" si="186"/>
        <v>219.93</v>
      </c>
      <c r="Q2332" s="11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10">
        <f t="shared" si="186"/>
        <v>40.799999999999997</v>
      </c>
      <c r="Q2333" s="11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10">
        <f t="shared" si="186"/>
        <v>75.5</v>
      </c>
      <c r="Q2334" s="11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10">
        <f t="shared" si="186"/>
        <v>13.54</v>
      </c>
      <c r="Q2335" s="11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10">
        <f t="shared" si="186"/>
        <v>60.87</v>
      </c>
      <c r="Q2336" s="11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10">
        <f t="shared" si="186"/>
        <v>115.69</v>
      </c>
      <c r="Q2337" s="11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10">
        <f t="shared" si="186"/>
        <v>48.1</v>
      </c>
      <c r="Q2338" s="11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10">
        <f t="shared" si="186"/>
        <v>74.180000000000007</v>
      </c>
      <c r="Q2339" s="11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10">
        <f t="shared" si="186"/>
        <v>123.35</v>
      </c>
      <c r="Q2340" s="11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10">
        <f t="shared" si="186"/>
        <v>66.62</v>
      </c>
      <c r="Q2341" s="11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10">
        <f t="shared" si="186"/>
        <v>104.99</v>
      </c>
      <c r="Q2342" s="11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10">
        <f t="shared" si="186"/>
        <v>0</v>
      </c>
      <c r="Q2343" s="11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10">
        <f t="shared" si="186"/>
        <v>0</v>
      </c>
      <c r="Q2344" s="11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10">
        <f t="shared" si="186"/>
        <v>300</v>
      </c>
      <c r="Q2345" s="11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10">
        <f t="shared" si="186"/>
        <v>1</v>
      </c>
      <c r="Q2346" s="11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10">
        <f t="shared" si="186"/>
        <v>0</v>
      </c>
      <c r="Q2347" s="11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10">
        <f t="shared" si="186"/>
        <v>13</v>
      </c>
      <c r="Q2348" s="11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10">
        <f t="shared" si="186"/>
        <v>15</v>
      </c>
      <c r="Q2349" s="11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10">
        <f t="shared" si="186"/>
        <v>54</v>
      </c>
      <c r="Q2350" s="11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10">
        <f t="shared" si="186"/>
        <v>0</v>
      </c>
      <c r="Q2351" s="11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10">
        <f t="shared" si="186"/>
        <v>0</v>
      </c>
      <c r="Q2352" s="11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10">
        <f t="shared" si="186"/>
        <v>15.43</v>
      </c>
      <c r="Q2353" s="11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10">
        <f t="shared" si="186"/>
        <v>0</v>
      </c>
      <c r="Q2354" s="11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10">
        <f t="shared" si="186"/>
        <v>0</v>
      </c>
      <c r="Q2355" s="11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10">
        <f t="shared" si="186"/>
        <v>25</v>
      </c>
      <c r="Q2356" s="11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10">
        <f t="shared" si="186"/>
        <v>27.5</v>
      </c>
      <c r="Q2357" s="11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10">
        <f t="shared" si="186"/>
        <v>0</v>
      </c>
      <c r="Q2358" s="11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10">
        <f t="shared" si="186"/>
        <v>0</v>
      </c>
      <c r="Q2359" s="11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10">
        <f t="shared" si="186"/>
        <v>0</v>
      </c>
      <c r="Q2360" s="11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10">
        <f t="shared" si="186"/>
        <v>367</v>
      </c>
      <c r="Q2361" s="11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10">
        <f t="shared" si="186"/>
        <v>2</v>
      </c>
      <c r="Q2362" s="11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10">
        <f t="shared" si="186"/>
        <v>0</v>
      </c>
      <c r="Q2363" s="11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10">
        <f t="shared" si="186"/>
        <v>60</v>
      </c>
      <c r="Q2364" s="11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10">
        <f t="shared" si="186"/>
        <v>0</v>
      </c>
      <c r="Q2365" s="11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10">
        <f t="shared" si="186"/>
        <v>0</v>
      </c>
      <c r="Q2366" s="11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10">
        <f t="shared" si="186"/>
        <v>0</v>
      </c>
      <c r="Q2367" s="11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10">
        <f t="shared" si="186"/>
        <v>97.41</v>
      </c>
      <c r="Q2368" s="11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10">
        <f t="shared" si="186"/>
        <v>47.86</v>
      </c>
      <c r="Q2369" s="11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10">
        <f t="shared" si="186"/>
        <v>50</v>
      </c>
      <c r="Q2370" s="11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10">
        <f t="shared" ref="P2378:P2441" si="191">IFERROR(ROUND(E2378/L2378,2),0)</f>
        <v>81.58</v>
      </c>
      <c r="Q2378" s="11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10">
        <f t="shared" si="191"/>
        <v>0</v>
      </c>
      <c r="Q2379" s="11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10">
        <f t="shared" si="191"/>
        <v>0</v>
      </c>
      <c r="Q2380" s="11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10">
        <f t="shared" si="191"/>
        <v>0</v>
      </c>
      <c r="Q2381" s="11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10">
        <f t="shared" si="191"/>
        <v>18.329999999999998</v>
      </c>
      <c r="Q2382" s="11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10">
        <f t="shared" si="191"/>
        <v>224.43</v>
      </c>
      <c r="Q2383" s="11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10">
        <f t="shared" si="191"/>
        <v>37.5</v>
      </c>
      <c r="Q2384" s="11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10">
        <f t="shared" si="191"/>
        <v>145</v>
      </c>
      <c r="Q2385" s="11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10">
        <f t="shared" si="191"/>
        <v>1</v>
      </c>
      <c r="Q2386" s="11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10">
        <f t="shared" si="191"/>
        <v>112.57</v>
      </c>
      <c r="Q2387" s="11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10">
        <f t="shared" si="191"/>
        <v>0</v>
      </c>
      <c r="Q2388" s="11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10">
        <f t="shared" si="191"/>
        <v>342</v>
      </c>
      <c r="Q2389" s="11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10">
        <f t="shared" si="191"/>
        <v>57.88</v>
      </c>
      <c r="Q2390" s="11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10">
        <f t="shared" si="191"/>
        <v>30</v>
      </c>
      <c r="Q2391" s="11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10">
        <f t="shared" si="191"/>
        <v>0</v>
      </c>
      <c r="Q2392" s="11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10">
        <f t="shared" si="191"/>
        <v>25</v>
      </c>
      <c r="Q2393" s="11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10">
        <f t="shared" si="191"/>
        <v>0</v>
      </c>
      <c r="Q2394" s="11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10">
        <f t="shared" si="191"/>
        <v>50</v>
      </c>
      <c r="Q2395" s="11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10">
        <f t="shared" si="191"/>
        <v>1.5</v>
      </c>
      <c r="Q2396" s="11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10">
        <f t="shared" si="191"/>
        <v>0</v>
      </c>
      <c r="Q2397" s="11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10">
        <f t="shared" si="191"/>
        <v>10</v>
      </c>
      <c r="Q2398" s="11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10">
        <f t="shared" si="191"/>
        <v>0</v>
      </c>
      <c r="Q2399" s="11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10">
        <f t="shared" si="191"/>
        <v>0</v>
      </c>
      <c r="Q2400" s="11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10">
        <f t="shared" si="191"/>
        <v>0</v>
      </c>
      <c r="Q2401" s="11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10">
        <f t="shared" si="191"/>
        <v>0</v>
      </c>
      <c r="Q2402" s="11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10">
        <f t="shared" si="191"/>
        <v>22.33</v>
      </c>
      <c r="Q2403" s="11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10">
        <f t="shared" si="191"/>
        <v>52</v>
      </c>
      <c r="Q2404" s="11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10">
        <f t="shared" si="191"/>
        <v>16.829999999999998</v>
      </c>
      <c r="Q2405" s="11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10">
        <f t="shared" si="191"/>
        <v>0</v>
      </c>
      <c r="Q2406" s="11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10">
        <f t="shared" si="191"/>
        <v>56.3</v>
      </c>
      <c r="Q2407" s="11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10">
        <f t="shared" si="191"/>
        <v>84.06</v>
      </c>
      <c r="Q2408" s="11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10">
        <f t="shared" si="191"/>
        <v>168.39</v>
      </c>
      <c r="Q2409" s="11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10">
        <f t="shared" si="191"/>
        <v>15</v>
      </c>
      <c r="Q2410" s="11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10">
        <f t="shared" si="191"/>
        <v>76.67</v>
      </c>
      <c r="Q2411" s="11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10">
        <f t="shared" si="191"/>
        <v>0</v>
      </c>
      <c r="Q2412" s="11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10">
        <f t="shared" si="191"/>
        <v>50.33</v>
      </c>
      <c r="Q2413" s="11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10">
        <f t="shared" si="191"/>
        <v>0</v>
      </c>
      <c r="Q2414" s="11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10">
        <f t="shared" si="191"/>
        <v>8.33</v>
      </c>
      <c r="Q2415" s="11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10">
        <f t="shared" si="191"/>
        <v>35.380000000000003</v>
      </c>
      <c r="Q2416" s="11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10">
        <f t="shared" si="191"/>
        <v>55.83</v>
      </c>
      <c r="Q2417" s="11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10">
        <f t="shared" si="191"/>
        <v>5</v>
      </c>
      <c r="Q2418" s="11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10">
        <f t="shared" si="191"/>
        <v>0</v>
      </c>
      <c r="Q2419" s="11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10">
        <f t="shared" si="191"/>
        <v>1</v>
      </c>
      <c r="Q2420" s="11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10">
        <f t="shared" si="191"/>
        <v>0</v>
      </c>
      <c r="Q2421" s="11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10">
        <f t="shared" si="191"/>
        <v>69.47</v>
      </c>
      <c r="Q2422" s="11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10">
        <f t="shared" si="191"/>
        <v>1</v>
      </c>
      <c r="Q2423" s="11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10">
        <f t="shared" si="191"/>
        <v>1</v>
      </c>
      <c r="Q2424" s="11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10">
        <f t="shared" si="191"/>
        <v>8</v>
      </c>
      <c r="Q2425" s="11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10">
        <f t="shared" si="191"/>
        <v>34.44</v>
      </c>
      <c r="Q2426" s="11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10">
        <f t="shared" si="191"/>
        <v>1</v>
      </c>
      <c r="Q2427" s="11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10">
        <f t="shared" si="191"/>
        <v>0</v>
      </c>
      <c r="Q2428" s="11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10">
        <f t="shared" si="191"/>
        <v>1</v>
      </c>
      <c r="Q2429" s="11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10">
        <f t="shared" si="191"/>
        <v>1</v>
      </c>
      <c r="Q2430" s="11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10">
        <f t="shared" si="191"/>
        <v>501.25</v>
      </c>
      <c r="Q2431" s="11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10">
        <f t="shared" si="191"/>
        <v>10.5</v>
      </c>
      <c r="Q2432" s="11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10">
        <f t="shared" si="191"/>
        <v>1</v>
      </c>
      <c r="Q2433" s="11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10">
        <f t="shared" si="191"/>
        <v>1</v>
      </c>
      <c r="Q2434" s="11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10">
        <f t="shared" ref="P2442:P2505" si="196">IFERROR(ROUND(E2442/L2442,2),0)</f>
        <v>5</v>
      </c>
      <c r="Q2442" s="11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10">
        <f t="shared" si="196"/>
        <v>74.23</v>
      </c>
      <c r="Q2443" s="11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10">
        <f t="shared" si="196"/>
        <v>81.25</v>
      </c>
      <c r="Q2444" s="11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10">
        <f t="shared" si="196"/>
        <v>130.22999999999999</v>
      </c>
      <c r="Q2445" s="11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10">
        <f t="shared" si="196"/>
        <v>53.41</v>
      </c>
      <c r="Q2446" s="11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10">
        <f t="shared" si="196"/>
        <v>75.13</v>
      </c>
      <c r="Q2447" s="11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10">
        <f t="shared" si="196"/>
        <v>75.67</v>
      </c>
      <c r="Q2448" s="11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10">
        <f t="shared" si="196"/>
        <v>31.69</v>
      </c>
      <c r="Q2449" s="11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10">
        <f t="shared" si="196"/>
        <v>47.78</v>
      </c>
      <c r="Q2450" s="11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10">
        <f t="shared" si="196"/>
        <v>90</v>
      </c>
      <c r="Q2451" s="11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10">
        <f t="shared" si="196"/>
        <v>149.31</v>
      </c>
      <c r="Q2452" s="11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10">
        <f t="shared" si="196"/>
        <v>62.07</v>
      </c>
      <c r="Q2453" s="11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10">
        <f t="shared" si="196"/>
        <v>53.4</v>
      </c>
      <c r="Q2454" s="11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10">
        <f t="shared" si="196"/>
        <v>69.27</v>
      </c>
      <c r="Q2455" s="11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10">
        <f t="shared" si="196"/>
        <v>271.51</v>
      </c>
      <c r="Q2456" s="11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10">
        <f t="shared" si="196"/>
        <v>34.130000000000003</v>
      </c>
      <c r="Q2457" s="11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10">
        <f t="shared" si="196"/>
        <v>40.49</v>
      </c>
      <c r="Q2458" s="11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10">
        <f t="shared" si="196"/>
        <v>189.76</v>
      </c>
      <c r="Q2459" s="11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10">
        <f t="shared" si="196"/>
        <v>68.86</v>
      </c>
      <c r="Q2460" s="11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10">
        <f t="shared" si="196"/>
        <v>108.78</v>
      </c>
      <c r="Q2461" s="11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10">
        <f t="shared" si="196"/>
        <v>125.99</v>
      </c>
      <c r="Q2462" s="11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10">
        <f t="shared" si="196"/>
        <v>90.52</v>
      </c>
      <c r="Q2463" s="11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10">
        <f t="shared" si="196"/>
        <v>28.88</v>
      </c>
      <c r="Q2464" s="11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10">
        <f t="shared" si="196"/>
        <v>31</v>
      </c>
      <c r="Q2465" s="11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10">
        <f t="shared" si="196"/>
        <v>51.67</v>
      </c>
      <c r="Q2466" s="11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10">
        <f t="shared" si="196"/>
        <v>26.27</v>
      </c>
      <c r="Q2467" s="11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10">
        <f t="shared" si="196"/>
        <v>48.08</v>
      </c>
      <c r="Q2468" s="11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10">
        <f t="shared" si="196"/>
        <v>27.56</v>
      </c>
      <c r="Q2469" s="11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10">
        <f t="shared" si="196"/>
        <v>36.97</v>
      </c>
      <c r="Q2470" s="11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10">
        <f t="shared" si="196"/>
        <v>29.02</v>
      </c>
      <c r="Q2471" s="11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10">
        <f t="shared" si="196"/>
        <v>28.66</v>
      </c>
      <c r="Q2472" s="11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10">
        <f t="shared" si="196"/>
        <v>37.65</v>
      </c>
      <c r="Q2473" s="11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10">
        <f t="shared" si="196"/>
        <v>97.9</v>
      </c>
      <c r="Q2474" s="11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10">
        <f t="shared" si="196"/>
        <v>42.55</v>
      </c>
      <c r="Q2475" s="11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10">
        <f t="shared" si="196"/>
        <v>131.58000000000001</v>
      </c>
      <c r="Q2476" s="11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10">
        <f t="shared" si="196"/>
        <v>32.32</v>
      </c>
      <c r="Q2477" s="11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10">
        <f t="shared" si="196"/>
        <v>61.1</v>
      </c>
      <c r="Q2478" s="11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10">
        <f t="shared" si="196"/>
        <v>31.34</v>
      </c>
      <c r="Q2479" s="11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10">
        <f t="shared" si="196"/>
        <v>129.11000000000001</v>
      </c>
      <c r="Q2480" s="11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10">
        <f t="shared" si="196"/>
        <v>25.02</v>
      </c>
      <c r="Q2481" s="11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10">
        <f t="shared" si="196"/>
        <v>250</v>
      </c>
      <c r="Q2482" s="11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10">
        <f t="shared" si="196"/>
        <v>47.54</v>
      </c>
      <c r="Q2483" s="11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10">
        <f t="shared" si="196"/>
        <v>40.04</v>
      </c>
      <c r="Q2484" s="11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10">
        <f t="shared" si="196"/>
        <v>65.84</v>
      </c>
      <c r="Q2485" s="11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10">
        <f t="shared" si="196"/>
        <v>46.4</v>
      </c>
      <c r="Q2486" s="11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10">
        <f t="shared" si="196"/>
        <v>50.37</v>
      </c>
      <c r="Q2487" s="11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10">
        <f t="shared" si="196"/>
        <v>26.57</v>
      </c>
      <c r="Q2488" s="11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10">
        <f t="shared" si="196"/>
        <v>39.49</v>
      </c>
      <c r="Q2489" s="11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10">
        <f t="shared" si="196"/>
        <v>49.25</v>
      </c>
      <c r="Q2490" s="11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10">
        <f t="shared" si="196"/>
        <v>62.38</v>
      </c>
      <c r="Q2491" s="11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10">
        <f t="shared" si="196"/>
        <v>37.94</v>
      </c>
      <c r="Q2492" s="11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10">
        <f t="shared" si="196"/>
        <v>51.6</v>
      </c>
      <c r="Q2493" s="11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10">
        <f t="shared" si="196"/>
        <v>27.78</v>
      </c>
      <c r="Q2494" s="11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10">
        <f t="shared" si="196"/>
        <v>99.38</v>
      </c>
      <c r="Q2495" s="11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10">
        <f t="shared" si="196"/>
        <v>38.85</v>
      </c>
      <c r="Q2496" s="11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10">
        <f t="shared" si="196"/>
        <v>45.55</v>
      </c>
      <c r="Q2497" s="11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10">
        <f t="shared" si="196"/>
        <v>600</v>
      </c>
      <c r="Q2498" s="11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10">
        <f t="shared" ref="P2506:P2569" si="201">IFERROR(ROUND(E2506/L2506,2),0)</f>
        <v>0</v>
      </c>
      <c r="Q2506" s="11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10">
        <f t="shared" si="201"/>
        <v>0</v>
      </c>
      <c r="Q2507" s="11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10">
        <f t="shared" si="201"/>
        <v>15</v>
      </c>
      <c r="Q2508" s="11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10">
        <f t="shared" si="201"/>
        <v>0</v>
      </c>
      <c r="Q2509" s="11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10">
        <f t="shared" si="201"/>
        <v>0</v>
      </c>
      <c r="Q2510" s="11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10">
        <f t="shared" si="201"/>
        <v>35.71</v>
      </c>
      <c r="Q2511" s="11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10">
        <f t="shared" si="201"/>
        <v>37.5</v>
      </c>
      <c r="Q2512" s="11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10">
        <f t="shared" si="201"/>
        <v>0</v>
      </c>
      <c r="Q2513" s="11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10">
        <f t="shared" si="201"/>
        <v>0</v>
      </c>
      <c r="Q2514" s="11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10">
        <f t="shared" si="201"/>
        <v>0</v>
      </c>
      <c r="Q2515" s="11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10">
        <f t="shared" si="201"/>
        <v>52.5</v>
      </c>
      <c r="Q2516" s="11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10">
        <f t="shared" si="201"/>
        <v>77.5</v>
      </c>
      <c r="Q2517" s="11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10">
        <f t="shared" si="201"/>
        <v>0</v>
      </c>
      <c r="Q2518" s="11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10">
        <f t="shared" si="201"/>
        <v>53.55</v>
      </c>
      <c r="Q2519" s="11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10">
        <f t="shared" si="201"/>
        <v>0</v>
      </c>
      <c r="Q2520" s="11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10">
        <f t="shared" si="201"/>
        <v>16.25</v>
      </c>
      <c r="Q2521" s="11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10">
        <f t="shared" si="201"/>
        <v>0</v>
      </c>
      <c r="Q2522" s="11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10">
        <f t="shared" si="201"/>
        <v>103.68</v>
      </c>
      <c r="Q2523" s="11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10">
        <f t="shared" si="201"/>
        <v>185.19</v>
      </c>
      <c r="Q2524" s="11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10">
        <f t="shared" si="201"/>
        <v>54.15</v>
      </c>
      <c r="Q2525" s="11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10">
        <f t="shared" si="201"/>
        <v>177.21</v>
      </c>
      <c r="Q2526" s="11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10">
        <f t="shared" si="201"/>
        <v>100.33</v>
      </c>
      <c r="Q2527" s="11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10">
        <f t="shared" si="201"/>
        <v>136.91</v>
      </c>
      <c r="Q2528" s="11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10">
        <f t="shared" si="201"/>
        <v>57.54</v>
      </c>
      <c r="Q2529" s="11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10">
        <f t="shared" si="201"/>
        <v>52.96</v>
      </c>
      <c r="Q2530" s="11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10">
        <f t="shared" si="201"/>
        <v>82.33</v>
      </c>
      <c r="Q2531" s="11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10">
        <f t="shared" si="201"/>
        <v>135.41999999999999</v>
      </c>
      <c r="Q2532" s="11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10">
        <f t="shared" si="201"/>
        <v>74.069999999999993</v>
      </c>
      <c r="Q2533" s="11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10">
        <f t="shared" si="201"/>
        <v>84.08</v>
      </c>
      <c r="Q2534" s="11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10">
        <f t="shared" si="201"/>
        <v>61.03</v>
      </c>
      <c r="Q2535" s="11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10">
        <f t="shared" si="201"/>
        <v>150</v>
      </c>
      <c r="Q2536" s="11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10">
        <f t="shared" si="201"/>
        <v>266.08999999999997</v>
      </c>
      <c r="Q2537" s="11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10">
        <f t="shared" si="201"/>
        <v>7.25</v>
      </c>
      <c r="Q2538" s="11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10">
        <f t="shared" si="201"/>
        <v>100</v>
      </c>
      <c r="Q2539" s="11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10">
        <f t="shared" si="201"/>
        <v>109.96</v>
      </c>
      <c r="Q2540" s="11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10">
        <f t="shared" si="201"/>
        <v>169.92</v>
      </c>
      <c r="Q2541" s="11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10">
        <f t="shared" si="201"/>
        <v>95.74</v>
      </c>
      <c r="Q2542" s="11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10">
        <f t="shared" si="201"/>
        <v>59.46</v>
      </c>
      <c r="Q2543" s="11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10">
        <f t="shared" si="201"/>
        <v>55.77</v>
      </c>
      <c r="Q2544" s="11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10">
        <f t="shared" si="201"/>
        <v>30.08</v>
      </c>
      <c r="Q2545" s="11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10">
        <f t="shared" si="201"/>
        <v>88.44</v>
      </c>
      <c r="Q2546" s="11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10">
        <f t="shared" si="201"/>
        <v>64.03</v>
      </c>
      <c r="Q2547" s="11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10">
        <f t="shared" si="201"/>
        <v>60.15</v>
      </c>
      <c r="Q2548" s="11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10">
        <f t="shared" si="201"/>
        <v>49.19</v>
      </c>
      <c r="Q2549" s="11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10">
        <f t="shared" si="201"/>
        <v>165.16</v>
      </c>
      <c r="Q2550" s="11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10">
        <f t="shared" si="201"/>
        <v>43.62</v>
      </c>
      <c r="Q2551" s="11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10">
        <f t="shared" si="201"/>
        <v>43.7</v>
      </c>
      <c r="Q2552" s="11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10">
        <f t="shared" si="201"/>
        <v>67.42</v>
      </c>
      <c r="Q2553" s="11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10">
        <f t="shared" si="201"/>
        <v>177.5</v>
      </c>
      <c r="Q2554" s="11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10">
        <f t="shared" si="201"/>
        <v>38.880000000000003</v>
      </c>
      <c r="Q2555" s="11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10">
        <f t="shared" si="201"/>
        <v>54.99</v>
      </c>
      <c r="Q2556" s="11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10">
        <f t="shared" si="201"/>
        <v>61.34</v>
      </c>
      <c r="Q2557" s="11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10">
        <f t="shared" si="201"/>
        <v>23.12</v>
      </c>
      <c r="Q2558" s="11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10">
        <f t="shared" si="201"/>
        <v>29.61</v>
      </c>
      <c r="Q2559" s="11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10">
        <f t="shared" si="201"/>
        <v>75.61</v>
      </c>
      <c r="Q2560" s="11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10">
        <f t="shared" si="201"/>
        <v>35.6</v>
      </c>
      <c r="Q2561" s="11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10">
        <f t="shared" si="201"/>
        <v>143</v>
      </c>
      <c r="Q2562" s="11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10">
        <f t="shared" ref="P2570:P2633" si="206">IFERROR(ROUND(E2570/L2570,2),0)</f>
        <v>50</v>
      </c>
      <c r="Q2570" s="11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10">
        <f t="shared" si="206"/>
        <v>72.5</v>
      </c>
      <c r="Q2571" s="11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10">
        <f t="shared" si="206"/>
        <v>29.5</v>
      </c>
      <c r="Q2572" s="11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10">
        <f t="shared" si="206"/>
        <v>62.5</v>
      </c>
      <c r="Q2573" s="11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10">
        <f t="shared" si="206"/>
        <v>0</v>
      </c>
      <c r="Q2574" s="11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10">
        <f t="shared" si="206"/>
        <v>0</v>
      </c>
      <c r="Q2575" s="11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10">
        <f t="shared" si="206"/>
        <v>0</v>
      </c>
      <c r="Q2576" s="11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10">
        <f t="shared" si="206"/>
        <v>0</v>
      </c>
      <c r="Q2577" s="11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10">
        <f t="shared" si="206"/>
        <v>0</v>
      </c>
      <c r="Q2578" s="11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10">
        <f t="shared" si="206"/>
        <v>0</v>
      </c>
      <c r="Q2579" s="11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10">
        <f t="shared" si="206"/>
        <v>0</v>
      </c>
      <c r="Q2580" s="11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10">
        <f t="shared" si="206"/>
        <v>23.08</v>
      </c>
      <c r="Q2581" s="11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10">
        <f t="shared" si="206"/>
        <v>25.5</v>
      </c>
      <c r="Q2582" s="11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10">
        <f t="shared" si="206"/>
        <v>48.18</v>
      </c>
      <c r="Q2583" s="11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10">
        <f t="shared" si="206"/>
        <v>1</v>
      </c>
      <c r="Q2584" s="11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10">
        <f t="shared" si="206"/>
        <v>1</v>
      </c>
      <c r="Q2585" s="11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10">
        <f t="shared" si="206"/>
        <v>0</v>
      </c>
      <c r="Q2586" s="11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10">
        <f t="shared" si="206"/>
        <v>50</v>
      </c>
      <c r="Q2587" s="11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10">
        <f t="shared" si="206"/>
        <v>5</v>
      </c>
      <c r="Q2588" s="11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10">
        <f t="shared" si="206"/>
        <v>202.83</v>
      </c>
      <c r="Q2589" s="11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10">
        <f t="shared" si="206"/>
        <v>29.13</v>
      </c>
      <c r="Q2590" s="11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10">
        <f t="shared" si="206"/>
        <v>5</v>
      </c>
      <c r="Q2591" s="11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10">
        <f t="shared" si="206"/>
        <v>0</v>
      </c>
      <c r="Q2592" s="11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10">
        <f t="shared" si="206"/>
        <v>13</v>
      </c>
      <c r="Q2593" s="11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10">
        <f t="shared" si="206"/>
        <v>50</v>
      </c>
      <c r="Q2594" s="11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10">
        <f t="shared" si="206"/>
        <v>0</v>
      </c>
      <c r="Q2595" s="11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10">
        <f t="shared" si="206"/>
        <v>1</v>
      </c>
      <c r="Q2596" s="11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10">
        <f t="shared" si="206"/>
        <v>96.05</v>
      </c>
      <c r="Q2597" s="11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10">
        <f t="shared" si="206"/>
        <v>305.77999999999997</v>
      </c>
      <c r="Q2598" s="11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10">
        <f t="shared" si="206"/>
        <v>12.14</v>
      </c>
      <c r="Q2599" s="11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10">
        <f t="shared" si="206"/>
        <v>83.57</v>
      </c>
      <c r="Q2600" s="11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10">
        <f t="shared" si="206"/>
        <v>18</v>
      </c>
      <c r="Q2601" s="11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10">
        <f t="shared" si="206"/>
        <v>115.53</v>
      </c>
      <c r="Q2602" s="11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10">
        <f t="shared" si="206"/>
        <v>21.9</v>
      </c>
      <c r="Q2603" s="11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10">
        <f t="shared" si="206"/>
        <v>80.02</v>
      </c>
      <c r="Q2604" s="11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10">
        <f t="shared" si="206"/>
        <v>35.520000000000003</v>
      </c>
      <c r="Q2605" s="11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10">
        <f t="shared" si="206"/>
        <v>64.930000000000007</v>
      </c>
      <c r="Q2606" s="11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10">
        <f t="shared" si="206"/>
        <v>60.97</v>
      </c>
      <c r="Q2607" s="11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10">
        <f t="shared" si="206"/>
        <v>31.44</v>
      </c>
      <c r="Q2608" s="11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10">
        <f t="shared" si="206"/>
        <v>81.95</v>
      </c>
      <c r="Q2609" s="11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10">
        <f t="shared" si="206"/>
        <v>58.93</v>
      </c>
      <c r="Q2610" s="11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10">
        <f t="shared" si="206"/>
        <v>157.29</v>
      </c>
      <c r="Q2611" s="11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10">
        <f t="shared" si="206"/>
        <v>55.76</v>
      </c>
      <c r="Q2612" s="11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10">
        <f t="shared" si="206"/>
        <v>83.8</v>
      </c>
      <c r="Q2613" s="11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10">
        <f t="shared" si="206"/>
        <v>58.42</v>
      </c>
      <c r="Q2614" s="11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10">
        <f t="shared" si="206"/>
        <v>270.57</v>
      </c>
      <c r="Q2615" s="11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10">
        <f t="shared" si="206"/>
        <v>107.1</v>
      </c>
      <c r="Q2616" s="11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10">
        <f t="shared" si="206"/>
        <v>47.18</v>
      </c>
      <c r="Q2617" s="11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10">
        <f t="shared" si="206"/>
        <v>120.31</v>
      </c>
      <c r="Q2618" s="11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10">
        <f t="shared" si="206"/>
        <v>27.6</v>
      </c>
      <c r="Q2619" s="11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10">
        <f t="shared" si="206"/>
        <v>205.3</v>
      </c>
      <c r="Q2620" s="11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10">
        <f t="shared" si="206"/>
        <v>35.549999999999997</v>
      </c>
      <c r="Q2621" s="11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10">
        <f t="shared" si="206"/>
        <v>74.64</v>
      </c>
      <c r="Q2622" s="11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10">
        <f t="shared" si="206"/>
        <v>47.06</v>
      </c>
      <c r="Q2623" s="11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10">
        <f t="shared" si="206"/>
        <v>26.59</v>
      </c>
      <c r="Q2624" s="11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10">
        <f t="shared" si="206"/>
        <v>36.770000000000003</v>
      </c>
      <c r="Q2625" s="11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10">
        <f t="shared" si="206"/>
        <v>31.82</v>
      </c>
      <c r="Q2626" s="11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10">
        <f t="shared" ref="P2634:P2697" si="211">IFERROR(ROUND(E2634/L2634,2),0)</f>
        <v>34.9</v>
      </c>
      <c r="Q2634" s="11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10">
        <f t="shared" si="211"/>
        <v>89.1</v>
      </c>
      <c r="Q2635" s="11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10">
        <f t="shared" si="211"/>
        <v>39.44</v>
      </c>
      <c r="Q2636" s="11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10">
        <f t="shared" si="211"/>
        <v>136.9</v>
      </c>
      <c r="Q2637" s="11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10">
        <f t="shared" si="211"/>
        <v>37.46</v>
      </c>
      <c r="Q2638" s="11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10">
        <f t="shared" si="211"/>
        <v>31.96</v>
      </c>
      <c r="Q2639" s="11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10">
        <f t="shared" si="211"/>
        <v>25.21</v>
      </c>
      <c r="Q2640" s="11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10">
        <f t="shared" si="211"/>
        <v>10.039999999999999</v>
      </c>
      <c r="Q2641" s="11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10">
        <f t="shared" si="211"/>
        <v>45.94</v>
      </c>
      <c r="Q2642" s="11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10">
        <f t="shared" si="211"/>
        <v>15</v>
      </c>
      <c r="Q2643" s="11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10">
        <f t="shared" si="211"/>
        <v>0</v>
      </c>
      <c r="Q2644" s="11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10">
        <f t="shared" si="211"/>
        <v>223.58</v>
      </c>
      <c r="Q2645" s="11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10">
        <f t="shared" si="211"/>
        <v>39.479999999999997</v>
      </c>
      <c r="Q2646" s="11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10">
        <f t="shared" si="211"/>
        <v>91.3</v>
      </c>
      <c r="Q2647" s="11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10">
        <f t="shared" si="211"/>
        <v>78.67</v>
      </c>
      <c r="Q2648" s="11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10">
        <f t="shared" si="211"/>
        <v>12</v>
      </c>
      <c r="Q2649" s="11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10">
        <f t="shared" si="211"/>
        <v>17.670000000000002</v>
      </c>
      <c r="Q2650" s="11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10">
        <f t="shared" si="211"/>
        <v>41.33</v>
      </c>
      <c r="Q2651" s="11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10">
        <f t="shared" si="211"/>
        <v>71.599999999999994</v>
      </c>
      <c r="Q2652" s="11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10">
        <f t="shared" si="211"/>
        <v>307.82</v>
      </c>
      <c r="Q2653" s="11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10">
        <f t="shared" si="211"/>
        <v>80.45</v>
      </c>
      <c r="Q2654" s="11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10">
        <f t="shared" si="211"/>
        <v>83.94</v>
      </c>
      <c r="Q2655" s="11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10">
        <f t="shared" si="211"/>
        <v>8.5</v>
      </c>
      <c r="Q2656" s="11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10">
        <f t="shared" si="211"/>
        <v>73.37</v>
      </c>
      <c r="Q2657" s="11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10">
        <f t="shared" si="211"/>
        <v>112.86</v>
      </c>
      <c r="Q2658" s="11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10">
        <f t="shared" si="211"/>
        <v>95.28</v>
      </c>
      <c r="Q2659" s="11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10">
        <f t="shared" si="211"/>
        <v>22.75</v>
      </c>
      <c r="Q2660" s="11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10">
        <f t="shared" si="211"/>
        <v>133.30000000000001</v>
      </c>
      <c r="Q2661" s="11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10">
        <f t="shared" si="211"/>
        <v>3.8</v>
      </c>
      <c r="Q2662" s="11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10">
        <f t="shared" si="211"/>
        <v>85.75</v>
      </c>
      <c r="Q2663" s="11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10">
        <f t="shared" si="211"/>
        <v>267</v>
      </c>
      <c r="Q2664" s="11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10">
        <f t="shared" si="211"/>
        <v>373.56</v>
      </c>
      <c r="Q2665" s="11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10">
        <f t="shared" si="211"/>
        <v>174.04</v>
      </c>
      <c r="Q2666" s="11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10">
        <f t="shared" si="211"/>
        <v>93.7</v>
      </c>
      <c r="Q2667" s="11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10">
        <f t="shared" si="211"/>
        <v>77.33</v>
      </c>
      <c r="Q2668" s="11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10">
        <f t="shared" si="211"/>
        <v>92.22</v>
      </c>
      <c r="Q2669" s="11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10">
        <f t="shared" si="211"/>
        <v>60.96</v>
      </c>
      <c r="Q2670" s="11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10">
        <f t="shared" si="211"/>
        <v>91</v>
      </c>
      <c r="Q2671" s="11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10">
        <f t="shared" si="211"/>
        <v>41.58</v>
      </c>
      <c r="Q2672" s="11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10">
        <f t="shared" si="211"/>
        <v>33.76</v>
      </c>
      <c r="Q2673" s="11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10">
        <f t="shared" si="211"/>
        <v>70.62</v>
      </c>
      <c r="Q2674" s="11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10">
        <f t="shared" si="211"/>
        <v>167.15</v>
      </c>
      <c r="Q2675" s="11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10">
        <f t="shared" si="211"/>
        <v>128.62</v>
      </c>
      <c r="Q2676" s="11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10">
        <f t="shared" si="211"/>
        <v>65.41</v>
      </c>
      <c r="Q2677" s="11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10">
        <f t="shared" si="211"/>
        <v>117.56</v>
      </c>
      <c r="Q2678" s="11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10">
        <f t="shared" si="211"/>
        <v>126.48</v>
      </c>
      <c r="Q2679" s="11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10">
        <f t="shared" si="211"/>
        <v>550</v>
      </c>
      <c r="Q2680" s="11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10">
        <f t="shared" si="211"/>
        <v>44</v>
      </c>
      <c r="Q2681" s="11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10">
        <f t="shared" si="211"/>
        <v>69</v>
      </c>
      <c r="Q2682" s="11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10">
        <f t="shared" si="211"/>
        <v>27.5</v>
      </c>
      <c r="Q2683" s="11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10">
        <f t="shared" si="211"/>
        <v>84.9</v>
      </c>
      <c r="Q2684" s="11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10">
        <f t="shared" si="211"/>
        <v>12</v>
      </c>
      <c r="Q2685" s="11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10">
        <f t="shared" si="211"/>
        <v>200</v>
      </c>
      <c r="Q2686" s="11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10">
        <f t="shared" si="211"/>
        <v>10</v>
      </c>
      <c r="Q2687" s="11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10">
        <f t="shared" si="211"/>
        <v>0</v>
      </c>
      <c r="Q2688" s="11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10">
        <f t="shared" si="211"/>
        <v>0</v>
      </c>
      <c r="Q2689" s="11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10">
        <f t="shared" si="211"/>
        <v>5.29</v>
      </c>
      <c r="Q2690" s="11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10">
        <f t="shared" ref="P2698:P2761" si="216">IFERROR(ROUND(E2698/L2698,2),0)</f>
        <v>89.21</v>
      </c>
      <c r="Q2698" s="11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10">
        <f t="shared" si="216"/>
        <v>116.56</v>
      </c>
      <c r="Q2699" s="11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10">
        <f t="shared" si="216"/>
        <v>13.01</v>
      </c>
      <c r="Q2700" s="11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10">
        <f t="shared" si="216"/>
        <v>0</v>
      </c>
      <c r="Q2701" s="11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10">
        <f t="shared" si="216"/>
        <v>17.5</v>
      </c>
      <c r="Q2702" s="11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10">
        <f t="shared" si="216"/>
        <v>34.130000000000003</v>
      </c>
      <c r="Q2703" s="11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10">
        <f t="shared" si="216"/>
        <v>132.35</v>
      </c>
      <c r="Q2704" s="11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10">
        <f t="shared" si="216"/>
        <v>922.22</v>
      </c>
      <c r="Q2705" s="11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10">
        <f t="shared" si="216"/>
        <v>163.57</v>
      </c>
      <c r="Q2706" s="11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10">
        <f t="shared" si="216"/>
        <v>217.38</v>
      </c>
      <c r="Q2707" s="11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10">
        <f t="shared" si="216"/>
        <v>149.44</v>
      </c>
      <c r="Q2708" s="11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10">
        <f t="shared" si="216"/>
        <v>71.239999999999995</v>
      </c>
      <c r="Q2709" s="11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10">
        <f t="shared" si="216"/>
        <v>44.46</v>
      </c>
      <c r="Q2710" s="11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10">
        <f t="shared" si="216"/>
        <v>164.94</v>
      </c>
      <c r="Q2711" s="11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10">
        <f t="shared" si="216"/>
        <v>84.87</v>
      </c>
      <c r="Q2712" s="11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10">
        <f t="shared" si="216"/>
        <v>53.95</v>
      </c>
      <c r="Q2713" s="11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10">
        <f t="shared" si="216"/>
        <v>50.53</v>
      </c>
      <c r="Q2714" s="11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10">
        <f t="shared" si="216"/>
        <v>108</v>
      </c>
      <c r="Q2715" s="11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10">
        <f t="shared" si="216"/>
        <v>95.37</v>
      </c>
      <c r="Q2716" s="11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10">
        <f t="shared" si="216"/>
        <v>57.63</v>
      </c>
      <c r="Q2717" s="11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10">
        <f t="shared" si="216"/>
        <v>64.16</v>
      </c>
      <c r="Q2718" s="11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10">
        <f t="shared" si="216"/>
        <v>92.39</v>
      </c>
      <c r="Q2719" s="11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10">
        <f t="shared" si="216"/>
        <v>125.98</v>
      </c>
      <c r="Q2720" s="11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10">
        <f t="shared" si="216"/>
        <v>94.64</v>
      </c>
      <c r="Q2721" s="11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10">
        <f t="shared" si="216"/>
        <v>170.7</v>
      </c>
      <c r="Q2722" s="11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10">
        <f t="shared" si="216"/>
        <v>40.76</v>
      </c>
      <c r="Q2723" s="11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10">
        <f t="shared" si="216"/>
        <v>68.25</v>
      </c>
      <c r="Q2724" s="11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10">
        <f t="shared" si="216"/>
        <v>95.49</v>
      </c>
      <c r="Q2725" s="11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10">
        <f t="shared" si="216"/>
        <v>7.19</v>
      </c>
      <c r="Q2726" s="11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10">
        <f t="shared" si="216"/>
        <v>511.65</v>
      </c>
      <c r="Q2727" s="11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10">
        <f t="shared" si="216"/>
        <v>261.75</v>
      </c>
      <c r="Q2728" s="11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10">
        <f t="shared" si="216"/>
        <v>69.760000000000005</v>
      </c>
      <c r="Q2729" s="11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10">
        <f t="shared" si="216"/>
        <v>77.23</v>
      </c>
      <c r="Q2730" s="11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10">
        <f t="shared" si="216"/>
        <v>340.57</v>
      </c>
      <c r="Q2731" s="11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10">
        <f t="shared" si="216"/>
        <v>67.42</v>
      </c>
      <c r="Q2732" s="11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10">
        <f t="shared" si="216"/>
        <v>845.7</v>
      </c>
      <c r="Q2733" s="11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10">
        <f t="shared" si="216"/>
        <v>97.19</v>
      </c>
      <c r="Q2734" s="11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10">
        <f t="shared" si="216"/>
        <v>451.84</v>
      </c>
      <c r="Q2735" s="11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10">
        <f t="shared" si="216"/>
        <v>138.66999999999999</v>
      </c>
      <c r="Q2736" s="11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10">
        <f t="shared" si="216"/>
        <v>21.64</v>
      </c>
      <c r="Q2737" s="11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10">
        <f t="shared" si="216"/>
        <v>169.52</v>
      </c>
      <c r="Q2738" s="11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10">
        <f t="shared" si="216"/>
        <v>161.88</v>
      </c>
      <c r="Q2739" s="11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10">
        <f t="shared" si="216"/>
        <v>493.13</v>
      </c>
      <c r="Q2740" s="11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10">
        <f t="shared" si="216"/>
        <v>22.12</v>
      </c>
      <c r="Q2741" s="11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10">
        <f t="shared" si="216"/>
        <v>18.239999999999998</v>
      </c>
      <c r="Q2742" s="11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10">
        <f t="shared" si="216"/>
        <v>8.75</v>
      </c>
      <c r="Q2743" s="11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10">
        <f t="shared" si="216"/>
        <v>40.61</v>
      </c>
      <c r="Q2744" s="11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10">
        <f t="shared" si="216"/>
        <v>0</v>
      </c>
      <c r="Q2745" s="11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10">
        <f t="shared" si="216"/>
        <v>37.950000000000003</v>
      </c>
      <c r="Q2746" s="11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10">
        <f t="shared" si="216"/>
        <v>35.729999999999997</v>
      </c>
      <c r="Q2747" s="11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10">
        <f t="shared" si="216"/>
        <v>42.16</v>
      </c>
      <c r="Q2748" s="11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10">
        <f t="shared" si="216"/>
        <v>35</v>
      </c>
      <c r="Q2749" s="11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10">
        <f t="shared" si="216"/>
        <v>13.25</v>
      </c>
      <c r="Q2750" s="11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10">
        <f t="shared" si="216"/>
        <v>55</v>
      </c>
      <c r="Q2751" s="11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10">
        <f t="shared" si="216"/>
        <v>0</v>
      </c>
      <c r="Q2752" s="11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10">
        <f t="shared" si="216"/>
        <v>0</v>
      </c>
      <c r="Q2753" s="11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10">
        <f t="shared" si="216"/>
        <v>39.29</v>
      </c>
      <c r="Q2754" s="11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10">
        <f t="shared" ref="P2762:P2825" si="221">IFERROR(ROUND(E2762/L2762,2),0)</f>
        <v>0</v>
      </c>
      <c r="Q2762" s="11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10">
        <f t="shared" si="221"/>
        <v>9</v>
      </c>
      <c r="Q2763" s="11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10">
        <f t="shared" si="221"/>
        <v>25</v>
      </c>
      <c r="Q2764" s="11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10">
        <f t="shared" si="221"/>
        <v>30</v>
      </c>
      <c r="Q2765" s="11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10">
        <f t="shared" si="221"/>
        <v>11.25</v>
      </c>
      <c r="Q2766" s="11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10">
        <f t="shared" si="221"/>
        <v>0</v>
      </c>
      <c r="Q2767" s="11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10">
        <f t="shared" si="221"/>
        <v>25</v>
      </c>
      <c r="Q2768" s="11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10">
        <f t="shared" si="221"/>
        <v>11.33</v>
      </c>
      <c r="Q2769" s="11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10">
        <f t="shared" si="221"/>
        <v>29.47</v>
      </c>
      <c r="Q2770" s="11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10">
        <f t="shared" si="221"/>
        <v>1</v>
      </c>
      <c r="Q2771" s="11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10">
        <f t="shared" si="221"/>
        <v>63.1</v>
      </c>
      <c r="Q2772" s="11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10">
        <f t="shared" si="221"/>
        <v>0</v>
      </c>
      <c r="Q2773" s="11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10">
        <f t="shared" si="221"/>
        <v>0</v>
      </c>
      <c r="Q2774" s="11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10">
        <f t="shared" si="221"/>
        <v>1</v>
      </c>
      <c r="Q2775" s="11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10">
        <f t="shared" si="221"/>
        <v>43.85</v>
      </c>
      <c r="Q2776" s="11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10">
        <f t="shared" si="221"/>
        <v>75</v>
      </c>
      <c r="Q2777" s="11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10">
        <f t="shared" si="221"/>
        <v>45.97</v>
      </c>
      <c r="Q2778" s="11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10">
        <f t="shared" si="221"/>
        <v>10</v>
      </c>
      <c r="Q2779" s="11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10">
        <f t="shared" si="221"/>
        <v>93.67</v>
      </c>
      <c r="Q2780" s="11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10">
        <f t="shared" si="221"/>
        <v>53</v>
      </c>
      <c r="Q2781" s="11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10">
        <f t="shared" si="221"/>
        <v>0</v>
      </c>
      <c r="Q2782" s="11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9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 s="10">
        <f t="shared" si="221"/>
        <v>44.24</v>
      </c>
      <c r="Q2783" s="11" t="s">
        <v>8315</v>
      </c>
      <c r="R2783" t="s">
        <v>8316</v>
      </c>
      <c r="S2783" s="16">
        <f t="shared" si="222"/>
        <v>42596.644699074073</v>
      </c>
      <c r="T2783" s="16">
        <f t="shared" si="223"/>
        <v>42607.165972222225</v>
      </c>
      <c r="U2783">
        <f t="shared" si="224"/>
        <v>2016</v>
      </c>
    </row>
    <row r="2784" spans="1:21" ht="49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 s="10">
        <f t="shared" si="221"/>
        <v>15.15</v>
      </c>
      <c r="Q2784" s="11" t="s">
        <v>8315</v>
      </c>
      <c r="R2784" t="s">
        <v>8316</v>
      </c>
      <c r="S2784" s="16">
        <f t="shared" si="222"/>
        <v>42461.689745370371</v>
      </c>
      <c r="T2784" s="16">
        <f t="shared" si="223"/>
        <v>42521.689745370371</v>
      </c>
      <c r="U2784">
        <f t="shared" si="224"/>
        <v>2016</v>
      </c>
    </row>
    <row r="2785" spans="1:21" ht="49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 s="10">
        <f t="shared" si="221"/>
        <v>25.4</v>
      </c>
      <c r="Q2785" s="11" t="s">
        <v>8315</v>
      </c>
      <c r="R2785" t="s">
        <v>8316</v>
      </c>
      <c r="S2785" s="16">
        <f t="shared" si="222"/>
        <v>42401.945219907408</v>
      </c>
      <c r="T2785" s="16">
        <f t="shared" si="223"/>
        <v>42418.895833333328</v>
      </c>
      <c r="U2785">
        <f t="shared" si="224"/>
        <v>2016</v>
      </c>
    </row>
    <row r="2786" spans="1:21" ht="49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 s="10">
        <f t="shared" si="221"/>
        <v>21.5</v>
      </c>
      <c r="Q2786" s="11" t="s">
        <v>8315</v>
      </c>
      <c r="R2786" t="s">
        <v>8316</v>
      </c>
      <c r="S2786" s="16">
        <f t="shared" si="222"/>
        <v>42160.651817129634</v>
      </c>
      <c r="T2786" s="16">
        <f t="shared" si="223"/>
        <v>42190.651817129634</v>
      </c>
      <c r="U2786">
        <f t="shared" si="224"/>
        <v>2015</v>
      </c>
    </row>
    <row r="2787" spans="1:21" ht="49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 s="10">
        <f t="shared" si="221"/>
        <v>15.13</v>
      </c>
      <c r="Q2787" s="11" t="s">
        <v>8315</v>
      </c>
      <c r="R2787" t="s">
        <v>8316</v>
      </c>
      <c r="S2787" s="16">
        <f t="shared" si="222"/>
        <v>42433.761886574073</v>
      </c>
      <c r="T2787" s="16">
        <f t="shared" si="223"/>
        <v>42442.916666666672</v>
      </c>
      <c r="U2787">
        <f t="shared" si="224"/>
        <v>2016</v>
      </c>
    </row>
    <row r="2788" spans="1:21" ht="49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 s="10">
        <f t="shared" si="221"/>
        <v>30.71</v>
      </c>
      <c r="Q2788" s="11" t="s">
        <v>8315</v>
      </c>
      <c r="R2788" t="s">
        <v>8316</v>
      </c>
      <c r="S2788" s="16">
        <f t="shared" si="222"/>
        <v>42309.191307870366</v>
      </c>
      <c r="T2788" s="16">
        <f t="shared" si="223"/>
        <v>42338.9375</v>
      </c>
      <c r="U2788">
        <f t="shared" si="224"/>
        <v>2015</v>
      </c>
    </row>
    <row r="2789" spans="1:21" ht="33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 s="10">
        <f t="shared" si="221"/>
        <v>18</v>
      </c>
      <c r="Q2789" s="11" t="s">
        <v>8315</v>
      </c>
      <c r="R2789" t="s">
        <v>8316</v>
      </c>
      <c r="S2789" s="16">
        <f t="shared" si="222"/>
        <v>42628.650208333333</v>
      </c>
      <c r="T2789" s="16">
        <f t="shared" si="223"/>
        <v>42659.650208333333</v>
      </c>
      <c r="U2789">
        <f t="shared" si="224"/>
        <v>2016</v>
      </c>
    </row>
    <row r="2790" spans="1:21" ht="49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 s="10">
        <f t="shared" si="221"/>
        <v>28.32</v>
      </c>
      <c r="Q2790" s="11" t="s">
        <v>8315</v>
      </c>
      <c r="R2790" t="s">
        <v>8316</v>
      </c>
      <c r="S2790" s="16">
        <f t="shared" si="222"/>
        <v>42410.017199074078</v>
      </c>
      <c r="T2790" s="16">
        <f t="shared" si="223"/>
        <v>42430.999305555553</v>
      </c>
      <c r="U2790">
        <f t="shared" si="224"/>
        <v>2016</v>
      </c>
    </row>
    <row r="2791" spans="1:21" ht="49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 s="10">
        <f t="shared" si="221"/>
        <v>45.62</v>
      </c>
      <c r="Q2791" s="11" t="s">
        <v>8315</v>
      </c>
      <c r="R2791" t="s">
        <v>8316</v>
      </c>
      <c r="S2791" s="16">
        <f t="shared" si="222"/>
        <v>41881.361342592594</v>
      </c>
      <c r="T2791" s="16">
        <f t="shared" si="223"/>
        <v>41911.361342592594</v>
      </c>
      <c r="U2791">
        <f t="shared" si="224"/>
        <v>2014</v>
      </c>
    </row>
    <row r="2792" spans="1:21" ht="49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 s="10">
        <f t="shared" si="221"/>
        <v>22.91</v>
      </c>
      <c r="Q2792" s="11" t="s">
        <v>8315</v>
      </c>
      <c r="R2792" t="s">
        <v>8316</v>
      </c>
      <c r="S2792" s="16">
        <f t="shared" si="222"/>
        <v>42139.816840277781</v>
      </c>
      <c r="T2792" s="16">
        <f t="shared" si="223"/>
        <v>42181.875</v>
      </c>
      <c r="U2792">
        <f t="shared" si="224"/>
        <v>2015</v>
      </c>
    </row>
    <row r="2793" spans="1:21" ht="49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 s="10">
        <f t="shared" si="221"/>
        <v>59.17</v>
      </c>
      <c r="Q2793" s="11" t="s">
        <v>8315</v>
      </c>
      <c r="R2793" t="s">
        <v>8316</v>
      </c>
      <c r="S2793" s="16">
        <f t="shared" si="222"/>
        <v>42230.662731481483</v>
      </c>
      <c r="T2793" s="16">
        <f t="shared" si="223"/>
        <v>42245.165972222225</v>
      </c>
      <c r="U2793">
        <f t="shared" si="224"/>
        <v>2015</v>
      </c>
    </row>
    <row r="2794" spans="1:21" ht="65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 s="10">
        <f t="shared" si="221"/>
        <v>24.44</v>
      </c>
      <c r="Q2794" s="11" t="s">
        <v>8315</v>
      </c>
      <c r="R2794" t="s">
        <v>8316</v>
      </c>
      <c r="S2794" s="16">
        <f t="shared" si="222"/>
        <v>42213.505474537036</v>
      </c>
      <c r="T2794" s="16">
        <f t="shared" si="223"/>
        <v>42238.505474537036</v>
      </c>
      <c r="U2794">
        <f t="shared" si="224"/>
        <v>2015</v>
      </c>
    </row>
    <row r="2795" spans="1:21" ht="49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 s="10">
        <f t="shared" si="221"/>
        <v>30</v>
      </c>
      <c r="Q2795" s="11" t="s">
        <v>8315</v>
      </c>
      <c r="R2795" t="s">
        <v>8316</v>
      </c>
      <c r="S2795" s="16">
        <f t="shared" si="222"/>
        <v>42064.785613425927</v>
      </c>
      <c r="T2795" s="16">
        <f t="shared" si="223"/>
        <v>42099.743946759263</v>
      </c>
      <c r="U2795">
        <f t="shared" si="224"/>
        <v>2015</v>
      </c>
    </row>
    <row r="2796" spans="1:21" ht="49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 s="10">
        <f t="shared" si="221"/>
        <v>30.77</v>
      </c>
      <c r="Q2796" s="11" t="s">
        <v>8315</v>
      </c>
      <c r="R2796" t="s">
        <v>8316</v>
      </c>
      <c r="S2796" s="16">
        <f t="shared" si="222"/>
        <v>42689.214988425927</v>
      </c>
      <c r="T2796" s="16">
        <f t="shared" si="223"/>
        <v>42700.25</v>
      </c>
      <c r="U2796">
        <f t="shared" si="224"/>
        <v>2016</v>
      </c>
    </row>
    <row r="2797" spans="1:21" ht="49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 s="10">
        <f t="shared" si="221"/>
        <v>44.09</v>
      </c>
      <c r="Q2797" s="11" t="s">
        <v>8315</v>
      </c>
      <c r="R2797" t="s">
        <v>8316</v>
      </c>
      <c r="S2797" s="16">
        <f t="shared" si="222"/>
        <v>42746.261782407411</v>
      </c>
      <c r="T2797" s="16">
        <f t="shared" si="223"/>
        <v>42784.207638888889</v>
      </c>
      <c r="U2797">
        <f t="shared" si="224"/>
        <v>2017</v>
      </c>
    </row>
    <row r="2798" spans="1:21" ht="49" x14ac:dyDescent="0.2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 s="10">
        <f t="shared" si="221"/>
        <v>25.16</v>
      </c>
      <c r="Q2798" s="11" t="s">
        <v>8315</v>
      </c>
      <c r="R2798" t="s">
        <v>8316</v>
      </c>
      <c r="S2798" s="16">
        <f t="shared" si="222"/>
        <v>42535.049849537041</v>
      </c>
      <c r="T2798" s="16">
        <f t="shared" si="223"/>
        <v>42556.049849537041</v>
      </c>
      <c r="U2798">
        <f t="shared" si="224"/>
        <v>2016</v>
      </c>
    </row>
    <row r="2799" spans="1:21" ht="49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 s="10">
        <f t="shared" si="221"/>
        <v>27.73</v>
      </c>
      <c r="Q2799" s="11" t="s">
        <v>8315</v>
      </c>
      <c r="R2799" t="s">
        <v>8316</v>
      </c>
      <c r="S2799" s="16">
        <f t="shared" si="222"/>
        <v>42278.453668981485</v>
      </c>
      <c r="T2799" s="16">
        <f t="shared" si="223"/>
        <v>42296.458333333328</v>
      </c>
      <c r="U2799">
        <f t="shared" si="224"/>
        <v>2015</v>
      </c>
    </row>
    <row r="2800" spans="1:21" ht="49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 s="10">
        <f t="shared" si="221"/>
        <v>51.23</v>
      </c>
      <c r="Q2800" s="11" t="s">
        <v>8315</v>
      </c>
      <c r="R2800" t="s">
        <v>8316</v>
      </c>
      <c r="S2800" s="16">
        <f t="shared" si="222"/>
        <v>41900.243159722224</v>
      </c>
      <c r="T2800" s="16">
        <f t="shared" si="223"/>
        <v>41922.458333333336</v>
      </c>
      <c r="U2800">
        <f t="shared" si="224"/>
        <v>2014</v>
      </c>
    </row>
    <row r="2801" spans="1:21" ht="49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 s="10">
        <f t="shared" si="221"/>
        <v>36.33</v>
      </c>
      <c r="Q2801" s="11" t="s">
        <v>8315</v>
      </c>
      <c r="R2801" t="s">
        <v>8316</v>
      </c>
      <c r="S2801" s="16">
        <f t="shared" si="222"/>
        <v>41779.310034722221</v>
      </c>
      <c r="T2801" s="16">
        <f t="shared" si="223"/>
        <v>41805.666666666664</v>
      </c>
      <c r="U2801">
        <f t="shared" si="224"/>
        <v>2014</v>
      </c>
    </row>
    <row r="2802" spans="1:21" ht="49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 s="10">
        <f t="shared" si="221"/>
        <v>26.61</v>
      </c>
      <c r="Q2802" s="11" t="s">
        <v>8315</v>
      </c>
      <c r="R2802" t="s">
        <v>8316</v>
      </c>
      <c r="S2802" s="16">
        <f t="shared" si="222"/>
        <v>42758.368078703701</v>
      </c>
      <c r="T2802" s="16">
        <f t="shared" si="223"/>
        <v>42786.368078703701</v>
      </c>
      <c r="U2802">
        <f t="shared" si="224"/>
        <v>2017</v>
      </c>
    </row>
    <row r="2803" spans="1:21" ht="49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 s="10">
        <f t="shared" si="221"/>
        <v>40.71</v>
      </c>
      <c r="Q2803" s="11" t="s">
        <v>8315</v>
      </c>
      <c r="R2803" t="s">
        <v>8316</v>
      </c>
      <c r="S2803" s="16">
        <f t="shared" si="222"/>
        <v>42232.702546296292</v>
      </c>
      <c r="T2803" s="16">
        <f t="shared" si="223"/>
        <v>42264.165972222225</v>
      </c>
      <c r="U2803">
        <f t="shared" si="224"/>
        <v>2015</v>
      </c>
    </row>
    <row r="2804" spans="1:21" ht="49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 s="10">
        <f t="shared" si="221"/>
        <v>33.75</v>
      </c>
      <c r="Q2804" s="11" t="s">
        <v>8315</v>
      </c>
      <c r="R2804" t="s">
        <v>8316</v>
      </c>
      <c r="S2804" s="16">
        <f t="shared" si="222"/>
        <v>41990.585486111115</v>
      </c>
      <c r="T2804" s="16">
        <f t="shared" si="223"/>
        <v>42035.585486111115</v>
      </c>
      <c r="U2804">
        <f t="shared" si="224"/>
        <v>2014</v>
      </c>
    </row>
    <row r="2805" spans="1:21" ht="49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 s="10">
        <f t="shared" si="221"/>
        <v>35.799999999999997</v>
      </c>
      <c r="Q2805" s="11" t="s">
        <v>8315</v>
      </c>
      <c r="R2805" t="s">
        <v>8316</v>
      </c>
      <c r="S2805" s="16">
        <f t="shared" si="222"/>
        <v>41914.100289351853</v>
      </c>
      <c r="T2805" s="16">
        <f t="shared" si="223"/>
        <v>41928.165972222225</v>
      </c>
      <c r="U2805">
        <f t="shared" si="224"/>
        <v>2014</v>
      </c>
    </row>
    <row r="2806" spans="1:21" ht="49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 s="10">
        <f t="shared" si="221"/>
        <v>50</v>
      </c>
      <c r="Q2806" s="11" t="s">
        <v>8315</v>
      </c>
      <c r="R2806" t="s">
        <v>8316</v>
      </c>
      <c r="S2806" s="16">
        <f t="shared" si="222"/>
        <v>42053.106111111112</v>
      </c>
      <c r="T2806" s="16">
        <f t="shared" si="223"/>
        <v>42112.025694444441</v>
      </c>
      <c r="U2806">
        <f t="shared" si="224"/>
        <v>2015</v>
      </c>
    </row>
    <row r="2807" spans="1:21" ht="49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 s="10">
        <f t="shared" si="221"/>
        <v>35.799999999999997</v>
      </c>
      <c r="Q2807" s="11" t="s">
        <v>8315</v>
      </c>
      <c r="R2807" t="s">
        <v>8316</v>
      </c>
      <c r="S2807" s="16">
        <f t="shared" si="222"/>
        <v>42479.432291666672</v>
      </c>
      <c r="T2807" s="16">
        <f t="shared" si="223"/>
        <v>42492.958333333328</v>
      </c>
      <c r="U2807">
        <f t="shared" si="224"/>
        <v>2016</v>
      </c>
    </row>
    <row r="2808" spans="1:21" ht="49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 s="10">
        <f t="shared" si="221"/>
        <v>54.5</v>
      </c>
      <c r="Q2808" s="11" t="s">
        <v>8315</v>
      </c>
      <c r="R2808" t="s">
        <v>8316</v>
      </c>
      <c r="S2808" s="16">
        <f t="shared" si="222"/>
        <v>42056.091631944444</v>
      </c>
      <c r="T2808" s="16">
        <f t="shared" si="223"/>
        <v>42070.204861111109</v>
      </c>
      <c r="U2808">
        <f t="shared" si="224"/>
        <v>2015</v>
      </c>
    </row>
    <row r="2809" spans="1:21" ht="49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 s="10">
        <f t="shared" si="221"/>
        <v>61.39</v>
      </c>
      <c r="Q2809" s="11" t="s">
        <v>8315</v>
      </c>
      <c r="R2809" t="s">
        <v>8316</v>
      </c>
      <c r="S2809" s="16">
        <f t="shared" si="222"/>
        <v>42107.067557870367</v>
      </c>
      <c r="T2809" s="16">
        <f t="shared" si="223"/>
        <v>42137.067557870367</v>
      </c>
      <c r="U2809">
        <f t="shared" si="224"/>
        <v>2015</v>
      </c>
    </row>
    <row r="2810" spans="1:21" ht="49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 s="10">
        <f t="shared" si="221"/>
        <v>61.94</v>
      </c>
      <c r="Q2810" s="11" t="s">
        <v>8315</v>
      </c>
      <c r="R2810" t="s">
        <v>8316</v>
      </c>
      <c r="S2810" s="16">
        <f t="shared" si="222"/>
        <v>41830.545694444445</v>
      </c>
      <c r="T2810" s="16">
        <f t="shared" si="223"/>
        <v>41859.936111111114</v>
      </c>
      <c r="U2810">
        <f t="shared" si="224"/>
        <v>2014</v>
      </c>
    </row>
    <row r="2811" spans="1:21" ht="49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 s="10">
        <f t="shared" si="221"/>
        <v>41.67</v>
      </c>
      <c r="Q2811" s="11" t="s">
        <v>8315</v>
      </c>
      <c r="R2811" t="s">
        <v>8316</v>
      </c>
      <c r="S2811" s="16">
        <f t="shared" si="222"/>
        <v>42446.845543981486</v>
      </c>
      <c r="T2811" s="16">
        <f t="shared" si="223"/>
        <v>42496.845543981486</v>
      </c>
      <c r="U2811">
        <f t="shared" si="224"/>
        <v>2016</v>
      </c>
    </row>
    <row r="2812" spans="1:21" ht="33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 s="10">
        <f t="shared" si="221"/>
        <v>24.21</v>
      </c>
      <c r="Q2812" s="11" t="s">
        <v>8315</v>
      </c>
      <c r="R2812" t="s">
        <v>8316</v>
      </c>
      <c r="S2812" s="16">
        <f t="shared" si="222"/>
        <v>42140.712314814817</v>
      </c>
      <c r="T2812" s="16">
        <f t="shared" si="223"/>
        <v>42154.756944444445</v>
      </c>
      <c r="U2812">
        <f t="shared" si="224"/>
        <v>2015</v>
      </c>
    </row>
    <row r="2813" spans="1:21" ht="49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 s="10">
        <f t="shared" si="221"/>
        <v>203.33</v>
      </c>
      <c r="Q2813" s="11" t="s">
        <v>8315</v>
      </c>
      <c r="R2813" t="s">
        <v>8316</v>
      </c>
      <c r="S2813" s="16">
        <f t="shared" si="222"/>
        <v>42152.503495370373</v>
      </c>
      <c r="T2813" s="16">
        <f t="shared" si="223"/>
        <v>42172.503495370373</v>
      </c>
      <c r="U2813">
        <f t="shared" si="224"/>
        <v>2015</v>
      </c>
    </row>
    <row r="2814" spans="1:21" ht="49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 s="10">
        <f t="shared" si="221"/>
        <v>58.61</v>
      </c>
      <c r="Q2814" s="11" t="s">
        <v>8315</v>
      </c>
      <c r="R2814" t="s">
        <v>8316</v>
      </c>
      <c r="S2814" s="16">
        <f t="shared" si="222"/>
        <v>41808.991944444446</v>
      </c>
      <c r="T2814" s="16">
        <f t="shared" si="223"/>
        <v>41838.991944444446</v>
      </c>
      <c r="U2814">
        <f t="shared" si="224"/>
        <v>2014</v>
      </c>
    </row>
    <row r="2815" spans="1:21" ht="49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 s="10">
        <f t="shared" si="221"/>
        <v>29.43</v>
      </c>
      <c r="Q2815" s="11" t="s">
        <v>8315</v>
      </c>
      <c r="R2815" t="s">
        <v>8316</v>
      </c>
      <c r="S2815" s="16">
        <f t="shared" si="222"/>
        <v>42544.814328703709</v>
      </c>
      <c r="T2815" s="16">
        <f t="shared" si="223"/>
        <v>42582.873611111107</v>
      </c>
      <c r="U2815">
        <f t="shared" si="224"/>
        <v>2016</v>
      </c>
    </row>
    <row r="2816" spans="1:21" ht="49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 s="10">
        <f t="shared" si="221"/>
        <v>46.43</v>
      </c>
      <c r="Q2816" s="11" t="s">
        <v>8315</v>
      </c>
      <c r="R2816" t="s">
        <v>8316</v>
      </c>
      <c r="S2816" s="16">
        <f t="shared" si="222"/>
        <v>42053.733078703706</v>
      </c>
      <c r="T2816" s="16">
        <f t="shared" si="223"/>
        <v>42063.207638888889</v>
      </c>
      <c r="U2816">
        <f t="shared" si="224"/>
        <v>2015</v>
      </c>
    </row>
    <row r="2817" spans="1:21" ht="49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 s="10">
        <f t="shared" si="221"/>
        <v>19.489999999999998</v>
      </c>
      <c r="Q2817" s="11" t="s">
        <v>8315</v>
      </c>
      <c r="R2817" t="s">
        <v>8316</v>
      </c>
      <c r="S2817" s="16">
        <f t="shared" si="222"/>
        <v>42036.704525462963</v>
      </c>
      <c r="T2817" s="16">
        <f t="shared" si="223"/>
        <v>42096.662858796291</v>
      </c>
      <c r="U2817">
        <f t="shared" si="224"/>
        <v>2015</v>
      </c>
    </row>
    <row r="2818" spans="1:21" ht="49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 s="10">
        <f t="shared" si="221"/>
        <v>17.53</v>
      </c>
      <c r="Q2818" s="11" t="s">
        <v>8315</v>
      </c>
      <c r="R2818" t="s">
        <v>8316</v>
      </c>
      <c r="S2818" s="16">
        <f t="shared" si="222"/>
        <v>42480.479861111111</v>
      </c>
      <c r="T2818" s="16">
        <f t="shared" si="223"/>
        <v>42510.479861111111</v>
      </c>
      <c r="U2818">
        <f t="shared" si="224"/>
        <v>2016</v>
      </c>
    </row>
    <row r="2819" spans="1:21" ht="49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 s="10">
        <f t="shared" si="221"/>
        <v>50</v>
      </c>
      <c r="Q2819" s="11" t="s">
        <v>8315</v>
      </c>
      <c r="R2819" t="s">
        <v>8316</v>
      </c>
      <c r="S2819" s="16">
        <f t="shared" si="222"/>
        <v>41852.527222222219</v>
      </c>
      <c r="T2819" s="16">
        <f t="shared" si="223"/>
        <v>41866.527222222219</v>
      </c>
      <c r="U2819">
        <f t="shared" si="224"/>
        <v>2014</v>
      </c>
    </row>
    <row r="2820" spans="1:21" ht="49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 s="10">
        <f t="shared" si="221"/>
        <v>57.92</v>
      </c>
      <c r="Q2820" s="11" t="s">
        <v>8315</v>
      </c>
      <c r="R2820" t="s">
        <v>8316</v>
      </c>
      <c r="S2820" s="16">
        <f t="shared" si="222"/>
        <v>42643.632858796293</v>
      </c>
      <c r="T2820" s="16">
        <f t="shared" si="223"/>
        <v>42672.125</v>
      </c>
      <c r="U2820">
        <f t="shared" si="224"/>
        <v>2016</v>
      </c>
    </row>
    <row r="2821" spans="1:21" ht="49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 s="10">
        <f t="shared" si="221"/>
        <v>35.770000000000003</v>
      </c>
      <c r="Q2821" s="11" t="s">
        <v>8315</v>
      </c>
      <c r="R2821" t="s">
        <v>8316</v>
      </c>
      <c r="S2821" s="16">
        <f t="shared" si="222"/>
        <v>41841.820486111108</v>
      </c>
      <c r="T2821" s="16">
        <f t="shared" si="223"/>
        <v>41882.833333333336</v>
      </c>
      <c r="U2821">
        <f t="shared" si="224"/>
        <v>2014</v>
      </c>
    </row>
    <row r="2822" spans="1:21" ht="49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 s="10">
        <f t="shared" si="221"/>
        <v>79.099999999999994</v>
      </c>
      <c r="Q2822" s="11" t="s">
        <v>8315</v>
      </c>
      <c r="R2822" t="s">
        <v>8316</v>
      </c>
      <c r="S2822" s="16">
        <f t="shared" si="222"/>
        <v>42121.249814814815</v>
      </c>
      <c r="T2822" s="16">
        <f t="shared" si="223"/>
        <v>42142.249814814815</v>
      </c>
      <c r="U2822">
        <f t="shared" si="224"/>
        <v>2015</v>
      </c>
    </row>
    <row r="2823" spans="1:21" ht="49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 s="10">
        <f t="shared" si="221"/>
        <v>55</v>
      </c>
      <c r="Q2823" s="11" t="s">
        <v>8315</v>
      </c>
      <c r="R2823" t="s">
        <v>8316</v>
      </c>
      <c r="S2823" s="16">
        <f t="shared" si="222"/>
        <v>42020.846666666665</v>
      </c>
      <c r="T2823" s="16">
        <f t="shared" si="223"/>
        <v>42037.207638888889</v>
      </c>
      <c r="U2823">
        <f t="shared" si="224"/>
        <v>2015</v>
      </c>
    </row>
    <row r="2824" spans="1:21" ht="49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 s="10">
        <f t="shared" si="221"/>
        <v>75.709999999999994</v>
      </c>
      <c r="Q2824" s="11" t="s">
        <v>8315</v>
      </c>
      <c r="R2824" t="s">
        <v>8316</v>
      </c>
      <c r="S2824" s="16">
        <f t="shared" si="222"/>
        <v>42214.6956712963</v>
      </c>
      <c r="T2824" s="16">
        <f t="shared" si="223"/>
        <v>42225.666666666672</v>
      </c>
      <c r="U2824">
        <f t="shared" si="224"/>
        <v>2015</v>
      </c>
    </row>
    <row r="2825" spans="1:21" ht="49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 s="10">
        <f t="shared" si="221"/>
        <v>36.67</v>
      </c>
      <c r="Q2825" s="11" t="s">
        <v>8315</v>
      </c>
      <c r="R2825" t="s">
        <v>8316</v>
      </c>
      <c r="S2825" s="16">
        <f t="shared" si="222"/>
        <v>42177.761782407411</v>
      </c>
      <c r="T2825" s="16">
        <f t="shared" si="223"/>
        <v>42198.041666666672</v>
      </c>
      <c r="U2825">
        <f t="shared" si="224"/>
        <v>2015</v>
      </c>
    </row>
    <row r="2826" spans="1:21" ht="49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 s="10">
        <f t="shared" ref="P2826:P2889" si="226">IFERROR(ROUND(E2826/L2826,2),0)</f>
        <v>78.88</v>
      </c>
      <c r="Q2826" s="11" t="s">
        <v>8315</v>
      </c>
      <c r="R2826" t="s">
        <v>8316</v>
      </c>
      <c r="S2826" s="16">
        <f t="shared" ref="S2826:S2889" si="227">(((J2826/60)/60)/24)+DATE(1970,1,1)</f>
        <v>42289.761192129634</v>
      </c>
      <c r="T2826" s="16">
        <f t="shared" ref="T2826:T2889" si="228">(((I2826/60)/60)/24)+DATE(1970,1,1)</f>
        <v>42319.802858796291</v>
      </c>
      <c r="U2826">
        <f t="shared" ref="U2826:U2889" si="229">YEAR(S2826)</f>
        <v>2015</v>
      </c>
    </row>
    <row r="2827" spans="1:21" ht="49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 s="10">
        <f t="shared" si="226"/>
        <v>21.1</v>
      </c>
      <c r="Q2827" s="11" t="s">
        <v>8315</v>
      </c>
      <c r="R2827" t="s">
        <v>8316</v>
      </c>
      <c r="S2827" s="16">
        <f t="shared" si="227"/>
        <v>42555.671944444446</v>
      </c>
      <c r="T2827" s="16">
        <f t="shared" si="228"/>
        <v>42583.791666666672</v>
      </c>
      <c r="U2827">
        <f t="shared" si="229"/>
        <v>2016</v>
      </c>
    </row>
    <row r="2828" spans="1:21" ht="33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 s="10">
        <f t="shared" si="226"/>
        <v>55.56</v>
      </c>
      <c r="Q2828" s="11" t="s">
        <v>8315</v>
      </c>
      <c r="R2828" t="s">
        <v>8316</v>
      </c>
      <c r="S2828" s="16">
        <f t="shared" si="227"/>
        <v>42146.570393518516</v>
      </c>
      <c r="T2828" s="16">
        <f t="shared" si="228"/>
        <v>42176.570393518516</v>
      </c>
      <c r="U2828">
        <f t="shared" si="229"/>
        <v>2015</v>
      </c>
    </row>
    <row r="2829" spans="1:21" ht="49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 s="10">
        <f t="shared" si="226"/>
        <v>35.71</v>
      </c>
      <c r="Q2829" s="11" t="s">
        <v>8315</v>
      </c>
      <c r="R2829" t="s">
        <v>8316</v>
      </c>
      <c r="S2829" s="16">
        <f t="shared" si="227"/>
        <v>42430.762222222227</v>
      </c>
      <c r="T2829" s="16">
        <f t="shared" si="228"/>
        <v>42460.720555555556</v>
      </c>
      <c r="U2829">
        <f t="shared" si="229"/>
        <v>2016</v>
      </c>
    </row>
    <row r="2830" spans="1:21" ht="49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 s="10">
        <f t="shared" si="226"/>
        <v>22.61</v>
      </c>
      <c r="Q2830" s="11" t="s">
        <v>8315</v>
      </c>
      <c r="R2830" t="s">
        <v>8316</v>
      </c>
      <c r="S2830" s="16">
        <f t="shared" si="227"/>
        <v>42503.539976851855</v>
      </c>
      <c r="T2830" s="16">
        <f t="shared" si="228"/>
        <v>42548.791666666672</v>
      </c>
      <c r="U2830">
        <f t="shared" si="229"/>
        <v>2016</v>
      </c>
    </row>
    <row r="2831" spans="1:21" ht="49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 s="10">
        <f t="shared" si="226"/>
        <v>59.41</v>
      </c>
      <c r="Q2831" s="11" t="s">
        <v>8315</v>
      </c>
      <c r="R2831" t="s">
        <v>8316</v>
      </c>
      <c r="S2831" s="16">
        <f t="shared" si="227"/>
        <v>42220.79487268519</v>
      </c>
      <c r="T2831" s="16">
        <f t="shared" si="228"/>
        <v>42246</v>
      </c>
      <c r="U2831">
        <f t="shared" si="229"/>
        <v>2015</v>
      </c>
    </row>
    <row r="2832" spans="1:21" ht="49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 s="10">
        <f t="shared" si="226"/>
        <v>29.41</v>
      </c>
      <c r="Q2832" s="11" t="s">
        <v>8315</v>
      </c>
      <c r="R2832" t="s">
        <v>8316</v>
      </c>
      <c r="S2832" s="16">
        <f t="shared" si="227"/>
        <v>42381.478981481487</v>
      </c>
      <c r="T2832" s="16">
        <f t="shared" si="228"/>
        <v>42402.478981481487</v>
      </c>
      <c r="U2832">
        <f t="shared" si="229"/>
        <v>2016</v>
      </c>
    </row>
    <row r="2833" spans="1:21" ht="33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 s="10">
        <f t="shared" si="226"/>
        <v>57.78</v>
      </c>
      <c r="Q2833" s="11" t="s">
        <v>8315</v>
      </c>
      <c r="R2833" t="s">
        <v>8316</v>
      </c>
      <c r="S2833" s="16">
        <f t="shared" si="227"/>
        <v>41828.646319444444</v>
      </c>
      <c r="T2833" s="16">
        <f t="shared" si="228"/>
        <v>41861.665972222225</v>
      </c>
      <c r="U2833">
        <f t="shared" si="229"/>
        <v>2014</v>
      </c>
    </row>
    <row r="2834" spans="1:21" ht="33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 s="10">
        <f t="shared" si="226"/>
        <v>33.67</v>
      </c>
      <c r="Q2834" s="11" t="s">
        <v>8315</v>
      </c>
      <c r="R2834" t="s">
        <v>8316</v>
      </c>
      <c r="S2834" s="16">
        <f t="shared" si="227"/>
        <v>41882.585648148146</v>
      </c>
      <c r="T2834" s="16">
        <f t="shared" si="228"/>
        <v>41912.666666666664</v>
      </c>
      <c r="U2834">
        <f t="shared" si="229"/>
        <v>2014</v>
      </c>
    </row>
    <row r="2835" spans="1:21" ht="33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 s="10">
        <f t="shared" si="226"/>
        <v>27.14</v>
      </c>
      <c r="Q2835" s="11" t="s">
        <v>8315</v>
      </c>
      <c r="R2835" t="s">
        <v>8316</v>
      </c>
      <c r="S2835" s="16">
        <f t="shared" si="227"/>
        <v>41779.724224537036</v>
      </c>
      <c r="T2835" s="16">
        <f t="shared" si="228"/>
        <v>41805.666666666664</v>
      </c>
      <c r="U2835">
        <f t="shared" si="229"/>
        <v>2014</v>
      </c>
    </row>
    <row r="2836" spans="1:21" ht="49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 s="10">
        <f t="shared" si="226"/>
        <v>26.02</v>
      </c>
      <c r="Q2836" s="11" t="s">
        <v>8315</v>
      </c>
      <c r="R2836" t="s">
        <v>8316</v>
      </c>
      <c r="S2836" s="16">
        <f t="shared" si="227"/>
        <v>42032.716145833328</v>
      </c>
      <c r="T2836" s="16">
        <f t="shared" si="228"/>
        <v>42062.716145833328</v>
      </c>
      <c r="U2836">
        <f t="shared" si="229"/>
        <v>2015</v>
      </c>
    </row>
    <row r="2837" spans="1:21" ht="49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 s="10">
        <f t="shared" si="226"/>
        <v>62.63</v>
      </c>
      <c r="Q2837" s="11" t="s">
        <v>8315</v>
      </c>
      <c r="R2837" t="s">
        <v>8316</v>
      </c>
      <c r="S2837" s="16">
        <f t="shared" si="227"/>
        <v>42593.865405092598</v>
      </c>
      <c r="T2837" s="16">
        <f t="shared" si="228"/>
        <v>42613.865405092598</v>
      </c>
      <c r="U2837">
        <f t="shared" si="229"/>
        <v>2016</v>
      </c>
    </row>
    <row r="2838" spans="1:21" ht="49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 s="10">
        <f t="shared" si="226"/>
        <v>58.9</v>
      </c>
      <c r="Q2838" s="11" t="s">
        <v>8315</v>
      </c>
      <c r="R2838" t="s">
        <v>8316</v>
      </c>
      <c r="S2838" s="16">
        <f t="shared" si="227"/>
        <v>41927.848900462966</v>
      </c>
      <c r="T2838" s="16">
        <f t="shared" si="228"/>
        <v>41948.890567129631</v>
      </c>
      <c r="U2838">
        <f t="shared" si="229"/>
        <v>2014</v>
      </c>
    </row>
    <row r="2839" spans="1:21" ht="49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 s="10">
        <f t="shared" si="226"/>
        <v>28.19</v>
      </c>
      <c r="Q2839" s="11" t="s">
        <v>8315</v>
      </c>
      <c r="R2839" t="s">
        <v>8316</v>
      </c>
      <c r="S2839" s="16">
        <f t="shared" si="227"/>
        <v>41858.355393518519</v>
      </c>
      <c r="T2839" s="16">
        <f t="shared" si="228"/>
        <v>41882.547222222223</v>
      </c>
      <c r="U2839">
        <f t="shared" si="229"/>
        <v>2014</v>
      </c>
    </row>
    <row r="2840" spans="1:21" ht="49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 s="10">
        <f t="shared" si="226"/>
        <v>29</v>
      </c>
      <c r="Q2840" s="11" t="s">
        <v>8315</v>
      </c>
      <c r="R2840" t="s">
        <v>8316</v>
      </c>
      <c r="S2840" s="16">
        <f t="shared" si="227"/>
        <v>41817.59542824074</v>
      </c>
      <c r="T2840" s="16">
        <f t="shared" si="228"/>
        <v>41847.59542824074</v>
      </c>
      <c r="U2840">
        <f t="shared" si="229"/>
        <v>2014</v>
      </c>
    </row>
    <row r="2841" spans="1:21" ht="33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 s="10">
        <f t="shared" si="226"/>
        <v>29</v>
      </c>
      <c r="Q2841" s="11" t="s">
        <v>8315</v>
      </c>
      <c r="R2841" t="s">
        <v>8316</v>
      </c>
      <c r="S2841" s="16">
        <f t="shared" si="227"/>
        <v>42338.963912037041</v>
      </c>
      <c r="T2841" s="16">
        <f t="shared" si="228"/>
        <v>42353</v>
      </c>
      <c r="U2841">
        <f t="shared" si="229"/>
        <v>2015</v>
      </c>
    </row>
    <row r="2842" spans="1:21" ht="49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 s="10">
        <f t="shared" si="226"/>
        <v>23.64</v>
      </c>
      <c r="Q2842" s="11" t="s">
        <v>8315</v>
      </c>
      <c r="R2842" t="s">
        <v>8316</v>
      </c>
      <c r="S2842" s="16">
        <f t="shared" si="227"/>
        <v>42023.634976851856</v>
      </c>
      <c r="T2842" s="16">
        <f t="shared" si="228"/>
        <v>42063.634976851856</v>
      </c>
      <c r="U2842">
        <f t="shared" si="229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 s="10">
        <f t="shared" si="226"/>
        <v>10</v>
      </c>
      <c r="Q2843" s="11" t="s">
        <v>8315</v>
      </c>
      <c r="R2843" t="s">
        <v>8316</v>
      </c>
      <c r="S2843" s="16">
        <f t="shared" si="227"/>
        <v>42291.739548611105</v>
      </c>
      <c r="T2843" s="16">
        <f t="shared" si="228"/>
        <v>42351.781215277777</v>
      </c>
      <c r="U2843">
        <f t="shared" si="229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s="10">
        <f t="shared" si="226"/>
        <v>0</v>
      </c>
      <c r="Q2844" s="11" t="s">
        <v>8315</v>
      </c>
      <c r="R2844" t="s">
        <v>8316</v>
      </c>
      <c r="S2844" s="16">
        <f t="shared" si="227"/>
        <v>41784.952488425923</v>
      </c>
      <c r="T2844" s="16">
        <f t="shared" si="228"/>
        <v>41811.458333333336</v>
      </c>
      <c r="U2844">
        <f t="shared" si="229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s="10">
        <f t="shared" si="226"/>
        <v>0</v>
      </c>
      <c r="Q2845" s="11" t="s">
        <v>8315</v>
      </c>
      <c r="R2845" t="s">
        <v>8316</v>
      </c>
      <c r="S2845" s="16">
        <f t="shared" si="227"/>
        <v>42492.737847222219</v>
      </c>
      <c r="T2845" s="16">
        <f t="shared" si="228"/>
        <v>42534.166666666672</v>
      </c>
      <c r="U2845">
        <f t="shared" si="229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 s="10">
        <f t="shared" si="226"/>
        <v>30</v>
      </c>
      <c r="Q2846" s="11" t="s">
        <v>8315</v>
      </c>
      <c r="R2846" t="s">
        <v>8316</v>
      </c>
      <c r="S2846" s="16">
        <f t="shared" si="227"/>
        <v>42709.546064814815</v>
      </c>
      <c r="T2846" s="16">
        <f t="shared" si="228"/>
        <v>42739.546064814815</v>
      </c>
      <c r="U2846">
        <f t="shared" si="229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 s="10">
        <f t="shared" si="226"/>
        <v>60.67</v>
      </c>
      <c r="Q2847" s="11" t="s">
        <v>8315</v>
      </c>
      <c r="R2847" t="s">
        <v>8316</v>
      </c>
      <c r="S2847" s="16">
        <f t="shared" si="227"/>
        <v>42103.016585648147</v>
      </c>
      <c r="T2847" s="16">
        <f t="shared" si="228"/>
        <v>42163.016585648147</v>
      </c>
      <c r="U2847">
        <f t="shared" si="229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s="10">
        <f t="shared" si="226"/>
        <v>0</v>
      </c>
      <c r="Q2848" s="11" t="s">
        <v>8315</v>
      </c>
      <c r="R2848" t="s">
        <v>8316</v>
      </c>
      <c r="S2848" s="16">
        <f t="shared" si="227"/>
        <v>42108.692060185189</v>
      </c>
      <c r="T2848" s="16">
        <f t="shared" si="228"/>
        <v>42153.692060185189</v>
      </c>
      <c r="U2848">
        <f t="shared" si="229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s="10">
        <f t="shared" si="226"/>
        <v>0</v>
      </c>
      <c r="Q2849" s="11" t="s">
        <v>8315</v>
      </c>
      <c r="R2849" t="s">
        <v>8316</v>
      </c>
      <c r="S2849" s="16">
        <f t="shared" si="227"/>
        <v>42453.806307870371</v>
      </c>
      <c r="T2849" s="16">
        <f t="shared" si="228"/>
        <v>42513.806307870371</v>
      </c>
      <c r="U2849">
        <f t="shared" si="229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 s="10">
        <f t="shared" si="226"/>
        <v>23.33</v>
      </c>
      <c r="Q2850" s="11" t="s">
        <v>8315</v>
      </c>
      <c r="R2850" t="s">
        <v>8316</v>
      </c>
      <c r="S2850" s="16">
        <f t="shared" si="227"/>
        <v>42123.648831018523</v>
      </c>
      <c r="T2850" s="16">
        <f t="shared" si="228"/>
        <v>42153.648831018523</v>
      </c>
      <c r="U2850">
        <f t="shared" si="229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 s="10">
        <f t="shared" si="226"/>
        <v>5</v>
      </c>
      <c r="Q2851" s="11" t="s">
        <v>8315</v>
      </c>
      <c r="R2851" t="s">
        <v>8316</v>
      </c>
      <c r="S2851" s="16">
        <f t="shared" si="227"/>
        <v>42453.428240740745</v>
      </c>
      <c r="T2851" s="16">
        <f t="shared" si="228"/>
        <v>42483.428240740745</v>
      </c>
      <c r="U2851">
        <f t="shared" si="229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 s="10">
        <f t="shared" si="226"/>
        <v>23.92</v>
      </c>
      <c r="Q2852" s="11" t="s">
        <v>8315</v>
      </c>
      <c r="R2852" t="s">
        <v>8316</v>
      </c>
      <c r="S2852" s="16">
        <f t="shared" si="227"/>
        <v>41858.007071759261</v>
      </c>
      <c r="T2852" s="16">
        <f t="shared" si="228"/>
        <v>41888.007071759261</v>
      </c>
      <c r="U2852">
        <f t="shared" si="229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10">
        <f t="shared" si="226"/>
        <v>0</v>
      </c>
      <c r="Q2853" s="11" t="s">
        <v>8315</v>
      </c>
      <c r="R2853" t="s">
        <v>8316</v>
      </c>
      <c r="S2853" s="16">
        <f t="shared" si="227"/>
        <v>42390.002650462964</v>
      </c>
      <c r="T2853" s="16">
        <f t="shared" si="228"/>
        <v>42398.970138888893</v>
      </c>
      <c r="U2853">
        <f t="shared" si="229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 s="10">
        <f t="shared" si="226"/>
        <v>15.83</v>
      </c>
      <c r="Q2854" s="11" t="s">
        <v>8315</v>
      </c>
      <c r="R2854" t="s">
        <v>8316</v>
      </c>
      <c r="S2854" s="16">
        <f t="shared" si="227"/>
        <v>41781.045173611114</v>
      </c>
      <c r="T2854" s="16">
        <f t="shared" si="228"/>
        <v>41811.045173611114</v>
      </c>
      <c r="U2854">
        <f t="shared" si="229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s="10">
        <f t="shared" si="226"/>
        <v>0</v>
      </c>
      <c r="Q2855" s="11" t="s">
        <v>8315</v>
      </c>
      <c r="R2855" t="s">
        <v>8316</v>
      </c>
      <c r="S2855" s="16">
        <f t="shared" si="227"/>
        <v>41836.190937499996</v>
      </c>
      <c r="T2855" s="16">
        <f t="shared" si="228"/>
        <v>41896.190937499996</v>
      </c>
      <c r="U2855">
        <f t="shared" si="229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 s="10">
        <f t="shared" si="226"/>
        <v>29.79</v>
      </c>
      <c r="Q2856" s="11" t="s">
        <v>8315</v>
      </c>
      <c r="R2856" t="s">
        <v>8316</v>
      </c>
      <c r="S2856" s="16">
        <f t="shared" si="227"/>
        <v>42111.71665509259</v>
      </c>
      <c r="T2856" s="16">
        <f t="shared" si="228"/>
        <v>42131.71665509259</v>
      </c>
      <c r="U2856">
        <f t="shared" si="229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 s="10">
        <f t="shared" si="226"/>
        <v>60</v>
      </c>
      <c r="Q2857" s="11" t="s">
        <v>8315</v>
      </c>
      <c r="R2857" t="s">
        <v>8316</v>
      </c>
      <c r="S2857" s="16">
        <f t="shared" si="227"/>
        <v>42370.007766203707</v>
      </c>
      <c r="T2857" s="16">
        <f t="shared" si="228"/>
        <v>42398.981944444444</v>
      </c>
      <c r="U2857">
        <f t="shared" si="229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 s="10">
        <f t="shared" si="226"/>
        <v>24.33</v>
      </c>
      <c r="Q2858" s="11" t="s">
        <v>8315</v>
      </c>
      <c r="R2858" t="s">
        <v>8316</v>
      </c>
      <c r="S2858" s="16">
        <f t="shared" si="227"/>
        <v>42165.037581018521</v>
      </c>
      <c r="T2858" s="16">
        <f t="shared" si="228"/>
        <v>42224.898611111115</v>
      </c>
      <c r="U2858">
        <f t="shared" si="229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 s="10">
        <f t="shared" si="226"/>
        <v>500</v>
      </c>
      <c r="Q2859" s="11" t="s">
        <v>8315</v>
      </c>
      <c r="R2859" t="s">
        <v>8316</v>
      </c>
      <c r="S2859" s="16">
        <f t="shared" si="227"/>
        <v>42726.920081018514</v>
      </c>
      <c r="T2859" s="16">
        <f t="shared" si="228"/>
        <v>42786.75</v>
      </c>
      <c r="U2859">
        <f t="shared" si="229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s="10">
        <f t="shared" si="226"/>
        <v>0</v>
      </c>
      <c r="Q2860" s="11" t="s">
        <v>8315</v>
      </c>
      <c r="R2860" t="s">
        <v>8316</v>
      </c>
      <c r="S2860" s="16">
        <f t="shared" si="227"/>
        <v>41954.545081018514</v>
      </c>
      <c r="T2860" s="16">
        <f t="shared" si="228"/>
        <v>41978.477777777778</v>
      </c>
      <c r="U2860">
        <f t="shared" si="229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 s="10">
        <f t="shared" si="226"/>
        <v>35</v>
      </c>
      <c r="Q2861" s="11" t="s">
        <v>8315</v>
      </c>
      <c r="R2861" t="s">
        <v>8316</v>
      </c>
      <c r="S2861" s="16">
        <f t="shared" si="227"/>
        <v>42233.362314814818</v>
      </c>
      <c r="T2861" s="16">
        <f t="shared" si="228"/>
        <v>42293.362314814818</v>
      </c>
      <c r="U2861">
        <f t="shared" si="229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 s="10">
        <f t="shared" si="226"/>
        <v>29.56</v>
      </c>
      <c r="Q2862" s="11" t="s">
        <v>8315</v>
      </c>
      <c r="R2862" t="s">
        <v>8316</v>
      </c>
      <c r="S2862" s="16">
        <f t="shared" si="227"/>
        <v>42480.800648148142</v>
      </c>
      <c r="T2862" s="16">
        <f t="shared" si="228"/>
        <v>42540.800648148142</v>
      </c>
      <c r="U2862">
        <f t="shared" si="229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 s="10">
        <f t="shared" si="226"/>
        <v>26.67</v>
      </c>
      <c r="Q2863" s="11" t="s">
        <v>8315</v>
      </c>
      <c r="R2863" t="s">
        <v>8316</v>
      </c>
      <c r="S2863" s="16">
        <f t="shared" si="227"/>
        <v>42257.590833333335</v>
      </c>
      <c r="T2863" s="16">
        <f t="shared" si="228"/>
        <v>42271.590833333335</v>
      </c>
      <c r="U2863">
        <f t="shared" si="229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 s="10">
        <f t="shared" si="226"/>
        <v>18.329999999999998</v>
      </c>
      <c r="Q2864" s="11" t="s">
        <v>8315</v>
      </c>
      <c r="R2864" t="s">
        <v>8316</v>
      </c>
      <c r="S2864" s="16">
        <f t="shared" si="227"/>
        <v>41784.789687500001</v>
      </c>
      <c r="T2864" s="16">
        <f t="shared" si="228"/>
        <v>41814.789687500001</v>
      </c>
      <c r="U2864">
        <f t="shared" si="229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 s="10">
        <f t="shared" si="226"/>
        <v>20</v>
      </c>
      <c r="Q2865" s="11" t="s">
        <v>8315</v>
      </c>
      <c r="R2865" t="s">
        <v>8316</v>
      </c>
      <c r="S2865" s="16">
        <f t="shared" si="227"/>
        <v>41831.675034722226</v>
      </c>
      <c r="T2865" s="16">
        <f t="shared" si="228"/>
        <v>41891.675034722226</v>
      </c>
      <c r="U2865">
        <f t="shared" si="229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 s="10">
        <f t="shared" si="226"/>
        <v>13.33</v>
      </c>
      <c r="Q2866" s="11" t="s">
        <v>8315</v>
      </c>
      <c r="R2866" t="s">
        <v>8316</v>
      </c>
      <c r="S2866" s="16">
        <f t="shared" si="227"/>
        <v>42172.613506944443</v>
      </c>
      <c r="T2866" s="16">
        <f t="shared" si="228"/>
        <v>42202.554166666669</v>
      </c>
      <c r="U2866">
        <f t="shared" si="229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10">
        <f t="shared" si="226"/>
        <v>0</v>
      </c>
      <c r="Q2867" s="11" t="s">
        <v>8315</v>
      </c>
      <c r="R2867" t="s">
        <v>8316</v>
      </c>
      <c r="S2867" s="16">
        <f t="shared" si="227"/>
        <v>41950.114108796297</v>
      </c>
      <c r="T2867" s="16">
        <f t="shared" si="228"/>
        <v>42010.114108796297</v>
      </c>
      <c r="U2867">
        <f t="shared" si="229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 s="10">
        <f t="shared" si="226"/>
        <v>22.5</v>
      </c>
      <c r="Q2868" s="11" t="s">
        <v>8315</v>
      </c>
      <c r="R2868" t="s">
        <v>8316</v>
      </c>
      <c r="S2868" s="16">
        <f t="shared" si="227"/>
        <v>42627.955104166671</v>
      </c>
      <c r="T2868" s="16">
        <f t="shared" si="228"/>
        <v>42657.916666666672</v>
      </c>
      <c r="U2868">
        <f t="shared" si="229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 s="10">
        <f t="shared" si="226"/>
        <v>50.4</v>
      </c>
      <c r="Q2869" s="11" t="s">
        <v>8315</v>
      </c>
      <c r="R2869" t="s">
        <v>8316</v>
      </c>
      <c r="S2869" s="16">
        <f t="shared" si="227"/>
        <v>42531.195277777777</v>
      </c>
      <c r="T2869" s="16">
        <f t="shared" si="228"/>
        <v>42555.166666666672</v>
      </c>
      <c r="U2869">
        <f t="shared" si="229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 s="10">
        <f t="shared" si="226"/>
        <v>105.03</v>
      </c>
      <c r="Q2870" s="11" t="s">
        <v>8315</v>
      </c>
      <c r="R2870" t="s">
        <v>8316</v>
      </c>
      <c r="S2870" s="16">
        <f t="shared" si="227"/>
        <v>42618.827013888891</v>
      </c>
      <c r="T2870" s="16">
        <f t="shared" si="228"/>
        <v>42648.827013888891</v>
      </c>
      <c r="U2870">
        <f t="shared" si="229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 s="10">
        <f t="shared" si="226"/>
        <v>35.4</v>
      </c>
      <c r="Q2871" s="11" t="s">
        <v>8315</v>
      </c>
      <c r="R2871" t="s">
        <v>8316</v>
      </c>
      <c r="S2871" s="16">
        <f t="shared" si="227"/>
        <v>42540.593530092592</v>
      </c>
      <c r="T2871" s="16">
        <f t="shared" si="228"/>
        <v>42570.593530092592</v>
      </c>
      <c r="U2871">
        <f t="shared" si="229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 s="10">
        <f t="shared" si="226"/>
        <v>83.33</v>
      </c>
      <c r="Q2872" s="11" t="s">
        <v>8315</v>
      </c>
      <c r="R2872" t="s">
        <v>8316</v>
      </c>
      <c r="S2872" s="16">
        <f t="shared" si="227"/>
        <v>41746.189409722225</v>
      </c>
      <c r="T2872" s="16">
        <f t="shared" si="228"/>
        <v>41776.189409722225</v>
      </c>
      <c r="U2872">
        <f t="shared" si="229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 s="10">
        <f t="shared" si="226"/>
        <v>35.92</v>
      </c>
      <c r="Q2873" s="11" t="s">
        <v>8315</v>
      </c>
      <c r="R2873" t="s">
        <v>8316</v>
      </c>
      <c r="S2873" s="16">
        <f t="shared" si="227"/>
        <v>41974.738576388889</v>
      </c>
      <c r="T2873" s="16">
        <f t="shared" si="228"/>
        <v>41994.738576388889</v>
      </c>
      <c r="U2873">
        <f t="shared" si="229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s="10">
        <f t="shared" si="226"/>
        <v>0</v>
      </c>
      <c r="Q2874" s="11" t="s">
        <v>8315</v>
      </c>
      <c r="R2874" t="s">
        <v>8316</v>
      </c>
      <c r="S2874" s="16">
        <f t="shared" si="227"/>
        <v>42115.11618055556</v>
      </c>
      <c r="T2874" s="16">
        <f t="shared" si="228"/>
        <v>42175.11618055556</v>
      </c>
      <c r="U2874">
        <f t="shared" si="229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 s="10">
        <f t="shared" si="226"/>
        <v>119.13</v>
      </c>
      <c r="Q2875" s="11" t="s">
        <v>8315</v>
      </c>
      <c r="R2875" t="s">
        <v>8316</v>
      </c>
      <c r="S2875" s="16">
        <f t="shared" si="227"/>
        <v>42002.817488425921</v>
      </c>
      <c r="T2875" s="16">
        <f t="shared" si="228"/>
        <v>42032.817488425921</v>
      </c>
      <c r="U2875">
        <f t="shared" si="229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 s="10">
        <f t="shared" si="226"/>
        <v>90.33</v>
      </c>
      <c r="Q2876" s="11" t="s">
        <v>8315</v>
      </c>
      <c r="R2876" t="s">
        <v>8316</v>
      </c>
      <c r="S2876" s="16">
        <f t="shared" si="227"/>
        <v>42722.84474537037</v>
      </c>
      <c r="T2876" s="16">
        <f t="shared" si="228"/>
        <v>42752.84474537037</v>
      </c>
      <c r="U2876">
        <f t="shared" si="229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 s="10">
        <f t="shared" si="226"/>
        <v>2.33</v>
      </c>
      <c r="Q2877" s="11" t="s">
        <v>8315</v>
      </c>
      <c r="R2877" t="s">
        <v>8316</v>
      </c>
      <c r="S2877" s="16">
        <f t="shared" si="227"/>
        <v>42465.128391203703</v>
      </c>
      <c r="T2877" s="16">
        <f t="shared" si="228"/>
        <v>42495.128391203703</v>
      </c>
      <c r="U2877">
        <f t="shared" si="229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s="10">
        <f t="shared" si="226"/>
        <v>0</v>
      </c>
      <c r="Q2878" s="11" t="s">
        <v>8315</v>
      </c>
      <c r="R2878" t="s">
        <v>8316</v>
      </c>
      <c r="S2878" s="16">
        <f t="shared" si="227"/>
        <v>42171.743969907402</v>
      </c>
      <c r="T2878" s="16">
        <f t="shared" si="228"/>
        <v>42201.743969907402</v>
      </c>
      <c r="U2878">
        <f t="shared" si="229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 s="10">
        <f t="shared" si="226"/>
        <v>108.33</v>
      </c>
      <c r="Q2879" s="11" t="s">
        <v>8315</v>
      </c>
      <c r="R2879" t="s">
        <v>8316</v>
      </c>
      <c r="S2879" s="16">
        <f t="shared" si="227"/>
        <v>42672.955138888887</v>
      </c>
      <c r="T2879" s="16">
        <f t="shared" si="228"/>
        <v>42704.708333333328</v>
      </c>
      <c r="U2879">
        <f t="shared" si="229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 s="10">
        <f t="shared" si="226"/>
        <v>15.75</v>
      </c>
      <c r="Q2880" s="11" t="s">
        <v>8315</v>
      </c>
      <c r="R2880" t="s">
        <v>8316</v>
      </c>
      <c r="S2880" s="16">
        <f t="shared" si="227"/>
        <v>42128.615682870368</v>
      </c>
      <c r="T2880" s="16">
        <f t="shared" si="228"/>
        <v>42188.615682870368</v>
      </c>
      <c r="U2880">
        <f t="shared" si="229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 s="10">
        <f t="shared" si="226"/>
        <v>29</v>
      </c>
      <c r="Q2881" s="11" t="s">
        <v>8315</v>
      </c>
      <c r="R2881" t="s">
        <v>8316</v>
      </c>
      <c r="S2881" s="16">
        <f t="shared" si="227"/>
        <v>42359.725243055553</v>
      </c>
      <c r="T2881" s="16">
        <f t="shared" si="228"/>
        <v>42389.725243055553</v>
      </c>
      <c r="U2881">
        <f t="shared" si="229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 s="10">
        <f t="shared" si="226"/>
        <v>96.55</v>
      </c>
      <c r="Q2882" s="11" t="s">
        <v>8315</v>
      </c>
      <c r="R2882" t="s">
        <v>8316</v>
      </c>
      <c r="S2882" s="16">
        <f t="shared" si="227"/>
        <v>42192.905694444446</v>
      </c>
      <c r="T2882" s="16">
        <f t="shared" si="228"/>
        <v>42236.711805555555</v>
      </c>
      <c r="U2882">
        <f t="shared" si="229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0">
        <f t="shared" si="226"/>
        <v>0</v>
      </c>
      <c r="Q2883" s="11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10">
        <f t="shared" ref="P2890:P2953" si="231">IFERROR(ROUND(E2890/L2890,2),0)</f>
        <v>0</v>
      </c>
      <c r="Q2890" s="11" t="s">
        <v>8315</v>
      </c>
      <c r="R2890" t="s">
        <v>8316</v>
      </c>
      <c r="S2890" s="16">
        <f t="shared" ref="S2890:S2953" si="232">(((J2890/60)/60)/24)+DATE(1970,1,1)</f>
        <v>41922.535185185188</v>
      </c>
      <c r="T2890" s="16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 s="10">
        <f t="shared" si="231"/>
        <v>81.569999999999993</v>
      </c>
      <c r="Q2891" s="11" t="s">
        <v>8315</v>
      </c>
      <c r="R2891" t="s">
        <v>8316</v>
      </c>
      <c r="S2891" s="16">
        <f t="shared" si="232"/>
        <v>41850.863252314812</v>
      </c>
      <c r="T2891" s="16">
        <f t="shared" si="233"/>
        <v>41880.863252314812</v>
      </c>
      <c r="U2891">
        <f t="shared" si="234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 s="10">
        <f t="shared" si="231"/>
        <v>7</v>
      </c>
      <c r="Q2892" s="11" t="s">
        <v>8315</v>
      </c>
      <c r="R2892" t="s">
        <v>8316</v>
      </c>
      <c r="S2892" s="16">
        <f t="shared" si="232"/>
        <v>41831.742962962962</v>
      </c>
      <c r="T2892" s="16">
        <f t="shared" si="233"/>
        <v>41860.125</v>
      </c>
      <c r="U2892">
        <f t="shared" si="234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 s="10">
        <f t="shared" si="231"/>
        <v>27.3</v>
      </c>
      <c r="Q2893" s="11" t="s">
        <v>8315</v>
      </c>
      <c r="R2893" t="s">
        <v>8316</v>
      </c>
      <c r="S2893" s="16">
        <f t="shared" si="232"/>
        <v>42415.883425925931</v>
      </c>
      <c r="T2893" s="16">
        <f t="shared" si="233"/>
        <v>42475.84175925926</v>
      </c>
      <c r="U2893">
        <f t="shared" si="234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 s="10">
        <f t="shared" si="231"/>
        <v>29.41</v>
      </c>
      <c r="Q2894" s="11" t="s">
        <v>8315</v>
      </c>
      <c r="R2894" t="s">
        <v>8316</v>
      </c>
      <c r="S2894" s="16">
        <f t="shared" si="232"/>
        <v>41869.714166666665</v>
      </c>
      <c r="T2894" s="16">
        <f t="shared" si="233"/>
        <v>41876.875</v>
      </c>
      <c r="U2894">
        <f t="shared" si="234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 s="10">
        <f t="shared" si="231"/>
        <v>12.5</v>
      </c>
      <c r="Q2895" s="11" t="s">
        <v>8315</v>
      </c>
      <c r="R2895" t="s">
        <v>8316</v>
      </c>
      <c r="S2895" s="16">
        <f t="shared" si="232"/>
        <v>41953.773090277777</v>
      </c>
      <c r="T2895" s="16">
        <f t="shared" si="233"/>
        <v>42013.083333333328</v>
      </c>
      <c r="U2895">
        <f t="shared" si="234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s="10">
        <f t="shared" si="231"/>
        <v>0</v>
      </c>
      <c r="Q2896" s="11" t="s">
        <v>8315</v>
      </c>
      <c r="R2896" t="s">
        <v>8316</v>
      </c>
      <c r="S2896" s="16">
        <f t="shared" si="232"/>
        <v>42037.986284722225</v>
      </c>
      <c r="T2896" s="16">
        <f t="shared" si="233"/>
        <v>42097.944618055553</v>
      </c>
      <c r="U2896">
        <f t="shared" si="234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 s="10">
        <f t="shared" si="231"/>
        <v>5.75</v>
      </c>
      <c r="Q2897" s="11" t="s">
        <v>8315</v>
      </c>
      <c r="R2897" t="s">
        <v>8316</v>
      </c>
      <c r="S2897" s="16">
        <f t="shared" si="232"/>
        <v>41811.555462962962</v>
      </c>
      <c r="T2897" s="16">
        <f t="shared" si="233"/>
        <v>41812.875</v>
      </c>
      <c r="U2897">
        <f t="shared" si="234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 s="10">
        <f t="shared" si="231"/>
        <v>52.08</v>
      </c>
      <c r="Q2898" s="11" t="s">
        <v>8315</v>
      </c>
      <c r="R2898" t="s">
        <v>8316</v>
      </c>
      <c r="S2898" s="16">
        <f t="shared" si="232"/>
        <v>42701.908807870372</v>
      </c>
      <c r="T2898" s="16">
        <f t="shared" si="233"/>
        <v>42716.25</v>
      </c>
      <c r="U2898">
        <f t="shared" si="234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 s="10">
        <f t="shared" si="231"/>
        <v>183.33</v>
      </c>
      <c r="Q2899" s="11" t="s">
        <v>8315</v>
      </c>
      <c r="R2899" t="s">
        <v>8316</v>
      </c>
      <c r="S2899" s="16">
        <f t="shared" si="232"/>
        <v>42258.646504629629</v>
      </c>
      <c r="T2899" s="16">
        <f t="shared" si="233"/>
        <v>42288.645196759258</v>
      </c>
      <c r="U2899">
        <f t="shared" si="234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 s="10">
        <f t="shared" si="231"/>
        <v>26.33</v>
      </c>
      <c r="Q2900" s="11" t="s">
        <v>8315</v>
      </c>
      <c r="R2900" t="s">
        <v>8316</v>
      </c>
      <c r="S2900" s="16">
        <f t="shared" si="232"/>
        <v>42278.664965277778</v>
      </c>
      <c r="T2900" s="16">
        <f t="shared" si="233"/>
        <v>42308.664965277778</v>
      </c>
      <c r="U2900">
        <f t="shared" si="234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10">
        <f t="shared" si="231"/>
        <v>0</v>
      </c>
      <c r="Q2901" s="11" t="s">
        <v>8315</v>
      </c>
      <c r="R2901" t="s">
        <v>8316</v>
      </c>
      <c r="S2901" s="16">
        <f t="shared" si="232"/>
        <v>42515.078217592592</v>
      </c>
      <c r="T2901" s="16">
        <f t="shared" si="233"/>
        <v>42575.078217592592</v>
      </c>
      <c r="U2901">
        <f t="shared" si="234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 s="10">
        <f t="shared" si="231"/>
        <v>486.43</v>
      </c>
      <c r="Q2902" s="11" t="s">
        <v>8315</v>
      </c>
      <c r="R2902" t="s">
        <v>8316</v>
      </c>
      <c r="S2902" s="16">
        <f t="shared" si="232"/>
        <v>41830.234166666669</v>
      </c>
      <c r="T2902" s="16">
        <f t="shared" si="233"/>
        <v>41860.234166666669</v>
      </c>
      <c r="U2902">
        <f t="shared" si="234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10">
        <f t="shared" si="231"/>
        <v>3</v>
      </c>
      <c r="Q2903" s="11" t="s">
        <v>8315</v>
      </c>
      <c r="R2903" t="s">
        <v>8316</v>
      </c>
      <c r="S2903" s="16">
        <f t="shared" si="232"/>
        <v>41982.904386574075</v>
      </c>
      <c r="T2903" s="16">
        <f t="shared" si="233"/>
        <v>42042.904386574075</v>
      </c>
      <c r="U2903">
        <f t="shared" si="234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 s="10">
        <f t="shared" si="231"/>
        <v>25</v>
      </c>
      <c r="Q2904" s="11" t="s">
        <v>8315</v>
      </c>
      <c r="R2904" t="s">
        <v>8316</v>
      </c>
      <c r="S2904" s="16">
        <f t="shared" si="232"/>
        <v>42210.439768518518</v>
      </c>
      <c r="T2904" s="16">
        <f t="shared" si="233"/>
        <v>42240.439768518518</v>
      </c>
      <c r="U2904">
        <f t="shared" si="234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 s="10">
        <f t="shared" si="231"/>
        <v>9.75</v>
      </c>
      <c r="Q2905" s="11" t="s">
        <v>8315</v>
      </c>
      <c r="R2905" t="s">
        <v>8316</v>
      </c>
      <c r="S2905" s="16">
        <f t="shared" si="232"/>
        <v>42196.166874999995</v>
      </c>
      <c r="T2905" s="16">
        <f t="shared" si="233"/>
        <v>42256.166874999995</v>
      </c>
      <c r="U2905">
        <f t="shared" si="234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 s="10">
        <f t="shared" si="231"/>
        <v>18.75</v>
      </c>
      <c r="Q2906" s="11" t="s">
        <v>8315</v>
      </c>
      <c r="R2906" t="s">
        <v>8316</v>
      </c>
      <c r="S2906" s="16">
        <f t="shared" si="232"/>
        <v>41940.967951388891</v>
      </c>
      <c r="T2906" s="16">
        <f t="shared" si="233"/>
        <v>41952.5</v>
      </c>
      <c r="U2906">
        <f t="shared" si="234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 s="10">
        <f t="shared" si="231"/>
        <v>36.590000000000003</v>
      </c>
      <c r="Q2907" s="11" t="s">
        <v>8315</v>
      </c>
      <c r="R2907" t="s">
        <v>8316</v>
      </c>
      <c r="S2907" s="16">
        <f t="shared" si="232"/>
        <v>42606.056863425925</v>
      </c>
      <c r="T2907" s="16">
        <f t="shared" si="233"/>
        <v>42620.056863425925</v>
      </c>
      <c r="U2907">
        <f t="shared" si="234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 s="10">
        <f t="shared" si="231"/>
        <v>80.709999999999994</v>
      </c>
      <c r="Q2908" s="11" t="s">
        <v>8315</v>
      </c>
      <c r="R2908" t="s">
        <v>8316</v>
      </c>
      <c r="S2908" s="16">
        <f t="shared" si="232"/>
        <v>42199.648912037039</v>
      </c>
      <c r="T2908" s="16">
        <f t="shared" si="233"/>
        <v>42217.041666666672</v>
      </c>
      <c r="U2908">
        <f t="shared" si="234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 s="10">
        <f t="shared" si="231"/>
        <v>1</v>
      </c>
      <c r="Q2909" s="11" t="s">
        <v>8315</v>
      </c>
      <c r="R2909" t="s">
        <v>8316</v>
      </c>
      <c r="S2909" s="16">
        <f t="shared" si="232"/>
        <v>42444.877743055549</v>
      </c>
      <c r="T2909" s="16">
        <f t="shared" si="233"/>
        <v>42504.877743055549</v>
      </c>
      <c r="U2909">
        <f t="shared" si="234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10">
        <f t="shared" si="231"/>
        <v>52.8</v>
      </c>
      <c r="Q2910" s="11" t="s">
        <v>8315</v>
      </c>
      <c r="R2910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 s="10">
        <f t="shared" si="231"/>
        <v>20</v>
      </c>
      <c r="Q2911" s="11" t="s">
        <v>8315</v>
      </c>
      <c r="R2911" t="s">
        <v>8316</v>
      </c>
      <c r="S2911" s="16">
        <f t="shared" si="232"/>
        <v>41929.266215277778</v>
      </c>
      <c r="T2911" s="16">
        <f t="shared" si="233"/>
        <v>41968.823611111111</v>
      </c>
      <c r="U2911">
        <f t="shared" si="234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 s="10">
        <f t="shared" si="231"/>
        <v>1</v>
      </c>
      <c r="Q2912" s="11" t="s">
        <v>8315</v>
      </c>
      <c r="R2912" t="s">
        <v>8316</v>
      </c>
      <c r="S2912" s="16">
        <f t="shared" si="232"/>
        <v>42107.841284722221</v>
      </c>
      <c r="T2912" s="16">
        <f t="shared" si="233"/>
        <v>42167.841284722221</v>
      </c>
      <c r="U2912">
        <f t="shared" si="234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 s="10">
        <f t="shared" si="231"/>
        <v>46.93</v>
      </c>
      <c r="Q2913" s="11" t="s">
        <v>8315</v>
      </c>
      <c r="R2913" t="s">
        <v>8316</v>
      </c>
      <c r="S2913" s="16">
        <f t="shared" si="232"/>
        <v>42142.768819444449</v>
      </c>
      <c r="T2913" s="16">
        <f t="shared" si="233"/>
        <v>42182.768819444449</v>
      </c>
      <c r="U2913">
        <f t="shared" si="234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 s="10">
        <f t="shared" si="231"/>
        <v>78.08</v>
      </c>
      <c r="Q2914" s="11" t="s">
        <v>8315</v>
      </c>
      <c r="R2914" t="s">
        <v>8316</v>
      </c>
      <c r="S2914" s="16">
        <f t="shared" si="232"/>
        <v>42354.131643518514</v>
      </c>
      <c r="T2914" s="16">
        <f t="shared" si="233"/>
        <v>42384.131643518514</v>
      </c>
      <c r="U2914">
        <f t="shared" si="234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 s="10">
        <f t="shared" si="231"/>
        <v>1</v>
      </c>
      <c r="Q2915" s="11" t="s">
        <v>8315</v>
      </c>
      <c r="R2915" t="s">
        <v>8316</v>
      </c>
      <c r="S2915" s="16">
        <f t="shared" si="232"/>
        <v>41828.922905092593</v>
      </c>
      <c r="T2915" s="16">
        <f t="shared" si="233"/>
        <v>41888.922905092593</v>
      </c>
      <c r="U2915">
        <f t="shared" si="234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 s="10">
        <f t="shared" si="231"/>
        <v>1</v>
      </c>
      <c r="Q2916" s="11" t="s">
        <v>8315</v>
      </c>
      <c r="R2916" t="s">
        <v>8316</v>
      </c>
      <c r="S2916" s="16">
        <f t="shared" si="232"/>
        <v>42017.907337962963</v>
      </c>
      <c r="T2916" s="16">
        <f t="shared" si="233"/>
        <v>42077.865671296298</v>
      </c>
      <c r="U2916">
        <f t="shared" si="234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 s="10">
        <f t="shared" si="231"/>
        <v>203.67</v>
      </c>
      <c r="Q2917" s="11" t="s">
        <v>8315</v>
      </c>
      <c r="R2917" t="s">
        <v>8316</v>
      </c>
      <c r="S2917" s="16">
        <f t="shared" si="232"/>
        <v>42415.398032407407</v>
      </c>
      <c r="T2917" s="16">
        <f t="shared" si="233"/>
        <v>42445.356365740736</v>
      </c>
      <c r="U2917">
        <f t="shared" si="234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 s="10">
        <f t="shared" si="231"/>
        <v>20.71</v>
      </c>
      <c r="Q2918" s="11" t="s">
        <v>8315</v>
      </c>
      <c r="R2918" t="s">
        <v>8316</v>
      </c>
      <c r="S2918" s="16">
        <f t="shared" si="232"/>
        <v>41755.476724537039</v>
      </c>
      <c r="T2918" s="16">
        <f t="shared" si="233"/>
        <v>41778.476724537039</v>
      </c>
      <c r="U2918">
        <f t="shared" si="234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 s="10">
        <f t="shared" si="231"/>
        <v>48.56</v>
      </c>
      <c r="Q2919" s="11" t="s">
        <v>8315</v>
      </c>
      <c r="R2919" t="s">
        <v>8316</v>
      </c>
      <c r="S2919" s="16">
        <f t="shared" si="232"/>
        <v>42245.234340277777</v>
      </c>
      <c r="T2919" s="16">
        <f t="shared" si="233"/>
        <v>42263.234340277777</v>
      </c>
      <c r="U2919">
        <f t="shared" si="234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 s="10">
        <f t="shared" si="231"/>
        <v>68.099999999999994</v>
      </c>
      <c r="Q2920" s="11" t="s">
        <v>8315</v>
      </c>
      <c r="R2920" t="s">
        <v>8316</v>
      </c>
      <c r="S2920" s="16">
        <f t="shared" si="232"/>
        <v>42278.629710648151</v>
      </c>
      <c r="T2920" s="16">
        <f t="shared" si="233"/>
        <v>42306.629710648151</v>
      </c>
      <c r="U2920">
        <f t="shared" si="234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 s="10">
        <f t="shared" si="231"/>
        <v>8.5</v>
      </c>
      <c r="Q2921" s="11" t="s">
        <v>8315</v>
      </c>
      <c r="R2921" t="s">
        <v>8316</v>
      </c>
      <c r="S2921" s="16">
        <f t="shared" si="232"/>
        <v>41826.61954861111</v>
      </c>
      <c r="T2921" s="16">
        <f t="shared" si="233"/>
        <v>41856.61954861111</v>
      </c>
      <c r="U2921">
        <f t="shared" si="234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 s="10">
        <f t="shared" si="231"/>
        <v>51.62</v>
      </c>
      <c r="Q2922" s="11" t="s">
        <v>8315</v>
      </c>
      <c r="R2922" t="s">
        <v>8316</v>
      </c>
      <c r="S2922" s="16">
        <f t="shared" si="232"/>
        <v>42058.792476851857</v>
      </c>
      <c r="T2922" s="16">
        <f t="shared" si="233"/>
        <v>42088.750810185185</v>
      </c>
      <c r="U2922">
        <f t="shared" si="234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10">
        <f t="shared" si="231"/>
        <v>43</v>
      </c>
      <c r="Q2923" s="11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10">
        <f t="shared" si="231"/>
        <v>83.33</v>
      </c>
      <c r="Q2924" s="11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10">
        <f t="shared" si="231"/>
        <v>30</v>
      </c>
      <c r="Q2925" s="11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10">
        <f t="shared" si="231"/>
        <v>175.51</v>
      </c>
      <c r="Q2926" s="11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10">
        <f t="shared" si="231"/>
        <v>231.66</v>
      </c>
      <c r="Q2927" s="11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10">
        <f t="shared" si="231"/>
        <v>75</v>
      </c>
      <c r="Q2928" s="11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10">
        <f t="shared" si="231"/>
        <v>112.14</v>
      </c>
      <c r="Q2929" s="11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10">
        <f t="shared" si="231"/>
        <v>41.67</v>
      </c>
      <c r="Q2930" s="11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10">
        <f t="shared" si="231"/>
        <v>255.17</v>
      </c>
      <c r="Q2931" s="11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10">
        <f t="shared" si="231"/>
        <v>162.77000000000001</v>
      </c>
      <c r="Q2932" s="11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10">
        <f t="shared" si="231"/>
        <v>88.33</v>
      </c>
      <c r="Q2933" s="11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10">
        <f t="shared" si="231"/>
        <v>85.74</v>
      </c>
      <c r="Q2934" s="11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10">
        <f t="shared" si="231"/>
        <v>47.57</v>
      </c>
      <c r="Q2935" s="11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10">
        <f t="shared" si="231"/>
        <v>72.97</v>
      </c>
      <c r="Q2936" s="11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10">
        <f t="shared" si="231"/>
        <v>90.54</v>
      </c>
      <c r="Q2937" s="11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10">
        <f t="shared" si="231"/>
        <v>37.65</v>
      </c>
      <c r="Q2938" s="11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10">
        <f t="shared" si="231"/>
        <v>36.36</v>
      </c>
      <c r="Q2939" s="11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10">
        <f t="shared" si="231"/>
        <v>126.72</v>
      </c>
      <c r="Q2940" s="11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10">
        <f t="shared" si="231"/>
        <v>329.2</v>
      </c>
      <c r="Q2941" s="11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10">
        <f t="shared" si="231"/>
        <v>81.239999999999995</v>
      </c>
      <c r="Q2942" s="11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10">
        <f t="shared" si="231"/>
        <v>1</v>
      </c>
      <c r="Q2943" s="11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10">
        <f t="shared" si="231"/>
        <v>202.23</v>
      </c>
      <c r="Q2944" s="11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10">
        <f t="shared" si="231"/>
        <v>0</v>
      </c>
      <c r="Q2945" s="11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10">
        <f t="shared" si="231"/>
        <v>100</v>
      </c>
      <c r="Q2946" s="11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0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10">
        <f t="shared" ref="P2954:P3017" si="236">IFERROR(ROUND(E2954/L2954,2),0)</f>
        <v>200.63</v>
      </c>
      <c r="Q2954" s="11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10">
        <f t="shared" si="236"/>
        <v>201.67</v>
      </c>
      <c r="Q2955" s="11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10">
        <f t="shared" si="236"/>
        <v>0</v>
      </c>
      <c r="Q2956" s="11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10">
        <f t="shared" si="236"/>
        <v>65</v>
      </c>
      <c r="Q2957" s="11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10">
        <f t="shared" si="236"/>
        <v>66.099999999999994</v>
      </c>
      <c r="Q2958" s="11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10">
        <f t="shared" si="236"/>
        <v>93.33</v>
      </c>
      <c r="Q2959" s="11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10">
        <f t="shared" si="236"/>
        <v>0</v>
      </c>
      <c r="Q2960" s="11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10">
        <f t="shared" si="236"/>
        <v>0</v>
      </c>
      <c r="Q2961" s="11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10">
        <f t="shared" si="236"/>
        <v>0</v>
      </c>
      <c r="Q2962" s="11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9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 s="10">
        <f t="shared" si="236"/>
        <v>29.58</v>
      </c>
      <c r="Q2963" s="11" t="s">
        <v>8315</v>
      </c>
      <c r="R2963" t="s">
        <v>8316</v>
      </c>
      <c r="S2963" s="16">
        <f t="shared" si="237"/>
        <v>42141.541134259256</v>
      </c>
      <c r="T2963" s="16">
        <f t="shared" si="238"/>
        <v>42171.541134259256</v>
      </c>
      <c r="U2963">
        <f t="shared" si="239"/>
        <v>2015</v>
      </c>
    </row>
    <row r="2964" spans="1:21" ht="49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 s="10">
        <f t="shared" si="236"/>
        <v>55.23</v>
      </c>
      <c r="Q2964" s="11" t="s">
        <v>8315</v>
      </c>
      <c r="R2964" t="s">
        <v>8316</v>
      </c>
      <c r="S2964" s="16">
        <f t="shared" si="237"/>
        <v>42600.756041666667</v>
      </c>
      <c r="T2964" s="16">
        <f t="shared" si="238"/>
        <v>42621.756041666667</v>
      </c>
      <c r="U2964">
        <f t="shared" si="239"/>
        <v>2016</v>
      </c>
    </row>
    <row r="2965" spans="1:21" ht="49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 s="10">
        <f t="shared" si="236"/>
        <v>28.89</v>
      </c>
      <c r="Q2965" s="11" t="s">
        <v>8315</v>
      </c>
      <c r="R2965" t="s">
        <v>8316</v>
      </c>
      <c r="S2965" s="16">
        <f t="shared" si="237"/>
        <v>42093.786840277782</v>
      </c>
      <c r="T2965" s="16">
        <f t="shared" si="238"/>
        <v>42120.26944444445</v>
      </c>
      <c r="U2965">
        <f t="shared" si="239"/>
        <v>2015</v>
      </c>
    </row>
    <row r="2966" spans="1:21" ht="33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 s="10">
        <f t="shared" si="236"/>
        <v>27.5</v>
      </c>
      <c r="Q2966" s="11" t="s">
        <v>8315</v>
      </c>
      <c r="R2966" t="s">
        <v>8316</v>
      </c>
      <c r="S2966" s="16">
        <f t="shared" si="237"/>
        <v>42101.423541666663</v>
      </c>
      <c r="T2966" s="16">
        <f t="shared" si="238"/>
        <v>42131.423541666663</v>
      </c>
      <c r="U2966">
        <f t="shared" si="239"/>
        <v>2015</v>
      </c>
    </row>
    <row r="2967" spans="1:21" ht="49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 s="10">
        <f t="shared" si="236"/>
        <v>51</v>
      </c>
      <c r="Q2967" s="11" t="s">
        <v>8315</v>
      </c>
      <c r="R2967" t="s">
        <v>8316</v>
      </c>
      <c r="S2967" s="16">
        <f t="shared" si="237"/>
        <v>42294.808124999996</v>
      </c>
      <c r="T2967" s="16">
        <f t="shared" si="238"/>
        <v>42305.829166666663</v>
      </c>
      <c r="U2967">
        <f t="shared" si="239"/>
        <v>2015</v>
      </c>
    </row>
    <row r="2968" spans="1:21" ht="33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 s="10">
        <f t="shared" si="236"/>
        <v>50.67</v>
      </c>
      <c r="Q2968" s="11" t="s">
        <v>8315</v>
      </c>
      <c r="R2968" t="s">
        <v>8316</v>
      </c>
      <c r="S2968" s="16">
        <f t="shared" si="237"/>
        <v>42136.270787037036</v>
      </c>
      <c r="T2968" s="16">
        <f t="shared" si="238"/>
        <v>42168.071527777778</v>
      </c>
      <c r="U2968">
        <f t="shared" si="239"/>
        <v>2015</v>
      </c>
    </row>
    <row r="2969" spans="1:21" ht="49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 s="10">
        <f t="shared" si="236"/>
        <v>41.13</v>
      </c>
      <c r="Q2969" s="11" t="s">
        <v>8315</v>
      </c>
      <c r="R2969" t="s">
        <v>8316</v>
      </c>
      <c r="S2969" s="16">
        <f t="shared" si="237"/>
        <v>42088.723692129628</v>
      </c>
      <c r="T2969" s="16">
        <f t="shared" si="238"/>
        <v>42115.723692129628</v>
      </c>
      <c r="U2969">
        <f t="shared" si="239"/>
        <v>2015</v>
      </c>
    </row>
    <row r="2970" spans="1:21" ht="49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 s="10">
        <f t="shared" si="236"/>
        <v>43.5</v>
      </c>
      <c r="Q2970" s="11" t="s">
        <v>8315</v>
      </c>
      <c r="R2970" t="s">
        <v>8316</v>
      </c>
      <c r="S2970" s="16">
        <f t="shared" si="237"/>
        <v>41923.354351851849</v>
      </c>
      <c r="T2970" s="16">
        <f t="shared" si="238"/>
        <v>41960.332638888889</v>
      </c>
      <c r="U2970">
        <f t="shared" si="239"/>
        <v>2014</v>
      </c>
    </row>
    <row r="2971" spans="1:21" ht="49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 s="10">
        <f t="shared" si="236"/>
        <v>36.5</v>
      </c>
      <c r="Q2971" s="11" t="s">
        <v>8315</v>
      </c>
      <c r="R2971" t="s">
        <v>8316</v>
      </c>
      <c r="S2971" s="16">
        <f t="shared" si="237"/>
        <v>41780.525937500002</v>
      </c>
      <c r="T2971" s="16">
        <f t="shared" si="238"/>
        <v>41796.958333333336</v>
      </c>
      <c r="U2971">
        <f t="shared" si="239"/>
        <v>2014</v>
      </c>
    </row>
    <row r="2972" spans="1:21" ht="49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 s="10">
        <f t="shared" si="236"/>
        <v>26.67</v>
      </c>
      <c r="Q2972" s="11" t="s">
        <v>8315</v>
      </c>
      <c r="R2972" t="s">
        <v>8316</v>
      </c>
      <c r="S2972" s="16">
        <f t="shared" si="237"/>
        <v>42609.442465277782</v>
      </c>
      <c r="T2972" s="16">
        <f t="shared" si="238"/>
        <v>42639.442465277782</v>
      </c>
      <c r="U2972">
        <f t="shared" si="239"/>
        <v>2016</v>
      </c>
    </row>
    <row r="2973" spans="1:21" ht="49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 s="10">
        <f t="shared" si="236"/>
        <v>52.17</v>
      </c>
      <c r="Q2973" s="11" t="s">
        <v>8315</v>
      </c>
      <c r="R2973" t="s">
        <v>8316</v>
      </c>
      <c r="S2973" s="16">
        <f t="shared" si="237"/>
        <v>42452.916481481487</v>
      </c>
      <c r="T2973" s="16">
        <f t="shared" si="238"/>
        <v>42473.554166666669</v>
      </c>
      <c r="U2973">
        <f t="shared" si="239"/>
        <v>2016</v>
      </c>
    </row>
    <row r="2974" spans="1:21" ht="49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 s="10">
        <f t="shared" si="236"/>
        <v>28.41</v>
      </c>
      <c r="Q2974" s="11" t="s">
        <v>8315</v>
      </c>
      <c r="R2974" t="s">
        <v>8316</v>
      </c>
      <c r="S2974" s="16">
        <f t="shared" si="237"/>
        <v>42405.090300925927</v>
      </c>
      <c r="T2974" s="16">
        <f t="shared" si="238"/>
        <v>42414</v>
      </c>
      <c r="U2974">
        <f t="shared" si="239"/>
        <v>2016</v>
      </c>
    </row>
    <row r="2975" spans="1:21" ht="49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 s="10">
        <f t="shared" si="236"/>
        <v>33.57</v>
      </c>
      <c r="Q2975" s="11" t="s">
        <v>8315</v>
      </c>
      <c r="R2975" t="s">
        <v>8316</v>
      </c>
      <c r="S2975" s="16">
        <f t="shared" si="237"/>
        <v>41821.698599537034</v>
      </c>
      <c r="T2975" s="16">
        <f t="shared" si="238"/>
        <v>41851.698599537034</v>
      </c>
      <c r="U2975">
        <f t="shared" si="239"/>
        <v>2014</v>
      </c>
    </row>
    <row r="2976" spans="1:21" ht="49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 s="10">
        <f t="shared" si="236"/>
        <v>68.06</v>
      </c>
      <c r="Q2976" s="11" t="s">
        <v>8315</v>
      </c>
      <c r="R2976" t="s">
        <v>8316</v>
      </c>
      <c r="S2976" s="16">
        <f t="shared" si="237"/>
        <v>42003.948425925926</v>
      </c>
      <c r="T2976" s="16">
        <f t="shared" si="238"/>
        <v>42028.207638888889</v>
      </c>
      <c r="U2976">
        <f t="shared" si="239"/>
        <v>2014</v>
      </c>
    </row>
    <row r="2977" spans="1:21" ht="49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 s="10">
        <f t="shared" si="236"/>
        <v>53.85</v>
      </c>
      <c r="Q2977" s="11" t="s">
        <v>8315</v>
      </c>
      <c r="R2977" t="s">
        <v>8316</v>
      </c>
      <c r="S2977" s="16">
        <f t="shared" si="237"/>
        <v>41810.142199074071</v>
      </c>
      <c r="T2977" s="16">
        <f t="shared" si="238"/>
        <v>41824.142199074071</v>
      </c>
      <c r="U2977">
        <f t="shared" si="239"/>
        <v>2014</v>
      </c>
    </row>
    <row r="2978" spans="1:21" ht="49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 s="10">
        <f t="shared" si="236"/>
        <v>17.25</v>
      </c>
      <c r="Q2978" s="11" t="s">
        <v>8315</v>
      </c>
      <c r="R2978" t="s">
        <v>8316</v>
      </c>
      <c r="S2978" s="16">
        <f t="shared" si="237"/>
        <v>42779.610289351855</v>
      </c>
      <c r="T2978" s="16">
        <f t="shared" si="238"/>
        <v>42794</v>
      </c>
      <c r="U2978">
        <f t="shared" si="239"/>
        <v>2017</v>
      </c>
    </row>
    <row r="2979" spans="1:21" ht="49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 s="10">
        <f t="shared" si="236"/>
        <v>60.69</v>
      </c>
      <c r="Q2979" s="11" t="s">
        <v>8315</v>
      </c>
      <c r="R2979" t="s">
        <v>8316</v>
      </c>
      <c r="S2979" s="16">
        <f t="shared" si="237"/>
        <v>41922.640590277777</v>
      </c>
      <c r="T2979" s="16">
        <f t="shared" si="238"/>
        <v>41932.249305555553</v>
      </c>
      <c r="U2979">
        <f t="shared" si="239"/>
        <v>2014</v>
      </c>
    </row>
    <row r="2980" spans="1:21" ht="49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 s="10">
        <f t="shared" si="236"/>
        <v>58.1</v>
      </c>
      <c r="Q2980" s="11" t="s">
        <v>8315</v>
      </c>
      <c r="R2980" t="s">
        <v>8316</v>
      </c>
      <c r="S2980" s="16">
        <f t="shared" si="237"/>
        <v>40644.159259259257</v>
      </c>
      <c r="T2980" s="16">
        <f t="shared" si="238"/>
        <v>40666.165972222225</v>
      </c>
      <c r="U2980">
        <f t="shared" si="239"/>
        <v>2011</v>
      </c>
    </row>
    <row r="2981" spans="1:21" ht="49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 s="10">
        <f t="shared" si="236"/>
        <v>29.67</v>
      </c>
      <c r="Q2981" s="11" t="s">
        <v>8315</v>
      </c>
      <c r="R2981" t="s">
        <v>8316</v>
      </c>
      <c r="S2981" s="16">
        <f t="shared" si="237"/>
        <v>42192.933958333335</v>
      </c>
      <c r="T2981" s="16">
        <f t="shared" si="238"/>
        <v>42217.933958333335</v>
      </c>
      <c r="U2981">
        <f t="shared" si="239"/>
        <v>2015</v>
      </c>
    </row>
    <row r="2982" spans="1:21" ht="49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 s="10">
        <f t="shared" si="236"/>
        <v>97.5</v>
      </c>
      <c r="Q2982" s="11" t="s">
        <v>8315</v>
      </c>
      <c r="R2982" t="s">
        <v>8316</v>
      </c>
      <c r="S2982" s="16">
        <f t="shared" si="237"/>
        <v>41780.712893518517</v>
      </c>
      <c r="T2982" s="16">
        <f t="shared" si="238"/>
        <v>41806.712893518517</v>
      </c>
      <c r="U2982">
        <f t="shared" si="239"/>
        <v>2014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10">
        <f t="shared" si="236"/>
        <v>53.16</v>
      </c>
      <c r="Q2983" s="11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10">
        <f t="shared" si="236"/>
        <v>86.49</v>
      </c>
      <c r="Q2984" s="11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10">
        <f t="shared" si="236"/>
        <v>155.24</v>
      </c>
      <c r="Q2985" s="11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10">
        <f t="shared" si="236"/>
        <v>115.08</v>
      </c>
      <c r="Q2986" s="11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10">
        <f t="shared" si="236"/>
        <v>109.59</v>
      </c>
      <c r="Q2987" s="11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10">
        <f t="shared" si="236"/>
        <v>45.21</v>
      </c>
      <c r="Q2988" s="11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10">
        <f t="shared" si="236"/>
        <v>104.15</v>
      </c>
      <c r="Q2989" s="11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10">
        <f t="shared" si="236"/>
        <v>35.71</v>
      </c>
      <c r="Q2990" s="11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10">
        <f t="shared" si="236"/>
        <v>97</v>
      </c>
      <c r="Q2991" s="11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10">
        <f t="shared" si="236"/>
        <v>370.37</v>
      </c>
      <c r="Q2992" s="11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10">
        <f t="shared" si="236"/>
        <v>94.41</v>
      </c>
      <c r="Q2993" s="11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10">
        <f t="shared" si="236"/>
        <v>48.98</v>
      </c>
      <c r="Q2994" s="11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10">
        <f t="shared" si="236"/>
        <v>45.59</v>
      </c>
      <c r="Q2995" s="11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10">
        <f t="shared" si="236"/>
        <v>23.28</v>
      </c>
      <c r="Q2996" s="11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10">
        <f t="shared" si="236"/>
        <v>63.23</v>
      </c>
      <c r="Q2997" s="11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10">
        <f t="shared" si="236"/>
        <v>153.52000000000001</v>
      </c>
      <c r="Q2998" s="11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10">
        <f t="shared" si="236"/>
        <v>90.2</v>
      </c>
      <c r="Q2999" s="11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10">
        <f t="shared" si="236"/>
        <v>118.97</v>
      </c>
      <c r="Q3000" s="11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10">
        <f t="shared" si="236"/>
        <v>80.25</v>
      </c>
      <c r="Q3001" s="11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10">
        <f t="shared" si="236"/>
        <v>62.5</v>
      </c>
      <c r="Q3002" s="11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10">
        <f t="shared" si="236"/>
        <v>131.38</v>
      </c>
      <c r="Q3003" s="11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10">
        <f t="shared" si="236"/>
        <v>73.03</v>
      </c>
      <c r="Q3004" s="11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10">
        <f t="shared" si="236"/>
        <v>178.53</v>
      </c>
      <c r="Q3005" s="11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10">
        <f t="shared" si="236"/>
        <v>162.91</v>
      </c>
      <c r="Q3006" s="11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10">
        <f t="shared" si="236"/>
        <v>108.24</v>
      </c>
      <c r="Q3007" s="11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10">
        <f t="shared" si="236"/>
        <v>88.87</v>
      </c>
      <c r="Q3008" s="11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10">
        <f t="shared" si="236"/>
        <v>54</v>
      </c>
      <c r="Q3009" s="11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10">
        <f t="shared" si="236"/>
        <v>116.73</v>
      </c>
      <c r="Q3010" s="11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0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10">
        <f t="shared" ref="P3018:P3081" si="241">IFERROR(ROUND(E3018/L3018,2),0)</f>
        <v>242.28</v>
      </c>
      <c r="Q3018" s="11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10">
        <f t="shared" si="241"/>
        <v>146.44999999999999</v>
      </c>
      <c r="Q3019" s="11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10">
        <f t="shared" si="241"/>
        <v>103.17</v>
      </c>
      <c r="Q3020" s="11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10">
        <f t="shared" si="241"/>
        <v>80.459999999999994</v>
      </c>
      <c r="Q3021" s="11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10">
        <f t="shared" si="241"/>
        <v>234.67</v>
      </c>
      <c r="Q3022" s="11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10">
        <f t="shared" si="241"/>
        <v>50.69</v>
      </c>
      <c r="Q3023" s="11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10">
        <f t="shared" si="241"/>
        <v>162.71</v>
      </c>
      <c r="Q3024" s="11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10">
        <f t="shared" si="241"/>
        <v>120.17</v>
      </c>
      <c r="Q3025" s="11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10">
        <f t="shared" si="241"/>
        <v>67.7</v>
      </c>
      <c r="Q3026" s="11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10">
        <f t="shared" si="241"/>
        <v>52.1</v>
      </c>
      <c r="Q3027" s="11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10">
        <f t="shared" si="241"/>
        <v>51.6</v>
      </c>
      <c r="Q3028" s="11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10">
        <f t="shared" si="241"/>
        <v>164.3</v>
      </c>
      <c r="Q3029" s="11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10">
        <f t="shared" si="241"/>
        <v>84.86</v>
      </c>
      <c r="Q3030" s="11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10">
        <f t="shared" si="241"/>
        <v>94.55</v>
      </c>
      <c r="Q3031" s="11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10">
        <f t="shared" si="241"/>
        <v>45.54</v>
      </c>
      <c r="Q3032" s="11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10">
        <f t="shared" si="241"/>
        <v>51.72</v>
      </c>
      <c r="Q3033" s="11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10">
        <f t="shared" si="241"/>
        <v>50.88</v>
      </c>
      <c r="Q3034" s="11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10">
        <f t="shared" si="241"/>
        <v>191.13</v>
      </c>
      <c r="Q3035" s="11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10">
        <f t="shared" si="241"/>
        <v>89.31</v>
      </c>
      <c r="Q3036" s="11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10">
        <f t="shared" si="241"/>
        <v>88.59</v>
      </c>
      <c r="Q3037" s="11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10">
        <f t="shared" si="241"/>
        <v>96.3</v>
      </c>
      <c r="Q3038" s="11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10">
        <f t="shared" si="241"/>
        <v>33.31</v>
      </c>
      <c r="Q3039" s="11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10">
        <f t="shared" si="241"/>
        <v>37.22</v>
      </c>
      <c r="Q3040" s="11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10">
        <f t="shared" si="241"/>
        <v>92.13</v>
      </c>
      <c r="Q3041" s="11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10">
        <f t="shared" si="241"/>
        <v>76.790000000000006</v>
      </c>
      <c r="Q3042" s="11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10">
        <f t="shared" si="241"/>
        <v>96.53</v>
      </c>
      <c r="Q3043" s="11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10">
        <f t="shared" si="241"/>
        <v>51.89</v>
      </c>
      <c r="Q3044" s="11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10">
        <f t="shared" si="241"/>
        <v>128.91</v>
      </c>
      <c r="Q3045" s="11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10">
        <f t="shared" si="241"/>
        <v>84.11</v>
      </c>
      <c r="Q3046" s="11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10">
        <f t="shared" si="241"/>
        <v>82.94</v>
      </c>
      <c r="Q3047" s="11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10">
        <f t="shared" si="241"/>
        <v>259.95</v>
      </c>
      <c r="Q3048" s="11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10">
        <f t="shared" si="241"/>
        <v>37.25</v>
      </c>
      <c r="Q3049" s="11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10">
        <f t="shared" si="241"/>
        <v>177.02</v>
      </c>
      <c r="Q3050" s="11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10">
        <f t="shared" si="241"/>
        <v>74.069999999999993</v>
      </c>
      <c r="Q3051" s="11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10">
        <f t="shared" si="241"/>
        <v>70.67</v>
      </c>
      <c r="Q3052" s="11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10">
        <f t="shared" si="241"/>
        <v>23.63</v>
      </c>
      <c r="Q3053" s="11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10">
        <f t="shared" si="241"/>
        <v>37.5</v>
      </c>
      <c r="Q3054" s="11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10">
        <f t="shared" si="241"/>
        <v>13.33</v>
      </c>
      <c r="Q3055" s="11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10">
        <f t="shared" si="241"/>
        <v>0</v>
      </c>
      <c r="Q3056" s="11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10">
        <f t="shared" si="241"/>
        <v>1</v>
      </c>
      <c r="Q3057" s="11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10">
        <f t="shared" si="241"/>
        <v>0</v>
      </c>
      <c r="Q3058" s="11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10">
        <f t="shared" si="241"/>
        <v>0</v>
      </c>
      <c r="Q3059" s="11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10">
        <f t="shared" si="241"/>
        <v>1</v>
      </c>
      <c r="Q3060" s="11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10">
        <f t="shared" si="241"/>
        <v>41</v>
      </c>
      <c r="Q3061" s="11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10">
        <f t="shared" si="241"/>
        <v>55.83</v>
      </c>
      <c r="Q3062" s="11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10">
        <f t="shared" si="241"/>
        <v>0</v>
      </c>
      <c r="Q3063" s="11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10">
        <f t="shared" si="241"/>
        <v>99.76</v>
      </c>
      <c r="Q3064" s="11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10">
        <f t="shared" si="241"/>
        <v>25.52</v>
      </c>
      <c r="Q3065" s="11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10">
        <f t="shared" si="241"/>
        <v>117.65</v>
      </c>
      <c r="Q3066" s="11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10">
        <f t="shared" si="241"/>
        <v>5</v>
      </c>
      <c r="Q3067" s="11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10">
        <f t="shared" si="241"/>
        <v>2796.67</v>
      </c>
      <c r="Q3068" s="11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10">
        <f t="shared" si="241"/>
        <v>200</v>
      </c>
      <c r="Q3069" s="11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10">
        <f t="shared" si="241"/>
        <v>87.5</v>
      </c>
      <c r="Q3070" s="11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10">
        <f t="shared" si="241"/>
        <v>20.14</v>
      </c>
      <c r="Q3071" s="11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10">
        <f t="shared" si="241"/>
        <v>20.88</v>
      </c>
      <c r="Q3072" s="11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10">
        <f t="shared" si="241"/>
        <v>61.31</v>
      </c>
      <c r="Q3073" s="11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10">
        <f t="shared" si="241"/>
        <v>1</v>
      </c>
      <c r="Q3074" s="11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0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10">
        <f t="shared" ref="P3082:P3145" si="246">IFERROR(ROUND(E3082/L3082,2),0)</f>
        <v>53.71</v>
      </c>
      <c r="Q3082" s="11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10">
        <f t="shared" si="246"/>
        <v>420.6</v>
      </c>
      <c r="Q3083" s="11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10">
        <f t="shared" si="246"/>
        <v>0</v>
      </c>
      <c r="Q3084" s="11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10">
        <f t="shared" si="246"/>
        <v>18.670000000000002</v>
      </c>
      <c r="Q3085" s="11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10">
        <f t="shared" si="246"/>
        <v>78.33</v>
      </c>
      <c r="Q3086" s="11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10">
        <f t="shared" si="246"/>
        <v>67.78</v>
      </c>
      <c r="Q3087" s="11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10">
        <f t="shared" si="246"/>
        <v>16.670000000000002</v>
      </c>
      <c r="Q3088" s="11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10">
        <f t="shared" si="246"/>
        <v>62.5</v>
      </c>
      <c r="Q3089" s="11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10">
        <f t="shared" si="246"/>
        <v>42</v>
      </c>
      <c r="Q3090" s="11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10">
        <f t="shared" si="246"/>
        <v>130.09</v>
      </c>
      <c r="Q3091" s="11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10">
        <f t="shared" si="246"/>
        <v>1270.22</v>
      </c>
      <c r="Q3092" s="11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10">
        <f t="shared" si="246"/>
        <v>88.44</v>
      </c>
      <c r="Q3093" s="11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10">
        <f t="shared" si="246"/>
        <v>56.34</v>
      </c>
      <c r="Q3094" s="11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10">
        <f t="shared" si="246"/>
        <v>53.53</v>
      </c>
      <c r="Q3095" s="11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10">
        <f t="shared" si="246"/>
        <v>25</v>
      </c>
      <c r="Q3096" s="11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10">
        <f t="shared" si="246"/>
        <v>50</v>
      </c>
      <c r="Q3097" s="11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10">
        <f t="shared" si="246"/>
        <v>56.79</v>
      </c>
      <c r="Q3098" s="11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10">
        <f t="shared" si="246"/>
        <v>40.83</v>
      </c>
      <c r="Q3099" s="11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10">
        <f t="shared" si="246"/>
        <v>65.11</v>
      </c>
      <c r="Q3100" s="11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10">
        <f t="shared" si="246"/>
        <v>55.6</v>
      </c>
      <c r="Q3101" s="11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10">
        <f t="shared" si="246"/>
        <v>140.54</v>
      </c>
      <c r="Q3102" s="11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10">
        <f t="shared" si="246"/>
        <v>25</v>
      </c>
      <c r="Q3103" s="11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10">
        <f t="shared" si="246"/>
        <v>69.53</v>
      </c>
      <c r="Q3104" s="11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10">
        <f t="shared" si="246"/>
        <v>5.5</v>
      </c>
      <c r="Q3105" s="11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10">
        <f t="shared" si="246"/>
        <v>237</v>
      </c>
      <c r="Q3106" s="11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10">
        <f t="shared" si="246"/>
        <v>79.87</v>
      </c>
      <c r="Q3107" s="11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10">
        <f t="shared" si="246"/>
        <v>10.25</v>
      </c>
      <c r="Q3108" s="11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10">
        <f t="shared" si="246"/>
        <v>272.58999999999997</v>
      </c>
      <c r="Q3109" s="11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10">
        <f t="shared" si="246"/>
        <v>13</v>
      </c>
      <c r="Q3110" s="11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10">
        <f t="shared" si="246"/>
        <v>58.18</v>
      </c>
      <c r="Q3111" s="11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10">
        <f t="shared" si="246"/>
        <v>10</v>
      </c>
      <c r="Q3112" s="11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10">
        <f t="shared" si="246"/>
        <v>70.11</v>
      </c>
      <c r="Q3113" s="11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10">
        <f t="shared" si="246"/>
        <v>57.89</v>
      </c>
      <c r="Q3114" s="11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10">
        <f t="shared" si="246"/>
        <v>125.27</v>
      </c>
      <c r="Q3115" s="11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10">
        <f t="shared" si="246"/>
        <v>0</v>
      </c>
      <c r="Q3116" s="11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10">
        <f t="shared" si="246"/>
        <v>300</v>
      </c>
      <c r="Q3117" s="11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10">
        <f t="shared" si="246"/>
        <v>43</v>
      </c>
      <c r="Q3118" s="11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10">
        <f t="shared" si="246"/>
        <v>1</v>
      </c>
      <c r="Q3119" s="11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10">
        <f t="shared" si="246"/>
        <v>775</v>
      </c>
      <c r="Q3120" s="11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10">
        <f t="shared" si="246"/>
        <v>5</v>
      </c>
      <c r="Q3121" s="11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10">
        <f t="shared" si="246"/>
        <v>12.8</v>
      </c>
      <c r="Q3122" s="11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10">
        <f t="shared" si="246"/>
        <v>10</v>
      </c>
      <c r="Q3123" s="11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10">
        <f t="shared" si="246"/>
        <v>58</v>
      </c>
      <c r="Q3124" s="11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10">
        <f t="shared" si="246"/>
        <v>244.8</v>
      </c>
      <c r="Q3125" s="11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10">
        <f t="shared" si="246"/>
        <v>6.5</v>
      </c>
      <c r="Q3126" s="11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10">
        <f t="shared" si="246"/>
        <v>0</v>
      </c>
      <c r="Q3127" s="11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10">
        <f t="shared" si="246"/>
        <v>61.18</v>
      </c>
      <c r="Q3128" s="11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10">
        <f t="shared" si="246"/>
        <v>0</v>
      </c>
      <c r="Q3129" s="11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10">
        <f t="shared" si="246"/>
        <v>139.24</v>
      </c>
      <c r="Q3130" s="11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9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10">
        <f t="shared" si="246"/>
        <v>10</v>
      </c>
      <c r="Q3131" s="11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9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10">
        <f t="shared" si="246"/>
        <v>93.75</v>
      </c>
      <c r="Q3132" s="11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9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10">
        <f t="shared" si="246"/>
        <v>53.75</v>
      </c>
      <c r="Q3133" s="11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9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10">
        <f t="shared" si="246"/>
        <v>10</v>
      </c>
      <c r="Q3134" s="11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9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10">
        <f t="shared" si="246"/>
        <v>33.75</v>
      </c>
      <c r="Q3135" s="11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9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10">
        <f t="shared" si="246"/>
        <v>18.75</v>
      </c>
      <c r="Q3136" s="11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9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10">
        <f t="shared" si="246"/>
        <v>23.14</v>
      </c>
      <c r="Q3137" s="11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9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10">
        <f t="shared" si="246"/>
        <v>29.05</v>
      </c>
      <c r="Q3138" s="11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9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0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10">
        <f t="shared" ref="P3146:P3209" si="251">IFERROR(ROUND(E3146/L3146,2),0)</f>
        <v>251.33</v>
      </c>
      <c r="Q3146" s="11" t="s">
        <v>8315</v>
      </c>
      <c r="R3146" t="s">
        <v>8316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10">
        <f t="shared" si="251"/>
        <v>0</v>
      </c>
      <c r="Q3147" s="11" t="s">
        <v>8315</v>
      </c>
      <c r="R3147" t="s">
        <v>8316</v>
      </c>
      <c r="S3147" s="16">
        <f t="shared" si="252"/>
        <v>42762.040902777779</v>
      </c>
      <c r="T3147" s="16">
        <f t="shared" si="253"/>
        <v>42821.999236111107</v>
      </c>
      <c r="U3147">
        <f t="shared" si="254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10">
        <f t="shared" si="251"/>
        <v>437.5</v>
      </c>
      <c r="Q3148" s="11" t="s">
        <v>8315</v>
      </c>
      <c r="R3148" t="s">
        <v>8316</v>
      </c>
      <c r="S3148" s="16">
        <f t="shared" si="252"/>
        <v>42796.682476851856</v>
      </c>
      <c r="T3148" s="16">
        <f t="shared" si="253"/>
        <v>42841.640810185185</v>
      </c>
      <c r="U3148">
        <f t="shared" si="254"/>
        <v>2017</v>
      </c>
    </row>
    <row r="3149" spans="1:21" ht="49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 s="10">
        <f t="shared" si="251"/>
        <v>45.35</v>
      </c>
      <c r="Q3149" s="11" t="s">
        <v>8315</v>
      </c>
      <c r="R3149" t="s">
        <v>8316</v>
      </c>
      <c r="S3149" s="16">
        <f t="shared" si="252"/>
        <v>42219.180393518516</v>
      </c>
      <c r="T3149" s="16">
        <f t="shared" si="253"/>
        <v>42249.180393518516</v>
      </c>
      <c r="U3149">
        <f t="shared" si="254"/>
        <v>2015</v>
      </c>
    </row>
    <row r="3150" spans="1:21" ht="49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 s="10">
        <f t="shared" si="251"/>
        <v>38.65</v>
      </c>
      <c r="Q3150" s="11" t="s">
        <v>8315</v>
      </c>
      <c r="R3150" t="s">
        <v>8316</v>
      </c>
      <c r="S3150" s="16">
        <f t="shared" si="252"/>
        <v>41788.587083333332</v>
      </c>
      <c r="T3150" s="16">
        <f t="shared" si="253"/>
        <v>41818.587083333332</v>
      </c>
      <c r="U3150">
        <f t="shared" si="254"/>
        <v>2014</v>
      </c>
    </row>
    <row r="3151" spans="1:21" ht="49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 s="10">
        <f t="shared" si="251"/>
        <v>44</v>
      </c>
      <c r="Q3151" s="11" t="s">
        <v>8315</v>
      </c>
      <c r="R3151" t="s">
        <v>8316</v>
      </c>
      <c r="S3151" s="16">
        <f t="shared" si="252"/>
        <v>41795.528101851851</v>
      </c>
      <c r="T3151" s="16">
        <f t="shared" si="253"/>
        <v>41825.528101851851</v>
      </c>
      <c r="U3151">
        <f t="shared" si="254"/>
        <v>2014</v>
      </c>
    </row>
    <row r="3152" spans="1:21" ht="49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 s="10">
        <f t="shared" si="251"/>
        <v>64.760000000000005</v>
      </c>
      <c r="Q3152" s="11" t="s">
        <v>8315</v>
      </c>
      <c r="R3152" t="s">
        <v>8316</v>
      </c>
      <c r="S3152" s="16">
        <f t="shared" si="252"/>
        <v>42019.959837962961</v>
      </c>
      <c r="T3152" s="16">
        <f t="shared" si="253"/>
        <v>42034.959837962961</v>
      </c>
      <c r="U3152">
        <f t="shared" si="254"/>
        <v>2015</v>
      </c>
    </row>
    <row r="3153" spans="1:21" ht="49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 s="10">
        <f t="shared" si="251"/>
        <v>17.829999999999998</v>
      </c>
      <c r="Q3153" s="11" t="s">
        <v>8315</v>
      </c>
      <c r="R3153" t="s">
        <v>8316</v>
      </c>
      <c r="S3153" s="16">
        <f t="shared" si="252"/>
        <v>42379.74418981481</v>
      </c>
      <c r="T3153" s="16">
        <f t="shared" si="253"/>
        <v>42410.875</v>
      </c>
      <c r="U3153">
        <f t="shared" si="254"/>
        <v>2016</v>
      </c>
    </row>
    <row r="3154" spans="1:21" ht="49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 s="10">
        <f t="shared" si="251"/>
        <v>29.07</v>
      </c>
      <c r="Q3154" s="11" t="s">
        <v>8315</v>
      </c>
      <c r="R3154" t="s">
        <v>8316</v>
      </c>
      <c r="S3154" s="16">
        <f t="shared" si="252"/>
        <v>42105.267488425925</v>
      </c>
      <c r="T3154" s="16">
        <f t="shared" si="253"/>
        <v>42132.836805555555</v>
      </c>
      <c r="U3154">
        <f t="shared" si="254"/>
        <v>2015</v>
      </c>
    </row>
    <row r="3155" spans="1:21" ht="49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 s="10">
        <f t="shared" si="251"/>
        <v>24.55</v>
      </c>
      <c r="Q3155" s="11" t="s">
        <v>8315</v>
      </c>
      <c r="R3155" t="s">
        <v>8316</v>
      </c>
      <c r="S3155" s="16">
        <f t="shared" si="252"/>
        <v>42468.374606481477</v>
      </c>
      <c r="T3155" s="16">
        <f t="shared" si="253"/>
        <v>42498.374606481477</v>
      </c>
      <c r="U3155">
        <f t="shared" si="254"/>
        <v>2016</v>
      </c>
    </row>
    <row r="3156" spans="1:21" ht="49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 s="10">
        <f t="shared" si="251"/>
        <v>68.25</v>
      </c>
      <c r="Q3156" s="11" t="s">
        <v>8315</v>
      </c>
      <c r="R3156" t="s">
        <v>8316</v>
      </c>
      <c r="S3156" s="16">
        <f t="shared" si="252"/>
        <v>42532.052523148144</v>
      </c>
      <c r="T3156" s="16">
        <f t="shared" si="253"/>
        <v>42560.166666666672</v>
      </c>
      <c r="U3156">
        <f t="shared" si="254"/>
        <v>2016</v>
      </c>
    </row>
    <row r="3157" spans="1:21" ht="49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 s="10">
        <f t="shared" si="251"/>
        <v>29.63</v>
      </c>
      <c r="Q3157" s="11" t="s">
        <v>8315</v>
      </c>
      <c r="R3157" t="s">
        <v>8316</v>
      </c>
      <c r="S3157" s="16">
        <f t="shared" si="252"/>
        <v>42506.709375000006</v>
      </c>
      <c r="T3157" s="16">
        <f t="shared" si="253"/>
        <v>42538.583333333328</v>
      </c>
      <c r="U3157">
        <f t="shared" si="254"/>
        <v>2016</v>
      </c>
    </row>
    <row r="3158" spans="1:21" ht="49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 s="10">
        <f t="shared" si="251"/>
        <v>46.05</v>
      </c>
      <c r="Q3158" s="11" t="s">
        <v>8315</v>
      </c>
      <c r="R3158" t="s">
        <v>8316</v>
      </c>
      <c r="S3158" s="16">
        <f t="shared" si="252"/>
        <v>42523.248715277776</v>
      </c>
      <c r="T3158" s="16">
        <f t="shared" si="253"/>
        <v>42537.248715277776</v>
      </c>
      <c r="U3158">
        <f t="shared" si="254"/>
        <v>2016</v>
      </c>
    </row>
    <row r="3159" spans="1:21" ht="49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 s="10">
        <f t="shared" si="251"/>
        <v>64.38</v>
      </c>
      <c r="Q3159" s="11" t="s">
        <v>8315</v>
      </c>
      <c r="R3159" t="s">
        <v>8316</v>
      </c>
      <c r="S3159" s="16">
        <f t="shared" si="252"/>
        <v>41876.815787037034</v>
      </c>
      <c r="T3159" s="16">
        <f t="shared" si="253"/>
        <v>41894.815787037034</v>
      </c>
      <c r="U3159">
        <f t="shared" si="254"/>
        <v>2014</v>
      </c>
    </row>
    <row r="3160" spans="1:21" ht="49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 s="10">
        <f t="shared" si="251"/>
        <v>51.92</v>
      </c>
      <c r="Q3160" s="11" t="s">
        <v>8315</v>
      </c>
      <c r="R3160" t="s">
        <v>8316</v>
      </c>
      <c r="S3160" s="16">
        <f t="shared" si="252"/>
        <v>42360.887835648144</v>
      </c>
      <c r="T3160" s="16">
        <f t="shared" si="253"/>
        <v>42390.887835648144</v>
      </c>
      <c r="U3160">
        <f t="shared" si="254"/>
        <v>2015</v>
      </c>
    </row>
    <row r="3161" spans="1:21" ht="49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 s="10">
        <f t="shared" si="251"/>
        <v>64.290000000000006</v>
      </c>
      <c r="Q3161" s="11" t="s">
        <v>8315</v>
      </c>
      <c r="R3161" t="s">
        <v>8316</v>
      </c>
      <c r="S3161" s="16">
        <f t="shared" si="252"/>
        <v>42553.926527777774</v>
      </c>
      <c r="T3161" s="16">
        <f t="shared" si="253"/>
        <v>42585.172916666663</v>
      </c>
      <c r="U3161">
        <f t="shared" si="254"/>
        <v>2016</v>
      </c>
    </row>
    <row r="3162" spans="1:21" ht="49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 s="10">
        <f t="shared" si="251"/>
        <v>52.17</v>
      </c>
      <c r="Q3162" s="11" t="s">
        <v>8315</v>
      </c>
      <c r="R3162" t="s">
        <v>8316</v>
      </c>
      <c r="S3162" s="16">
        <f t="shared" si="252"/>
        <v>42423.050613425927</v>
      </c>
      <c r="T3162" s="16">
        <f t="shared" si="253"/>
        <v>42443.008946759262</v>
      </c>
      <c r="U3162">
        <f t="shared" si="254"/>
        <v>2016</v>
      </c>
    </row>
    <row r="3163" spans="1:21" ht="65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 s="10">
        <f t="shared" si="251"/>
        <v>40.479999999999997</v>
      </c>
      <c r="Q3163" s="11" t="s">
        <v>8315</v>
      </c>
      <c r="R3163" t="s">
        <v>8316</v>
      </c>
      <c r="S3163" s="16">
        <f t="shared" si="252"/>
        <v>42307.908379629633</v>
      </c>
      <c r="T3163" s="16">
        <f t="shared" si="253"/>
        <v>42347.950046296297</v>
      </c>
      <c r="U3163">
        <f t="shared" si="254"/>
        <v>2015</v>
      </c>
    </row>
    <row r="3164" spans="1:21" ht="49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 s="10">
        <f t="shared" si="251"/>
        <v>62.59</v>
      </c>
      <c r="Q3164" s="11" t="s">
        <v>8315</v>
      </c>
      <c r="R3164" t="s">
        <v>8316</v>
      </c>
      <c r="S3164" s="16">
        <f t="shared" si="252"/>
        <v>42462.140868055561</v>
      </c>
      <c r="T3164" s="16">
        <f t="shared" si="253"/>
        <v>42489.875</v>
      </c>
      <c r="U3164">
        <f t="shared" si="254"/>
        <v>2016</v>
      </c>
    </row>
    <row r="3165" spans="1:21" ht="49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 s="10">
        <f t="shared" si="251"/>
        <v>60.33</v>
      </c>
      <c r="Q3165" s="11" t="s">
        <v>8315</v>
      </c>
      <c r="R3165" t="s">
        <v>8316</v>
      </c>
      <c r="S3165" s="16">
        <f t="shared" si="252"/>
        <v>41802.62090277778</v>
      </c>
      <c r="T3165" s="16">
        <f t="shared" si="253"/>
        <v>41822.62090277778</v>
      </c>
      <c r="U3165">
        <f t="shared" si="254"/>
        <v>2014</v>
      </c>
    </row>
    <row r="3166" spans="1:21" ht="49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 s="10">
        <f t="shared" si="251"/>
        <v>97.92</v>
      </c>
      <c r="Q3166" s="11" t="s">
        <v>8315</v>
      </c>
      <c r="R3166" t="s">
        <v>8316</v>
      </c>
      <c r="S3166" s="16">
        <f t="shared" si="252"/>
        <v>41974.743148148147</v>
      </c>
      <c r="T3166" s="16">
        <f t="shared" si="253"/>
        <v>42004.743148148147</v>
      </c>
      <c r="U3166">
        <f t="shared" si="254"/>
        <v>2014</v>
      </c>
    </row>
    <row r="3167" spans="1:21" ht="49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 s="10">
        <f t="shared" si="251"/>
        <v>37.96</v>
      </c>
      <c r="Q3167" s="11" t="s">
        <v>8315</v>
      </c>
      <c r="R3167" t="s">
        <v>8316</v>
      </c>
      <c r="S3167" s="16">
        <f t="shared" si="252"/>
        <v>42026.176180555558</v>
      </c>
      <c r="T3167" s="16">
        <f t="shared" si="253"/>
        <v>42064.207638888889</v>
      </c>
      <c r="U3167">
        <f t="shared" si="254"/>
        <v>2015</v>
      </c>
    </row>
    <row r="3168" spans="1:21" ht="49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 s="10">
        <f t="shared" si="251"/>
        <v>42.3</v>
      </c>
      <c r="Q3168" s="11" t="s">
        <v>8315</v>
      </c>
      <c r="R3168" t="s">
        <v>8316</v>
      </c>
      <c r="S3168" s="16">
        <f t="shared" si="252"/>
        <v>41884.599849537037</v>
      </c>
      <c r="T3168" s="16">
        <f t="shared" si="253"/>
        <v>41900.165972222225</v>
      </c>
      <c r="U3168">
        <f t="shared" si="254"/>
        <v>2014</v>
      </c>
    </row>
    <row r="3169" spans="1:21" ht="49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 s="10">
        <f t="shared" si="251"/>
        <v>45.04</v>
      </c>
      <c r="Q3169" s="11" t="s">
        <v>8315</v>
      </c>
      <c r="R3169" t="s">
        <v>8316</v>
      </c>
      <c r="S3169" s="16">
        <f t="shared" si="252"/>
        <v>42011.202581018515</v>
      </c>
      <c r="T3169" s="16">
        <f t="shared" si="253"/>
        <v>42038.185416666667</v>
      </c>
      <c r="U3169">
        <f t="shared" si="254"/>
        <v>2015</v>
      </c>
    </row>
    <row r="3170" spans="1:21" ht="33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 s="10">
        <f t="shared" si="251"/>
        <v>66.67</v>
      </c>
      <c r="Q3170" s="11" t="s">
        <v>8315</v>
      </c>
      <c r="R3170" t="s">
        <v>8316</v>
      </c>
      <c r="S3170" s="16">
        <f t="shared" si="252"/>
        <v>42026.924976851849</v>
      </c>
      <c r="T3170" s="16">
        <f t="shared" si="253"/>
        <v>42052.207638888889</v>
      </c>
      <c r="U3170">
        <f t="shared" si="254"/>
        <v>2015</v>
      </c>
    </row>
    <row r="3171" spans="1:21" ht="49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 s="10">
        <f t="shared" si="251"/>
        <v>18.77</v>
      </c>
      <c r="Q3171" s="11" t="s">
        <v>8315</v>
      </c>
      <c r="R3171" t="s">
        <v>8316</v>
      </c>
      <c r="S3171" s="16">
        <f t="shared" si="252"/>
        <v>42103.535254629634</v>
      </c>
      <c r="T3171" s="16">
        <f t="shared" si="253"/>
        <v>42117.535254629634</v>
      </c>
      <c r="U3171">
        <f t="shared" si="254"/>
        <v>2015</v>
      </c>
    </row>
    <row r="3172" spans="1:21" ht="49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 s="10">
        <f t="shared" si="251"/>
        <v>31.5</v>
      </c>
      <c r="Q3172" s="11" t="s">
        <v>8315</v>
      </c>
      <c r="R3172" t="s">
        <v>8316</v>
      </c>
      <c r="S3172" s="16">
        <f t="shared" si="252"/>
        <v>41808.198518518519</v>
      </c>
      <c r="T3172" s="16">
        <f t="shared" si="253"/>
        <v>41838.198518518519</v>
      </c>
      <c r="U3172">
        <f t="shared" si="254"/>
        <v>2014</v>
      </c>
    </row>
    <row r="3173" spans="1:21" ht="49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 s="10">
        <f t="shared" si="251"/>
        <v>42.9</v>
      </c>
      <c r="Q3173" s="11" t="s">
        <v>8315</v>
      </c>
      <c r="R3173" t="s">
        <v>8316</v>
      </c>
      <c r="S3173" s="16">
        <f t="shared" si="252"/>
        <v>41948.552847222221</v>
      </c>
      <c r="T3173" s="16">
        <f t="shared" si="253"/>
        <v>42008.552847222221</v>
      </c>
      <c r="U3173">
        <f t="shared" si="254"/>
        <v>2014</v>
      </c>
    </row>
    <row r="3174" spans="1:21" ht="49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 s="10">
        <f t="shared" si="251"/>
        <v>50</v>
      </c>
      <c r="Q3174" s="11" t="s">
        <v>8315</v>
      </c>
      <c r="R3174" t="s">
        <v>8316</v>
      </c>
      <c r="S3174" s="16">
        <f t="shared" si="252"/>
        <v>41881.453587962962</v>
      </c>
      <c r="T3174" s="16">
        <f t="shared" si="253"/>
        <v>41911.453587962962</v>
      </c>
      <c r="U3174">
        <f t="shared" si="254"/>
        <v>2014</v>
      </c>
    </row>
    <row r="3175" spans="1:21" ht="49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 s="10">
        <f t="shared" si="251"/>
        <v>28.57</v>
      </c>
      <c r="Q3175" s="11" t="s">
        <v>8315</v>
      </c>
      <c r="R3175" t="s">
        <v>8316</v>
      </c>
      <c r="S3175" s="16">
        <f t="shared" si="252"/>
        <v>41875.922858796301</v>
      </c>
      <c r="T3175" s="16">
        <f t="shared" si="253"/>
        <v>41905.922858796301</v>
      </c>
      <c r="U3175">
        <f t="shared" si="254"/>
        <v>2014</v>
      </c>
    </row>
    <row r="3176" spans="1:21" ht="49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 s="10">
        <f t="shared" si="251"/>
        <v>20.12</v>
      </c>
      <c r="Q3176" s="11" t="s">
        <v>8315</v>
      </c>
      <c r="R3176" t="s">
        <v>8316</v>
      </c>
      <c r="S3176" s="16">
        <f t="shared" si="252"/>
        <v>42313.703900462962</v>
      </c>
      <c r="T3176" s="16">
        <f t="shared" si="253"/>
        <v>42343</v>
      </c>
      <c r="U3176">
        <f t="shared" si="254"/>
        <v>2015</v>
      </c>
    </row>
    <row r="3177" spans="1:21" ht="49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 s="10">
        <f t="shared" si="251"/>
        <v>60.9</v>
      </c>
      <c r="Q3177" s="11" t="s">
        <v>8315</v>
      </c>
      <c r="R3177" t="s">
        <v>8316</v>
      </c>
      <c r="S3177" s="16">
        <f t="shared" si="252"/>
        <v>42036.24428240741</v>
      </c>
      <c r="T3177" s="16">
        <f t="shared" si="253"/>
        <v>42064.290972222225</v>
      </c>
      <c r="U3177">
        <f t="shared" si="254"/>
        <v>2015</v>
      </c>
    </row>
    <row r="3178" spans="1:21" ht="49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 s="10">
        <f t="shared" si="251"/>
        <v>95.59</v>
      </c>
      <c r="Q3178" s="11" t="s">
        <v>8315</v>
      </c>
      <c r="R3178" t="s">
        <v>8316</v>
      </c>
      <c r="S3178" s="16">
        <f t="shared" si="252"/>
        <v>42097.786493055552</v>
      </c>
      <c r="T3178" s="16">
        <f t="shared" si="253"/>
        <v>42127.952083333337</v>
      </c>
      <c r="U3178">
        <f t="shared" si="254"/>
        <v>2015</v>
      </c>
    </row>
    <row r="3179" spans="1:21" ht="49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 s="10">
        <f t="shared" si="251"/>
        <v>41.67</v>
      </c>
      <c r="Q3179" s="11" t="s">
        <v>8315</v>
      </c>
      <c r="R3179" t="s">
        <v>8316</v>
      </c>
      <c r="S3179" s="16">
        <f t="shared" si="252"/>
        <v>41829.977326388893</v>
      </c>
      <c r="T3179" s="16">
        <f t="shared" si="253"/>
        <v>41836.977326388893</v>
      </c>
      <c r="U3179">
        <f t="shared" si="254"/>
        <v>2014</v>
      </c>
    </row>
    <row r="3180" spans="1:21" ht="49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 s="10">
        <f t="shared" si="251"/>
        <v>57.5</v>
      </c>
      <c r="Q3180" s="11" t="s">
        <v>8315</v>
      </c>
      <c r="R3180" t="s">
        <v>8316</v>
      </c>
      <c r="S3180" s="16">
        <f t="shared" si="252"/>
        <v>42446.943831018521</v>
      </c>
      <c r="T3180" s="16">
        <f t="shared" si="253"/>
        <v>42476.943831018521</v>
      </c>
      <c r="U3180">
        <f t="shared" si="254"/>
        <v>2016</v>
      </c>
    </row>
    <row r="3181" spans="1:21" ht="49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 s="10">
        <f t="shared" si="251"/>
        <v>50.46</v>
      </c>
      <c r="Q3181" s="11" t="s">
        <v>8315</v>
      </c>
      <c r="R3181" t="s">
        <v>8316</v>
      </c>
      <c r="S3181" s="16">
        <f t="shared" si="252"/>
        <v>42463.81385416667</v>
      </c>
      <c r="T3181" s="16">
        <f t="shared" si="253"/>
        <v>42494.165972222225</v>
      </c>
      <c r="U3181">
        <f t="shared" si="254"/>
        <v>2016</v>
      </c>
    </row>
    <row r="3182" spans="1:21" ht="49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 s="10">
        <f t="shared" si="251"/>
        <v>53.34</v>
      </c>
      <c r="Q3182" s="11" t="s">
        <v>8315</v>
      </c>
      <c r="R3182" t="s">
        <v>8316</v>
      </c>
      <c r="S3182" s="16">
        <f t="shared" si="252"/>
        <v>42475.057164351849</v>
      </c>
      <c r="T3182" s="16">
        <f t="shared" si="253"/>
        <v>42505.057164351849</v>
      </c>
      <c r="U3182">
        <f t="shared" si="254"/>
        <v>2016</v>
      </c>
    </row>
    <row r="3183" spans="1:21" ht="49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 s="10">
        <f t="shared" si="251"/>
        <v>25.69</v>
      </c>
      <c r="Q3183" s="11" t="s">
        <v>8315</v>
      </c>
      <c r="R3183" t="s">
        <v>8316</v>
      </c>
      <c r="S3183" s="16">
        <f t="shared" si="252"/>
        <v>42608.36583333333</v>
      </c>
      <c r="T3183" s="16">
        <f t="shared" si="253"/>
        <v>42638.36583333333</v>
      </c>
      <c r="U3183">
        <f t="shared" si="254"/>
        <v>2016</v>
      </c>
    </row>
    <row r="3184" spans="1:21" ht="49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 s="10">
        <f t="shared" si="251"/>
        <v>44.92</v>
      </c>
      <c r="Q3184" s="11" t="s">
        <v>8315</v>
      </c>
      <c r="R3184" t="s">
        <v>8316</v>
      </c>
      <c r="S3184" s="16">
        <f t="shared" si="252"/>
        <v>41837.323009259257</v>
      </c>
      <c r="T3184" s="16">
        <f t="shared" si="253"/>
        <v>41847.958333333336</v>
      </c>
      <c r="U3184">
        <f t="shared" si="254"/>
        <v>2014</v>
      </c>
    </row>
    <row r="3185" spans="1:21" ht="49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 s="10">
        <f t="shared" si="251"/>
        <v>109.57</v>
      </c>
      <c r="Q3185" s="11" t="s">
        <v>8315</v>
      </c>
      <c r="R3185" t="s">
        <v>8316</v>
      </c>
      <c r="S3185" s="16">
        <f t="shared" si="252"/>
        <v>42513.110787037032</v>
      </c>
      <c r="T3185" s="16">
        <f t="shared" si="253"/>
        <v>42534.708333333328</v>
      </c>
      <c r="U3185">
        <f t="shared" si="254"/>
        <v>2016</v>
      </c>
    </row>
    <row r="3186" spans="1:21" ht="49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 s="10">
        <f t="shared" si="251"/>
        <v>45.48</v>
      </c>
      <c r="Q3186" s="11" t="s">
        <v>8315</v>
      </c>
      <c r="R3186" t="s">
        <v>8316</v>
      </c>
      <c r="S3186" s="16">
        <f t="shared" si="252"/>
        <v>41969.199756944443</v>
      </c>
      <c r="T3186" s="16">
        <f t="shared" si="253"/>
        <v>42005.208333333328</v>
      </c>
      <c r="U3186">
        <f t="shared" si="254"/>
        <v>2014</v>
      </c>
    </row>
    <row r="3187" spans="1:21" ht="49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 s="10">
        <f t="shared" si="251"/>
        <v>38.33</v>
      </c>
      <c r="Q3187" s="11" t="s">
        <v>8315</v>
      </c>
      <c r="R3187" t="s">
        <v>8316</v>
      </c>
      <c r="S3187" s="16">
        <f t="shared" si="252"/>
        <v>41855.548101851848</v>
      </c>
      <c r="T3187" s="16">
        <f t="shared" si="253"/>
        <v>41876.207638888889</v>
      </c>
      <c r="U3187">
        <f t="shared" si="254"/>
        <v>2014</v>
      </c>
    </row>
    <row r="3188" spans="1:21" ht="49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 s="10">
        <f t="shared" si="251"/>
        <v>58.95</v>
      </c>
      <c r="Q3188" s="11" t="s">
        <v>8315</v>
      </c>
      <c r="R3188" t="s">
        <v>8316</v>
      </c>
      <c r="S3188" s="16">
        <f t="shared" si="252"/>
        <v>42572.61681712963</v>
      </c>
      <c r="T3188" s="16">
        <f t="shared" si="253"/>
        <v>42589.125</v>
      </c>
      <c r="U3188">
        <f t="shared" si="254"/>
        <v>2016</v>
      </c>
    </row>
    <row r="3189" spans="1:21" ht="49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 s="10">
        <f t="shared" si="251"/>
        <v>41.22</v>
      </c>
      <c r="Q3189" s="11" t="s">
        <v>8315</v>
      </c>
      <c r="R3189" t="s">
        <v>8316</v>
      </c>
      <c r="S3189" s="16">
        <f t="shared" si="252"/>
        <v>41861.524837962963</v>
      </c>
      <c r="T3189" s="16">
        <f t="shared" si="253"/>
        <v>41891.524837962963</v>
      </c>
      <c r="U3189">
        <f t="shared" si="254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10">
        <f t="shared" si="251"/>
        <v>14.44</v>
      </c>
      <c r="Q3190" s="11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10">
        <f t="shared" si="251"/>
        <v>356.84</v>
      </c>
      <c r="Q3191" s="11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10">
        <f t="shared" si="251"/>
        <v>0</v>
      </c>
      <c r="Q3192" s="11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10">
        <f t="shared" si="251"/>
        <v>37.75</v>
      </c>
      <c r="Q3193" s="11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10">
        <f t="shared" si="251"/>
        <v>12.75</v>
      </c>
      <c r="Q3194" s="11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10">
        <f t="shared" si="251"/>
        <v>24.46</v>
      </c>
      <c r="Q3195" s="11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10">
        <f t="shared" si="251"/>
        <v>0</v>
      </c>
      <c r="Q3196" s="11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10">
        <f t="shared" si="251"/>
        <v>53.08</v>
      </c>
      <c r="Q3197" s="11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10">
        <f t="shared" si="251"/>
        <v>300</v>
      </c>
      <c r="Q3198" s="11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10">
        <f t="shared" si="251"/>
        <v>286.25</v>
      </c>
      <c r="Q3199" s="11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10">
        <f t="shared" si="251"/>
        <v>36.67</v>
      </c>
      <c r="Q3200" s="11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10">
        <f t="shared" si="251"/>
        <v>49.21</v>
      </c>
      <c r="Q3201" s="11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10">
        <f t="shared" si="251"/>
        <v>1</v>
      </c>
      <c r="Q3202" s="11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0">
        <f t="shared" si="251"/>
        <v>12.5</v>
      </c>
      <c r="Q3203" s="11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 s="10">
        <f t="shared" ref="P3210:P3273" si="256">IFERROR(ROUND(E3210/L3210,2),0)</f>
        <v>43.28</v>
      </c>
      <c r="Q3210" s="11" t="s">
        <v>8315</v>
      </c>
      <c r="R3210" t="s">
        <v>8316</v>
      </c>
      <c r="S3210" s="16">
        <f t="shared" ref="S3210:S3273" si="257">(((J3210/60)/60)/24)+DATE(1970,1,1)</f>
        <v>42016.832465277781</v>
      </c>
      <c r="T3210" s="16">
        <f t="shared" ref="T3210:T3273" si="258">(((I3210/60)/60)/24)+DATE(1970,1,1)</f>
        <v>42040.513888888891</v>
      </c>
      <c r="U3210">
        <f t="shared" ref="U3210:U3273" si="259">YEAR(S3210)</f>
        <v>2015</v>
      </c>
    </row>
    <row r="3211" spans="1:21" ht="33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 s="10">
        <f t="shared" si="256"/>
        <v>77</v>
      </c>
      <c r="Q3211" s="11" t="s">
        <v>8315</v>
      </c>
      <c r="R3211" t="s">
        <v>8316</v>
      </c>
      <c r="S3211" s="16">
        <f t="shared" si="257"/>
        <v>42402.889027777783</v>
      </c>
      <c r="T3211" s="16">
        <f t="shared" si="258"/>
        <v>42447.847361111111</v>
      </c>
      <c r="U3211">
        <f t="shared" si="259"/>
        <v>2016</v>
      </c>
    </row>
    <row r="3212" spans="1:21" ht="49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 s="10">
        <f t="shared" si="256"/>
        <v>41.41</v>
      </c>
      <c r="Q3212" s="11" t="s">
        <v>8315</v>
      </c>
      <c r="R3212" t="s">
        <v>8316</v>
      </c>
      <c r="S3212" s="16">
        <f t="shared" si="257"/>
        <v>41820.639189814814</v>
      </c>
      <c r="T3212" s="16">
        <f t="shared" si="258"/>
        <v>41843.165972222225</v>
      </c>
      <c r="U3212">
        <f t="shared" si="259"/>
        <v>2014</v>
      </c>
    </row>
    <row r="3213" spans="1:21" ht="49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 s="10">
        <f t="shared" si="256"/>
        <v>47.22</v>
      </c>
      <c r="Q3213" s="11" t="s">
        <v>8315</v>
      </c>
      <c r="R3213" t="s">
        <v>8316</v>
      </c>
      <c r="S3213" s="16">
        <f t="shared" si="257"/>
        <v>42443.802361111113</v>
      </c>
      <c r="T3213" s="16">
        <f t="shared" si="258"/>
        <v>42473.802361111113</v>
      </c>
      <c r="U3213">
        <f t="shared" si="259"/>
        <v>2016</v>
      </c>
    </row>
    <row r="3214" spans="1:21" ht="49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 s="10">
        <f t="shared" si="256"/>
        <v>25.31</v>
      </c>
      <c r="Q3214" s="11" t="s">
        <v>8315</v>
      </c>
      <c r="R3214" t="s">
        <v>8316</v>
      </c>
      <c r="S3214" s="16">
        <f t="shared" si="257"/>
        <v>42419.91942129629</v>
      </c>
      <c r="T3214" s="16">
        <f t="shared" si="258"/>
        <v>42436.207638888889</v>
      </c>
      <c r="U3214">
        <f t="shared" si="259"/>
        <v>2016</v>
      </c>
    </row>
    <row r="3215" spans="1:21" ht="49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 s="10">
        <f t="shared" si="256"/>
        <v>125</v>
      </c>
      <c r="Q3215" s="11" t="s">
        <v>8315</v>
      </c>
      <c r="R3215" t="s">
        <v>8316</v>
      </c>
      <c r="S3215" s="16">
        <f t="shared" si="257"/>
        <v>42297.748738425929</v>
      </c>
      <c r="T3215" s="16">
        <f t="shared" si="258"/>
        <v>42327.790405092594</v>
      </c>
      <c r="U3215">
        <f t="shared" si="259"/>
        <v>2015</v>
      </c>
    </row>
    <row r="3216" spans="1:21" ht="49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 s="10">
        <f t="shared" si="256"/>
        <v>58.82</v>
      </c>
      <c r="Q3216" s="11" t="s">
        <v>8315</v>
      </c>
      <c r="R3216" t="s">
        <v>8316</v>
      </c>
      <c r="S3216" s="16">
        <f t="shared" si="257"/>
        <v>42057.536944444444</v>
      </c>
      <c r="T3216" s="16">
        <f t="shared" si="258"/>
        <v>42117.49527777778</v>
      </c>
      <c r="U3216">
        <f t="shared" si="259"/>
        <v>2015</v>
      </c>
    </row>
    <row r="3217" spans="1:21" ht="17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 s="10">
        <f t="shared" si="256"/>
        <v>49.23</v>
      </c>
      <c r="Q3217" s="11" t="s">
        <v>8315</v>
      </c>
      <c r="R3217" t="s">
        <v>8316</v>
      </c>
      <c r="S3217" s="16">
        <f t="shared" si="257"/>
        <v>42521.654328703706</v>
      </c>
      <c r="T3217" s="16">
        <f t="shared" si="258"/>
        <v>42551.654328703706</v>
      </c>
      <c r="U3217">
        <f t="shared" si="259"/>
        <v>2016</v>
      </c>
    </row>
    <row r="3218" spans="1:21" ht="49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 s="10">
        <f t="shared" si="256"/>
        <v>24.29</v>
      </c>
      <c r="Q3218" s="11" t="s">
        <v>8315</v>
      </c>
      <c r="R3218" t="s">
        <v>8316</v>
      </c>
      <c r="S3218" s="16">
        <f t="shared" si="257"/>
        <v>42223.394363425927</v>
      </c>
      <c r="T3218" s="16">
        <f t="shared" si="258"/>
        <v>42251.394363425927</v>
      </c>
      <c r="U3218">
        <f t="shared" si="259"/>
        <v>2015</v>
      </c>
    </row>
    <row r="3219" spans="1:21" ht="49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 s="10">
        <f t="shared" si="256"/>
        <v>43.13</v>
      </c>
      <c r="Q3219" s="11" t="s">
        <v>8315</v>
      </c>
      <c r="R3219" t="s">
        <v>8316</v>
      </c>
      <c r="S3219" s="16">
        <f t="shared" si="257"/>
        <v>42194.096157407403</v>
      </c>
      <c r="T3219" s="16">
        <f t="shared" si="258"/>
        <v>42216.373611111107</v>
      </c>
      <c r="U3219">
        <f t="shared" si="259"/>
        <v>2015</v>
      </c>
    </row>
    <row r="3220" spans="1:21" ht="33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 s="10">
        <f t="shared" si="256"/>
        <v>59.12</v>
      </c>
      <c r="Q3220" s="11" t="s">
        <v>8315</v>
      </c>
      <c r="R3220" t="s">
        <v>8316</v>
      </c>
      <c r="S3220" s="16">
        <f t="shared" si="257"/>
        <v>42236.623252314821</v>
      </c>
      <c r="T3220" s="16">
        <f t="shared" si="258"/>
        <v>42282.666666666672</v>
      </c>
      <c r="U3220">
        <f t="shared" si="259"/>
        <v>2015</v>
      </c>
    </row>
    <row r="3221" spans="1:21" ht="49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 s="10">
        <f t="shared" si="256"/>
        <v>26.54</v>
      </c>
      <c r="Q3221" s="11" t="s">
        <v>8315</v>
      </c>
      <c r="R3221" t="s">
        <v>8316</v>
      </c>
      <c r="S3221" s="16">
        <f t="shared" si="257"/>
        <v>42135.810694444444</v>
      </c>
      <c r="T3221" s="16">
        <f t="shared" si="258"/>
        <v>42165.810694444444</v>
      </c>
      <c r="U3221">
        <f t="shared" si="259"/>
        <v>2015</v>
      </c>
    </row>
    <row r="3222" spans="1:21" ht="49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 s="10">
        <f t="shared" si="256"/>
        <v>58.42</v>
      </c>
      <c r="Q3222" s="11" t="s">
        <v>8315</v>
      </c>
      <c r="R3222" t="s">
        <v>8316</v>
      </c>
      <c r="S3222" s="16">
        <f t="shared" si="257"/>
        <v>41869.740671296298</v>
      </c>
      <c r="T3222" s="16">
        <f t="shared" si="258"/>
        <v>41899.740671296298</v>
      </c>
      <c r="U3222">
        <f t="shared" si="259"/>
        <v>2014</v>
      </c>
    </row>
    <row r="3223" spans="1:21" ht="49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 s="10">
        <f t="shared" si="256"/>
        <v>58.57</v>
      </c>
      <c r="Q3223" s="11" t="s">
        <v>8315</v>
      </c>
      <c r="R3223" t="s">
        <v>8316</v>
      </c>
      <c r="S3223" s="16">
        <f t="shared" si="257"/>
        <v>42451.095856481479</v>
      </c>
      <c r="T3223" s="16">
        <f t="shared" si="258"/>
        <v>42465.095856481479</v>
      </c>
      <c r="U3223">
        <f t="shared" si="259"/>
        <v>2016</v>
      </c>
    </row>
    <row r="3224" spans="1:21" ht="49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 s="10">
        <f t="shared" si="256"/>
        <v>40.78</v>
      </c>
      <c r="Q3224" s="11" t="s">
        <v>8315</v>
      </c>
      <c r="R3224" t="s">
        <v>8316</v>
      </c>
      <c r="S3224" s="16">
        <f t="shared" si="257"/>
        <v>41866.79886574074</v>
      </c>
      <c r="T3224" s="16">
        <f t="shared" si="258"/>
        <v>41885.207638888889</v>
      </c>
      <c r="U3224">
        <f t="shared" si="259"/>
        <v>2014</v>
      </c>
    </row>
    <row r="3225" spans="1:21" ht="49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 s="10">
        <f t="shared" si="256"/>
        <v>52.35</v>
      </c>
      <c r="Q3225" s="11" t="s">
        <v>8315</v>
      </c>
      <c r="R3225" t="s">
        <v>8316</v>
      </c>
      <c r="S3225" s="16">
        <f t="shared" si="257"/>
        <v>42203.432129629626</v>
      </c>
      <c r="T3225" s="16">
        <f t="shared" si="258"/>
        <v>42233.432129629626</v>
      </c>
      <c r="U3225">
        <f t="shared" si="259"/>
        <v>2015</v>
      </c>
    </row>
    <row r="3226" spans="1:21" ht="49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 s="10">
        <f t="shared" si="256"/>
        <v>66.47</v>
      </c>
      <c r="Q3226" s="11" t="s">
        <v>8315</v>
      </c>
      <c r="R3226" t="s">
        <v>8316</v>
      </c>
      <c r="S3226" s="16">
        <f t="shared" si="257"/>
        <v>42661.132245370376</v>
      </c>
      <c r="T3226" s="16">
        <f t="shared" si="258"/>
        <v>42693.916666666672</v>
      </c>
      <c r="U3226">
        <f t="shared" si="259"/>
        <v>2016</v>
      </c>
    </row>
    <row r="3227" spans="1:21" ht="33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 s="10">
        <f t="shared" si="256"/>
        <v>47.67</v>
      </c>
      <c r="Q3227" s="11" t="s">
        <v>8315</v>
      </c>
      <c r="R3227" t="s">
        <v>8316</v>
      </c>
      <c r="S3227" s="16">
        <f t="shared" si="257"/>
        <v>41877.221886574072</v>
      </c>
      <c r="T3227" s="16">
        <f t="shared" si="258"/>
        <v>41910.140972222223</v>
      </c>
      <c r="U3227">
        <f t="shared" si="259"/>
        <v>2014</v>
      </c>
    </row>
    <row r="3228" spans="1:21" ht="49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 s="10">
        <f t="shared" si="256"/>
        <v>36.96</v>
      </c>
      <c r="Q3228" s="11" t="s">
        <v>8315</v>
      </c>
      <c r="R3228" t="s">
        <v>8316</v>
      </c>
      <c r="S3228" s="16">
        <f t="shared" si="257"/>
        <v>42185.556157407409</v>
      </c>
      <c r="T3228" s="16">
        <f t="shared" si="258"/>
        <v>42208.772916666669</v>
      </c>
      <c r="U3228">
        <f t="shared" si="259"/>
        <v>2015</v>
      </c>
    </row>
    <row r="3229" spans="1:21" ht="49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 s="10">
        <f t="shared" si="256"/>
        <v>81.290000000000006</v>
      </c>
      <c r="Q3229" s="11" t="s">
        <v>8315</v>
      </c>
      <c r="R3229" t="s">
        <v>8316</v>
      </c>
      <c r="S3229" s="16">
        <f t="shared" si="257"/>
        <v>42136.675196759257</v>
      </c>
      <c r="T3229" s="16">
        <f t="shared" si="258"/>
        <v>42166.675196759257</v>
      </c>
      <c r="U3229">
        <f t="shared" si="259"/>
        <v>2015</v>
      </c>
    </row>
    <row r="3230" spans="1:21" ht="65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 s="10">
        <f t="shared" si="256"/>
        <v>62.17</v>
      </c>
      <c r="Q3230" s="11" t="s">
        <v>8315</v>
      </c>
      <c r="R3230" t="s">
        <v>8316</v>
      </c>
      <c r="S3230" s="16">
        <f t="shared" si="257"/>
        <v>42374.651504629626</v>
      </c>
      <c r="T3230" s="16">
        <f t="shared" si="258"/>
        <v>42384.651504629626</v>
      </c>
      <c r="U3230">
        <f t="shared" si="259"/>
        <v>2016</v>
      </c>
    </row>
    <row r="3231" spans="1:21" ht="33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 s="10">
        <f t="shared" si="256"/>
        <v>74.12</v>
      </c>
      <c r="Q3231" s="11" t="s">
        <v>8315</v>
      </c>
      <c r="R3231" t="s">
        <v>8316</v>
      </c>
      <c r="S3231" s="16">
        <f t="shared" si="257"/>
        <v>41891.96503472222</v>
      </c>
      <c r="T3231" s="16">
        <f t="shared" si="258"/>
        <v>41901</v>
      </c>
      <c r="U3231">
        <f t="shared" si="259"/>
        <v>2014</v>
      </c>
    </row>
    <row r="3232" spans="1:21" ht="33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 s="10">
        <f t="shared" si="256"/>
        <v>80.87</v>
      </c>
      <c r="Q3232" s="11" t="s">
        <v>8315</v>
      </c>
      <c r="R3232" t="s">
        <v>8316</v>
      </c>
      <c r="S3232" s="16">
        <f t="shared" si="257"/>
        <v>42552.048356481479</v>
      </c>
      <c r="T3232" s="16">
        <f t="shared" si="258"/>
        <v>42573.226388888885</v>
      </c>
      <c r="U3232">
        <f t="shared" si="259"/>
        <v>2016</v>
      </c>
    </row>
    <row r="3233" spans="1:21" ht="49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 s="10">
        <f t="shared" si="256"/>
        <v>30.93</v>
      </c>
      <c r="Q3233" s="11" t="s">
        <v>8315</v>
      </c>
      <c r="R3233" t="s">
        <v>8316</v>
      </c>
      <c r="S3233" s="16">
        <f t="shared" si="257"/>
        <v>41785.707708333335</v>
      </c>
      <c r="T3233" s="16">
        <f t="shared" si="258"/>
        <v>41815.707708333335</v>
      </c>
      <c r="U3233">
        <f t="shared" si="259"/>
        <v>2014</v>
      </c>
    </row>
    <row r="3234" spans="1:21" ht="49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 s="10">
        <f t="shared" si="256"/>
        <v>41.67</v>
      </c>
      <c r="Q3234" s="11" t="s">
        <v>8315</v>
      </c>
      <c r="R3234" t="s">
        <v>8316</v>
      </c>
      <c r="S3234" s="16">
        <f t="shared" si="257"/>
        <v>42059.453923611116</v>
      </c>
      <c r="T3234" s="16">
        <f t="shared" si="258"/>
        <v>42119.412256944444</v>
      </c>
      <c r="U3234">
        <f t="shared" si="259"/>
        <v>2015</v>
      </c>
    </row>
    <row r="3235" spans="1:21" ht="33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 s="10">
        <f t="shared" si="256"/>
        <v>50</v>
      </c>
      <c r="Q3235" s="11" t="s">
        <v>8315</v>
      </c>
      <c r="R3235" t="s">
        <v>8316</v>
      </c>
      <c r="S3235" s="16">
        <f t="shared" si="257"/>
        <v>42207.259918981479</v>
      </c>
      <c r="T3235" s="16">
        <f t="shared" si="258"/>
        <v>42236.958333333328</v>
      </c>
      <c r="U3235">
        <f t="shared" si="259"/>
        <v>2015</v>
      </c>
    </row>
    <row r="3236" spans="1:21" ht="33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 s="10">
        <f t="shared" si="256"/>
        <v>40.92</v>
      </c>
      <c r="Q3236" s="11" t="s">
        <v>8315</v>
      </c>
      <c r="R3236" t="s">
        <v>8316</v>
      </c>
      <c r="S3236" s="16">
        <f t="shared" si="257"/>
        <v>42184.209537037037</v>
      </c>
      <c r="T3236" s="16">
        <f t="shared" si="258"/>
        <v>42202.876388888893</v>
      </c>
      <c r="U3236">
        <f t="shared" si="259"/>
        <v>2015</v>
      </c>
    </row>
    <row r="3237" spans="1:21" ht="49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 s="10">
        <f t="shared" si="256"/>
        <v>61.94</v>
      </c>
      <c r="Q3237" s="11" t="s">
        <v>8315</v>
      </c>
      <c r="R3237" t="s">
        <v>8316</v>
      </c>
      <c r="S3237" s="16">
        <f t="shared" si="257"/>
        <v>42499.039629629624</v>
      </c>
      <c r="T3237" s="16">
        <f t="shared" si="258"/>
        <v>42529.039629629624</v>
      </c>
      <c r="U3237">
        <f t="shared" si="259"/>
        <v>2016</v>
      </c>
    </row>
    <row r="3238" spans="1:21" ht="49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 s="10">
        <f t="shared" si="256"/>
        <v>43.2</v>
      </c>
      <c r="Q3238" s="11" t="s">
        <v>8315</v>
      </c>
      <c r="R3238" t="s">
        <v>8316</v>
      </c>
      <c r="S3238" s="16">
        <f t="shared" si="257"/>
        <v>42556.504490740743</v>
      </c>
      <c r="T3238" s="16">
        <f t="shared" si="258"/>
        <v>42595.290972222225</v>
      </c>
      <c r="U3238">
        <f t="shared" si="259"/>
        <v>2016</v>
      </c>
    </row>
    <row r="3239" spans="1:21" ht="49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 s="10">
        <f t="shared" si="256"/>
        <v>59.21</v>
      </c>
      <c r="Q3239" s="11" t="s">
        <v>8315</v>
      </c>
      <c r="R3239" t="s">
        <v>8316</v>
      </c>
      <c r="S3239" s="16">
        <f t="shared" si="257"/>
        <v>42073.660694444443</v>
      </c>
      <c r="T3239" s="16">
        <f t="shared" si="258"/>
        <v>42095.165972222225</v>
      </c>
      <c r="U3239">
        <f t="shared" si="259"/>
        <v>2015</v>
      </c>
    </row>
    <row r="3240" spans="1:21" ht="49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 s="10">
        <f t="shared" si="256"/>
        <v>79</v>
      </c>
      <c r="Q3240" s="11" t="s">
        <v>8315</v>
      </c>
      <c r="R3240" t="s">
        <v>8316</v>
      </c>
      <c r="S3240" s="16">
        <f t="shared" si="257"/>
        <v>41856.715069444443</v>
      </c>
      <c r="T3240" s="16">
        <f t="shared" si="258"/>
        <v>41877.715069444443</v>
      </c>
      <c r="U3240">
        <f t="shared" si="259"/>
        <v>2014</v>
      </c>
    </row>
    <row r="3241" spans="1:21" ht="17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 s="10">
        <f t="shared" si="256"/>
        <v>44.33</v>
      </c>
      <c r="Q3241" s="11" t="s">
        <v>8315</v>
      </c>
      <c r="R3241" t="s">
        <v>8316</v>
      </c>
      <c r="S3241" s="16">
        <f t="shared" si="257"/>
        <v>42155.920219907406</v>
      </c>
      <c r="T3241" s="16">
        <f t="shared" si="258"/>
        <v>42176.888888888891</v>
      </c>
      <c r="U3241">
        <f t="shared" si="259"/>
        <v>2015</v>
      </c>
    </row>
    <row r="3242" spans="1:21" ht="49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 s="10">
        <f t="shared" si="256"/>
        <v>86.94</v>
      </c>
      <c r="Q3242" s="11" t="s">
        <v>8315</v>
      </c>
      <c r="R3242" t="s">
        <v>8316</v>
      </c>
      <c r="S3242" s="16">
        <f t="shared" si="257"/>
        <v>42725.031180555554</v>
      </c>
      <c r="T3242" s="16">
        <f t="shared" si="258"/>
        <v>42746.208333333328</v>
      </c>
      <c r="U3242">
        <f t="shared" si="259"/>
        <v>2016</v>
      </c>
    </row>
    <row r="3243" spans="1:21" ht="49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 s="10">
        <f t="shared" si="256"/>
        <v>31.93</v>
      </c>
      <c r="Q3243" s="11" t="s">
        <v>8315</v>
      </c>
      <c r="R3243" t="s">
        <v>8316</v>
      </c>
      <c r="S3243" s="16">
        <f t="shared" si="257"/>
        <v>41780.412604166668</v>
      </c>
      <c r="T3243" s="16">
        <f t="shared" si="258"/>
        <v>41810.412604166668</v>
      </c>
      <c r="U3243">
        <f t="shared" si="259"/>
        <v>2014</v>
      </c>
    </row>
    <row r="3244" spans="1:21" ht="49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 s="10">
        <f t="shared" si="256"/>
        <v>59.52</v>
      </c>
      <c r="Q3244" s="11" t="s">
        <v>8315</v>
      </c>
      <c r="R3244" t="s">
        <v>8316</v>
      </c>
      <c r="S3244" s="16">
        <f t="shared" si="257"/>
        <v>42277.583472222221</v>
      </c>
      <c r="T3244" s="16">
        <f t="shared" si="258"/>
        <v>42307.583472222221</v>
      </c>
      <c r="U3244">
        <f t="shared" si="259"/>
        <v>2015</v>
      </c>
    </row>
    <row r="3245" spans="1:21" ht="49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 s="10">
        <f t="shared" si="256"/>
        <v>50</v>
      </c>
      <c r="Q3245" s="11" t="s">
        <v>8315</v>
      </c>
      <c r="R3245" t="s">
        <v>8316</v>
      </c>
      <c r="S3245" s="16">
        <f t="shared" si="257"/>
        <v>42722.882361111115</v>
      </c>
      <c r="T3245" s="16">
        <f t="shared" si="258"/>
        <v>42752.882361111115</v>
      </c>
      <c r="U3245">
        <f t="shared" si="259"/>
        <v>2016</v>
      </c>
    </row>
    <row r="3246" spans="1:21" ht="49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 s="10">
        <f t="shared" si="256"/>
        <v>27.07</v>
      </c>
      <c r="Q3246" s="11" t="s">
        <v>8315</v>
      </c>
      <c r="R3246" t="s">
        <v>8316</v>
      </c>
      <c r="S3246" s="16">
        <f t="shared" si="257"/>
        <v>42026.920428240745</v>
      </c>
      <c r="T3246" s="16">
        <f t="shared" si="258"/>
        <v>42056.920428240745</v>
      </c>
      <c r="U3246">
        <f t="shared" si="259"/>
        <v>2015</v>
      </c>
    </row>
    <row r="3247" spans="1:21" ht="33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 s="10">
        <f t="shared" si="256"/>
        <v>89.79</v>
      </c>
      <c r="Q3247" s="11" t="s">
        <v>8315</v>
      </c>
      <c r="R3247" t="s">
        <v>8316</v>
      </c>
      <c r="S3247" s="16">
        <f t="shared" si="257"/>
        <v>42374.911226851851</v>
      </c>
      <c r="T3247" s="16">
        <f t="shared" si="258"/>
        <v>42388.207638888889</v>
      </c>
      <c r="U3247">
        <f t="shared" si="259"/>
        <v>2016</v>
      </c>
    </row>
    <row r="3248" spans="1:21" ht="49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 s="10">
        <f t="shared" si="256"/>
        <v>39.380000000000003</v>
      </c>
      <c r="Q3248" s="11" t="s">
        <v>8315</v>
      </c>
      <c r="R3248" t="s">
        <v>8316</v>
      </c>
      <c r="S3248" s="16">
        <f t="shared" si="257"/>
        <v>42222.730034722219</v>
      </c>
      <c r="T3248" s="16">
        <f t="shared" si="258"/>
        <v>42247.730034722219</v>
      </c>
      <c r="U3248">
        <f t="shared" si="259"/>
        <v>2015</v>
      </c>
    </row>
    <row r="3249" spans="1:21" ht="17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 s="10">
        <f t="shared" si="256"/>
        <v>31.58</v>
      </c>
      <c r="Q3249" s="11" t="s">
        <v>8315</v>
      </c>
      <c r="R3249" t="s">
        <v>8316</v>
      </c>
      <c r="S3249" s="16">
        <f t="shared" si="257"/>
        <v>41822.90488425926</v>
      </c>
      <c r="T3249" s="16">
        <f t="shared" si="258"/>
        <v>41844.291666666664</v>
      </c>
      <c r="U3249">
        <f t="shared" si="259"/>
        <v>2014</v>
      </c>
    </row>
    <row r="3250" spans="1:21" ht="49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 s="10">
        <f t="shared" si="256"/>
        <v>139.56</v>
      </c>
      <c r="Q3250" s="11" t="s">
        <v>8315</v>
      </c>
      <c r="R3250" t="s">
        <v>8316</v>
      </c>
      <c r="S3250" s="16">
        <f t="shared" si="257"/>
        <v>42375.114988425921</v>
      </c>
      <c r="T3250" s="16">
        <f t="shared" si="258"/>
        <v>42420.114988425921</v>
      </c>
      <c r="U3250">
        <f t="shared" si="259"/>
        <v>2016</v>
      </c>
    </row>
    <row r="3251" spans="1:21" ht="49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 s="10">
        <f t="shared" si="256"/>
        <v>70</v>
      </c>
      <c r="Q3251" s="11" t="s">
        <v>8315</v>
      </c>
      <c r="R3251" t="s">
        <v>8316</v>
      </c>
      <c r="S3251" s="16">
        <f t="shared" si="257"/>
        <v>41963.872361111105</v>
      </c>
      <c r="T3251" s="16">
        <f t="shared" si="258"/>
        <v>41974.797916666663</v>
      </c>
      <c r="U3251">
        <f t="shared" si="259"/>
        <v>2014</v>
      </c>
    </row>
    <row r="3252" spans="1:21" ht="33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 s="10">
        <f t="shared" si="256"/>
        <v>47</v>
      </c>
      <c r="Q3252" s="11" t="s">
        <v>8315</v>
      </c>
      <c r="R3252" t="s">
        <v>8316</v>
      </c>
      <c r="S3252" s="16">
        <f t="shared" si="257"/>
        <v>42018.94159722222</v>
      </c>
      <c r="T3252" s="16">
        <f t="shared" si="258"/>
        <v>42047.291666666672</v>
      </c>
      <c r="U3252">
        <f t="shared" si="259"/>
        <v>2015</v>
      </c>
    </row>
    <row r="3253" spans="1:21" ht="49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 s="10">
        <f t="shared" si="256"/>
        <v>52</v>
      </c>
      <c r="Q3253" s="11" t="s">
        <v>8315</v>
      </c>
      <c r="R3253" t="s">
        <v>8316</v>
      </c>
      <c r="S3253" s="16">
        <f t="shared" si="257"/>
        <v>41226.017361111109</v>
      </c>
      <c r="T3253" s="16">
        <f t="shared" si="258"/>
        <v>41250.083333333336</v>
      </c>
      <c r="U3253">
        <f t="shared" si="259"/>
        <v>2012</v>
      </c>
    </row>
    <row r="3254" spans="1:21" ht="33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 s="10">
        <f t="shared" si="256"/>
        <v>62.5</v>
      </c>
      <c r="Q3254" s="11" t="s">
        <v>8315</v>
      </c>
      <c r="R3254" t="s">
        <v>8316</v>
      </c>
      <c r="S3254" s="16">
        <f t="shared" si="257"/>
        <v>41788.58997685185</v>
      </c>
      <c r="T3254" s="16">
        <f t="shared" si="258"/>
        <v>41818.58997685185</v>
      </c>
      <c r="U3254">
        <f t="shared" si="259"/>
        <v>2014</v>
      </c>
    </row>
    <row r="3255" spans="1:21" ht="33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 s="10">
        <f t="shared" si="256"/>
        <v>67.959999999999994</v>
      </c>
      <c r="Q3255" s="11" t="s">
        <v>8315</v>
      </c>
      <c r="R3255" t="s">
        <v>8316</v>
      </c>
      <c r="S3255" s="16">
        <f t="shared" si="257"/>
        <v>42072.576249999998</v>
      </c>
      <c r="T3255" s="16">
        <f t="shared" si="258"/>
        <v>42097.576249999998</v>
      </c>
      <c r="U3255">
        <f t="shared" si="259"/>
        <v>2015</v>
      </c>
    </row>
    <row r="3256" spans="1:21" ht="49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 s="10">
        <f t="shared" si="256"/>
        <v>41.03</v>
      </c>
      <c r="Q3256" s="11" t="s">
        <v>8315</v>
      </c>
      <c r="R3256" t="s">
        <v>8316</v>
      </c>
      <c r="S3256" s="16">
        <f t="shared" si="257"/>
        <v>42234.789884259255</v>
      </c>
      <c r="T3256" s="16">
        <f t="shared" si="258"/>
        <v>42262.420833333337</v>
      </c>
      <c r="U3256">
        <f t="shared" si="259"/>
        <v>2015</v>
      </c>
    </row>
    <row r="3257" spans="1:21" ht="49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 s="10">
        <f t="shared" si="256"/>
        <v>74.349999999999994</v>
      </c>
      <c r="Q3257" s="11" t="s">
        <v>8315</v>
      </c>
      <c r="R3257" t="s">
        <v>8316</v>
      </c>
      <c r="S3257" s="16">
        <f t="shared" si="257"/>
        <v>42192.591944444444</v>
      </c>
      <c r="T3257" s="16">
        <f t="shared" si="258"/>
        <v>42223.708333333328</v>
      </c>
      <c r="U3257">
        <f t="shared" si="259"/>
        <v>2015</v>
      </c>
    </row>
    <row r="3258" spans="1:21" ht="49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 s="10">
        <f t="shared" si="256"/>
        <v>81.25</v>
      </c>
      <c r="Q3258" s="11" t="s">
        <v>8315</v>
      </c>
      <c r="R3258" t="s">
        <v>8316</v>
      </c>
      <c r="S3258" s="16">
        <f t="shared" si="257"/>
        <v>42039.384571759263</v>
      </c>
      <c r="T3258" s="16">
        <f t="shared" si="258"/>
        <v>42052.583333333328</v>
      </c>
      <c r="U3258">
        <f t="shared" si="259"/>
        <v>2015</v>
      </c>
    </row>
    <row r="3259" spans="1:21" ht="49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 s="10">
        <f t="shared" si="256"/>
        <v>36.08</v>
      </c>
      <c r="Q3259" s="11" t="s">
        <v>8315</v>
      </c>
      <c r="R3259" t="s">
        <v>8316</v>
      </c>
      <c r="S3259" s="16">
        <f t="shared" si="257"/>
        <v>42709.134780092587</v>
      </c>
      <c r="T3259" s="16">
        <f t="shared" si="258"/>
        <v>42739.134780092587</v>
      </c>
      <c r="U3259">
        <f t="shared" si="259"/>
        <v>2016</v>
      </c>
    </row>
    <row r="3260" spans="1:21" ht="49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 s="10">
        <f t="shared" si="256"/>
        <v>25.25</v>
      </c>
      <c r="Q3260" s="11" t="s">
        <v>8315</v>
      </c>
      <c r="R3260" t="s">
        <v>8316</v>
      </c>
      <c r="S3260" s="16">
        <f t="shared" si="257"/>
        <v>42103.399479166663</v>
      </c>
      <c r="T3260" s="16">
        <f t="shared" si="258"/>
        <v>42133.399479166663</v>
      </c>
      <c r="U3260">
        <f t="shared" si="259"/>
        <v>2015</v>
      </c>
    </row>
    <row r="3261" spans="1:21" ht="49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 s="10">
        <f t="shared" si="256"/>
        <v>41.92</v>
      </c>
      <c r="Q3261" s="11" t="s">
        <v>8315</v>
      </c>
      <c r="R3261" t="s">
        <v>8316</v>
      </c>
      <c r="S3261" s="16">
        <f t="shared" si="257"/>
        <v>42162.729548611111</v>
      </c>
      <c r="T3261" s="16">
        <f t="shared" si="258"/>
        <v>42192.729548611111</v>
      </c>
      <c r="U3261">
        <f t="shared" si="259"/>
        <v>2015</v>
      </c>
    </row>
    <row r="3262" spans="1:21" ht="33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 s="10">
        <f t="shared" si="256"/>
        <v>38.5</v>
      </c>
      <c r="Q3262" s="11" t="s">
        <v>8315</v>
      </c>
      <c r="R3262" t="s">
        <v>8316</v>
      </c>
      <c r="S3262" s="16">
        <f t="shared" si="257"/>
        <v>40884.066678240742</v>
      </c>
      <c r="T3262" s="16">
        <f t="shared" si="258"/>
        <v>40926.958333333336</v>
      </c>
      <c r="U3262">
        <f t="shared" si="259"/>
        <v>2011</v>
      </c>
    </row>
    <row r="3263" spans="1:21" ht="49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 s="10">
        <f t="shared" si="256"/>
        <v>33.03</v>
      </c>
      <c r="Q3263" s="11" t="s">
        <v>8315</v>
      </c>
      <c r="R3263" t="s">
        <v>8316</v>
      </c>
      <c r="S3263" s="16">
        <f t="shared" si="257"/>
        <v>41806.605034722219</v>
      </c>
      <c r="T3263" s="16">
        <f t="shared" si="258"/>
        <v>41836.605034722219</v>
      </c>
      <c r="U3263">
        <f t="shared" si="259"/>
        <v>2014</v>
      </c>
    </row>
    <row r="3264" spans="1:21" ht="49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 s="10">
        <f t="shared" si="256"/>
        <v>83.05</v>
      </c>
      <c r="Q3264" s="11" t="s">
        <v>8315</v>
      </c>
      <c r="R3264" t="s">
        <v>8316</v>
      </c>
      <c r="S3264" s="16">
        <f t="shared" si="257"/>
        <v>42146.731087962966</v>
      </c>
      <c r="T3264" s="16">
        <f t="shared" si="258"/>
        <v>42176.731087962966</v>
      </c>
      <c r="U3264">
        <f t="shared" si="259"/>
        <v>2015</v>
      </c>
    </row>
    <row r="3265" spans="1:21" ht="17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 s="10">
        <f t="shared" si="256"/>
        <v>38.24</v>
      </c>
      <c r="Q3265" s="11" t="s">
        <v>8315</v>
      </c>
      <c r="R3265" t="s">
        <v>8316</v>
      </c>
      <c r="S3265" s="16">
        <f t="shared" si="257"/>
        <v>41915.437210648146</v>
      </c>
      <c r="T3265" s="16">
        <f t="shared" si="258"/>
        <v>41945.478877314818</v>
      </c>
      <c r="U3265">
        <f t="shared" si="259"/>
        <v>2014</v>
      </c>
    </row>
    <row r="3266" spans="1:21" ht="49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 s="10">
        <f t="shared" si="256"/>
        <v>45.98</v>
      </c>
      <c r="Q3266" s="11" t="s">
        <v>8315</v>
      </c>
      <c r="R3266" t="s">
        <v>8316</v>
      </c>
      <c r="S3266" s="16">
        <f t="shared" si="257"/>
        <v>42309.756620370375</v>
      </c>
      <c r="T3266" s="16">
        <f t="shared" si="258"/>
        <v>42330.916666666672</v>
      </c>
      <c r="U3266">
        <f t="shared" si="259"/>
        <v>2015</v>
      </c>
    </row>
    <row r="3267" spans="1:21" ht="49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 s="10">
        <f t="shared" si="256"/>
        <v>48.7</v>
      </c>
      <c r="Q3267" s="11" t="s">
        <v>8315</v>
      </c>
      <c r="R3267" t="s">
        <v>8316</v>
      </c>
      <c r="S3267" s="16">
        <f t="shared" si="257"/>
        <v>42493.219236111108</v>
      </c>
      <c r="T3267" s="16">
        <f t="shared" si="258"/>
        <v>42531.125</v>
      </c>
      <c r="U3267">
        <f t="shared" si="259"/>
        <v>2016</v>
      </c>
    </row>
    <row r="3268" spans="1:21" ht="33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 s="10">
        <f t="shared" si="256"/>
        <v>152.5</v>
      </c>
      <c r="Q3268" s="11" t="s">
        <v>8315</v>
      </c>
      <c r="R3268" t="s">
        <v>8316</v>
      </c>
      <c r="S3268" s="16">
        <f t="shared" si="257"/>
        <v>42512.58321759259</v>
      </c>
      <c r="T3268" s="16">
        <f t="shared" si="258"/>
        <v>42526.58321759259</v>
      </c>
      <c r="U3268">
        <f t="shared" si="259"/>
        <v>2016</v>
      </c>
    </row>
    <row r="3269" spans="1:21" ht="49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 s="10">
        <f t="shared" si="256"/>
        <v>23.1</v>
      </c>
      <c r="Q3269" s="11" t="s">
        <v>8315</v>
      </c>
      <c r="R3269" t="s">
        <v>8316</v>
      </c>
      <c r="S3269" s="16">
        <f t="shared" si="257"/>
        <v>42065.887361111112</v>
      </c>
      <c r="T3269" s="16">
        <f t="shared" si="258"/>
        <v>42095.845694444448</v>
      </c>
      <c r="U3269">
        <f t="shared" si="259"/>
        <v>2015</v>
      </c>
    </row>
    <row r="3270" spans="1:21" ht="49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 s="10">
        <f t="shared" si="256"/>
        <v>91.67</v>
      </c>
      <c r="Q3270" s="11" t="s">
        <v>8315</v>
      </c>
      <c r="R3270" t="s">
        <v>8316</v>
      </c>
      <c r="S3270" s="16">
        <f t="shared" si="257"/>
        <v>42054.024421296301</v>
      </c>
      <c r="T3270" s="16">
        <f t="shared" si="258"/>
        <v>42061.024421296301</v>
      </c>
      <c r="U3270">
        <f t="shared" si="259"/>
        <v>2015</v>
      </c>
    </row>
    <row r="3271" spans="1:21" ht="49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 s="10">
        <f t="shared" si="256"/>
        <v>56.33</v>
      </c>
      <c r="Q3271" s="11" t="s">
        <v>8315</v>
      </c>
      <c r="R3271" t="s">
        <v>8316</v>
      </c>
      <c r="S3271" s="16">
        <f t="shared" si="257"/>
        <v>42536.815648148149</v>
      </c>
      <c r="T3271" s="16">
        <f t="shared" si="258"/>
        <v>42566.815648148149</v>
      </c>
      <c r="U3271">
        <f t="shared" si="259"/>
        <v>2016</v>
      </c>
    </row>
    <row r="3272" spans="1:21" ht="33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 s="10">
        <f t="shared" si="256"/>
        <v>67.92</v>
      </c>
      <c r="Q3272" s="11" t="s">
        <v>8315</v>
      </c>
      <c r="R3272" t="s">
        <v>8316</v>
      </c>
      <c r="S3272" s="16">
        <f t="shared" si="257"/>
        <v>42690.334317129629</v>
      </c>
      <c r="T3272" s="16">
        <f t="shared" si="258"/>
        <v>42721.333333333328</v>
      </c>
      <c r="U3272">
        <f t="shared" si="259"/>
        <v>2016</v>
      </c>
    </row>
    <row r="3273" spans="1:21" ht="49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 s="10">
        <f t="shared" si="256"/>
        <v>34.6</v>
      </c>
      <c r="Q3273" s="11" t="s">
        <v>8315</v>
      </c>
      <c r="R3273" t="s">
        <v>8316</v>
      </c>
      <c r="S3273" s="16">
        <f t="shared" si="257"/>
        <v>42143.461122685185</v>
      </c>
      <c r="T3273" s="16">
        <f t="shared" si="258"/>
        <v>42173.461122685185</v>
      </c>
      <c r="U3273">
        <f t="shared" si="259"/>
        <v>2015</v>
      </c>
    </row>
    <row r="3274" spans="1:21" ht="49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 s="10">
        <f t="shared" ref="P3274:P3337" si="261">IFERROR(ROUND(E3274/L3274,2),0)</f>
        <v>69.819999999999993</v>
      </c>
      <c r="Q3274" s="11" t="s">
        <v>8315</v>
      </c>
      <c r="R3274" t="s">
        <v>8316</v>
      </c>
      <c r="S3274" s="16">
        <f t="shared" ref="S3274:S3337" si="262">(((J3274/60)/60)/24)+DATE(1970,1,1)</f>
        <v>41815.774826388886</v>
      </c>
      <c r="T3274" s="16">
        <f t="shared" ref="T3274:T3337" si="263">(((I3274/60)/60)/24)+DATE(1970,1,1)</f>
        <v>41830.774826388886</v>
      </c>
      <c r="U3274">
        <f t="shared" ref="U3274:U3337" si="264">YEAR(S3274)</f>
        <v>2014</v>
      </c>
    </row>
    <row r="3275" spans="1:21" ht="49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 s="10">
        <f t="shared" si="261"/>
        <v>36.07</v>
      </c>
      <c r="Q3275" s="11" t="s">
        <v>8315</v>
      </c>
      <c r="R3275" t="s">
        <v>8316</v>
      </c>
      <c r="S3275" s="16">
        <f t="shared" si="262"/>
        <v>41923.921643518523</v>
      </c>
      <c r="T3275" s="16">
        <f t="shared" si="263"/>
        <v>41949.031944444447</v>
      </c>
      <c r="U3275">
        <f t="shared" si="264"/>
        <v>2014</v>
      </c>
    </row>
    <row r="3276" spans="1:21" ht="49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 s="10">
        <f t="shared" si="261"/>
        <v>55.89</v>
      </c>
      <c r="Q3276" s="11" t="s">
        <v>8315</v>
      </c>
      <c r="R3276" t="s">
        <v>8316</v>
      </c>
      <c r="S3276" s="16">
        <f t="shared" si="262"/>
        <v>41764.44663194444</v>
      </c>
      <c r="T3276" s="16">
        <f t="shared" si="263"/>
        <v>41791.165972222225</v>
      </c>
      <c r="U3276">
        <f t="shared" si="264"/>
        <v>2014</v>
      </c>
    </row>
    <row r="3277" spans="1:21" ht="49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 s="10">
        <f t="shared" si="261"/>
        <v>51.72</v>
      </c>
      <c r="Q3277" s="11" t="s">
        <v>8315</v>
      </c>
      <c r="R3277" t="s">
        <v>8316</v>
      </c>
      <c r="S3277" s="16">
        <f t="shared" si="262"/>
        <v>41792.645277777774</v>
      </c>
      <c r="T3277" s="16">
        <f t="shared" si="263"/>
        <v>41822.645277777774</v>
      </c>
      <c r="U3277">
        <f t="shared" si="264"/>
        <v>2014</v>
      </c>
    </row>
    <row r="3278" spans="1:21" ht="49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 s="10">
        <f t="shared" si="261"/>
        <v>34.25</v>
      </c>
      <c r="Q3278" s="11" t="s">
        <v>8315</v>
      </c>
      <c r="R3278" t="s">
        <v>8316</v>
      </c>
      <c r="S3278" s="16">
        <f t="shared" si="262"/>
        <v>41781.855092592588</v>
      </c>
      <c r="T3278" s="16">
        <f t="shared" si="263"/>
        <v>41811.855092592588</v>
      </c>
      <c r="U3278">
        <f t="shared" si="264"/>
        <v>2014</v>
      </c>
    </row>
    <row r="3279" spans="1:21" ht="49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 s="10">
        <f t="shared" si="261"/>
        <v>164.62</v>
      </c>
      <c r="Q3279" s="11" t="s">
        <v>8315</v>
      </c>
      <c r="R3279" t="s">
        <v>8316</v>
      </c>
      <c r="S3279" s="16">
        <f t="shared" si="262"/>
        <v>42171.317442129628</v>
      </c>
      <c r="T3279" s="16">
        <f t="shared" si="263"/>
        <v>42195.875</v>
      </c>
      <c r="U3279">
        <f t="shared" si="264"/>
        <v>2015</v>
      </c>
    </row>
    <row r="3280" spans="1:21" ht="49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 s="10">
        <f t="shared" si="261"/>
        <v>51.72</v>
      </c>
      <c r="Q3280" s="11" t="s">
        <v>8315</v>
      </c>
      <c r="R3280" t="s">
        <v>8316</v>
      </c>
      <c r="S3280" s="16">
        <f t="shared" si="262"/>
        <v>41848.866157407407</v>
      </c>
      <c r="T3280" s="16">
        <f t="shared" si="263"/>
        <v>41868.21597222222</v>
      </c>
      <c r="U3280">
        <f t="shared" si="264"/>
        <v>2014</v>
      </c>
    </row>
    <row r="3281" spans="1:21" ht="49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 s="10">
        <f t="shared" si="261"/>
        <v>35.950000000000003</v>
      </c>
      <c r="Q3281" s="11" t="s">
        <v>8315</v>
      </c>
      <c r="R3281" t="s">
        <v>8316</v>
      </c>
      <c r="S3281" s="16">
        <f t="shared" si="262"/>
        <v>42233.763831018514</v>
      </c>
      <c r="T3281" s="16">
        <f t="shared" si="263"/>
        <v>42258.763831018514</v>
      </c>
      <c r="U3281">
        <f t="shared" si="264"/>
        <v>2015</v>
      </c>
    </row>
    <row r="3282" spans="1:21" ht="49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 s="10">
        <f t="shared" si="261"/>
        <v>79.89</v>
      </c>
      <c r="Q3282" s="11" t="s">
        <v>8315</v>
      </c>
      <c r="R3282" t="s">
        <v>8316</v>
      </c>
      <c r="S3282" s="16">
        <f t="shared" si="262"/>
        <v>41927.873784722222</v>
      </c>
      <c r="T3282" s="16">
        <f t="shared" si="263"/>
        <v>41950.770833333336</v>
      </c>
      <c r="U3282">
        <f t="shared" si="264"/>
        <v>2014</v>
      </c>
    </row>
    <row r="3283" spans="1:21" ht="49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 s="10">
        <f t="shared" si="261"/>
        <v>50.02</v>
      </c>
      <c r="Q3283" s="11" t="s">
        <v>8315</v>
      </c>
      <c r="R3283" t="s">
        <v>8316</v>
      </c>
      <c r="S3283" s="16">
        <f t="shared" si="262"/>
        <v>41893.783553240741</v>
      </c>
      <c r="T3283" s="16">
        <f t="shared" si="263"/>
        <v>41914.597916666666</v>
      </c>
      <c r="U3283">
        <f t="shared" si="264"/>
        <v>2014</v>
      </c>
    </row>
    <row r="3284" spans="1:21" ht="49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 s="10">
        <f t="shared" si="261"/>
        <v>54.14</v>
      </c>
      <c r="Q3284" s="11" t="s">
        <v>8315</v>
      </c>
      <c r="R3284" t="s">
        <v>8316</v>
      </c>
      <c r="S3284" s="16">
        <f t="shared" si="262"/>
        <v>42150.755312499998</v>
      </c>
      <c r="T3284" s="16">
        <f t="shared" si="263"/>
        <v>42180.755312499998</v>
      </c>
      <c r="U3284">
        <f t="shared" si="264"/>
        <v>2015</v>
      </c>
    </row>
    <row r="3285" spans="1:21" ht="49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 s="10">
        <f t="shared" si="261"/>
        <v>61.1</v>
      </c>
      <c r="Q3285" s="11" t="s">
        <v>8315</v>
      </c>
      <c r="R3285" t="s">
        <v>8316</v>
      </c>
      <c r="S3285" s="16">
        <f t="shared" si="262"/>
        <v>41753.515856481477</v>
      </c>
      <c r="T3285" s="16">
        <f t="shared" si="263"/>
        <v>41781.921527777777</v>
      </c>
      <c r="U3285">
        <f t="shared" si="264"/>
        <v>2014</v>
      </c>
    </row>
    <row r="3286" spans="1:21" ht="49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 s="10">
        <f t="shared" si="261"/>
        <v>73.239999999999995</v>
      </c>
      <c r="Q3286" s="11" t="s">
        <v>8315</v>
      </c>
      <c r="R3286" t="s">
        <v>8316</v>
      </c>
      <c r="S3286" s="16">
        <f t="shared" si="262"/>
        <v>41912.858946759261</v>
      </c>
      <c r="T3286" s="16">
        <f t="shared" si="263"/>
        <v>41942.858946759261</v>
      </c>
      <c r="U3286">
        <f t="shared" si="264"/>
        <v>2014</v>
      </c>
    </row>
    <row r="3287" spans="1:21" ht="49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 s="10">
        <f t="shared" si="261"/>
        <v>40.549999999999997</v>
      </c>
      <c r="Q3287" s="11" t="s">
        <v>8315</v>
      </c>
      <c r="R3287" t="s">
        <v>8316</v>
      </c>
      <c r="S3287" s="16">
        <f t="shared" si="262"/>
        <v>42460.733530092592</v>
      </c>
      <c r="T3287" s="16">
        <f t="shared" si="263"/>
        <v>42490.733530092592</v>
      </c>
      <c r="U3287">
        <f t="shared" si="264"/>
        <v>2016</v>
      </c>
    </row>
    <row r="3288" spans="1:21" ht="49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 s="10">
        <f t="shared" si="261"/>
        <v>33.33</v>
      </c>
      <c r="Q3288" s="11" t="s">
        <v>8315</v>
      </c>
      <c r="R3288" t="s">
        <v>8316</v>
      </c>
      <c r="S3288" s="16">
        <f t="shared" si="262"/>
        <v>41836.471180555556</v>
      </c>
      <c r="T3288" s="16">
        <f t="shared" si="263"/>
        <v>41850.471180555556</v>
      </c>
      <c r="U3288">
        <f t="shared" si="264"/>
        <v>2014</v>
      </c>
    </row>
    <row r="3289" spans="1:21" ht="49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 s="10">
        <f t="shared" si="261"/>
        <v>44.91</v>
      </c>
      <c r="Q3289" s="11" t="s">
        <v>8315</v>
      </c>
      <c r="R3289" t="s">
        <v>8316</v>
      </c>
      <c r="S3289" s="16">
        <f t="shared" si="262"/>
        <v>42283.864351851851</v>
      </c>
      <c r="T3289" s="16">
        <f t="shared" si="263"/>
        <v>42313.906018518523</v>
      </c>
      <c r="U3289">
        <f t="shared" si="264"/>
        <v>2015</v>
      </c>
    </row>
    <row r="3290" spans="1:21" ht="49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 s="10">
        <f t="shared" si="261"/>
        <v>68.84</v>
      </c>
      <c r="Q3290" s="11" t="s">
        <v>8315</v>
      </c>
      <c r="R3290" t="s">
        <v>8316</v>
      </c>
      <c r="S3290" s="16">
        <f t="shared" si="262"/>
        <v>42440.416504629626</v>
      </c>
      <c r="T3290" s="16">
        <f t="shared" si="263"/>
        <v>42463.708333333328</v>
      </c>
      <c r="U3290">
        <f t="shared" si="264"/>
        <v>2016</v>
      </c>
    </row>
    <row r="3291" spans="1:21" ht="33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 s="10">
        <f t="shared" si="261"/>
        <v>75.5</v>
      </c>
      <c r="Q3291" s="11" t="s">
        <v>8315</v>
      </c>
      <c r="R3291" t="s">
        <v>8316</v>
      </c>
      <c r="S3291" s="16">
        <f t="shared" si="262"/>
        <v>41775.858564814815</v>
      </c>
      <c r="T3291" s="16">
        <f t="shared" si="263"/>
        <v>41822.165972222225</v>
      </c>
      <c r="U3291">
        <f t="shared" si="264"/>
        <v>2014</v>
      </c>
    </row>
    <row r="3292" spans="1:21" ht="49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 s="10">
        <f t="shared" si="261"/>
        <v>58.06</v>
      </c>
      <c r="Q3292" s="11" t="s">
        <v>8315</v>
      </c>
      <c r="R3292" t="s">
        <v>8316</v>
      </c>
      <c r="S3292" s="16">
        <f t="shared" si="262"/>
        <v>41940.598182870373</v>
      </c>
      <c r="T3292" s="16">
        <f t="shared" si="263"/>
        <v>41970.639849537038</v>
      </c>
      <c r="U3292">
        <f t="shared" si="264"/>
        <v>2014</v>
      </c>
    </row>
    <row r="3293" spans="1:21" ht="49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 s="10">
        <f t="shared" si="261"/>
        <v>38.590000000000003</v>
      </c>
      <c r="Q3293" s="11" t="s">
        <v>8315</v>
      </c>
      <c r="R3293" t="s">
        <v>8316</v>
      </c>
      <c r="S3293" s="16">
        <f t="shared" si="262"/>
        <v>42129.541585648149</v>
      </c>
      <c r="T3293" s="16">
        <f t="shared" si="263"/>
        <v>42159.541585648149</v>
      </c>
      <c r="U3293">
        <f t="shared" si="264"/>
        <v>2015</v>
      </c>
    </row>
    <row r="3294" spans="1:21" ht="49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 s="10">
        <f t="shared" si="261"/>
        <v>140</v>
      </c>
      <c r="Q3294" s="11" t="s">
        <v>8315</v>
      </c>
      <c r="R3294" t="s">
        <v>8316</v>
      </c>
      <c r="S3294" s="16">
        <f t="shared" si="262"/>
        <v>41879.913761574076</v>
      </c>
      <c r="T3294" s="16">
        <f t="shared" si="263"/>
        <v>41894.913761574076</v>
      </c>
      <c r="U3294">
        <f t="shared" si="264"/>
        <v>2014</v>
      </c>
    </row>
    <row r="3295" spans="1:21" ht="65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 s="10">
        <f t="shared" si="261"/>
        <v>47.66</v>
      </c>
      <c r="Q3295" s="11" t="s">
        <v>8315</v>
      </c>
      <c r="R3295" t="s">
        <v>8316</v>
      </c>
      <c r="S3295" s="16">
        <f t="shared" si="262"/>
        <v>42381.671840277777</v>
      </c>
      <c r="T3295" s="16">
        <f t="shared" si="263"/>
        <v>42411.957638888889</v>
      </c>
      <c r="U3295">
        <f t="shared" si="264"/>
        <v>2016</v>
      </c>
    </row>
    <row r="3296" spans="1:21" ht="49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 s="10">
        <f t="shared" si="261"/>
        <v>70.23</v>
      </c>
      <c r="Q3296" s="11" t="s">
        <v>8315</v>
      </c>
      <c r="R3296" t="s">
        <v>8316</v>
      </c>
      <c r="S3296" s="16">
        <f t="shared" si="262"/>
        <v>42054.849050925928</v>
      </c>
      <c r="T3296" s="16">
        <f t="shared" si="263"/>
        <v>42084.807384259257</v>
      </c>
      <c r="U3296">
        <f t="shared" si="264"/>
        <v>2015</v>
      </c>
    </row>
    <row r="3297" spans="1:21" ht="49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 s="10">
        <f t="shared" si="261"/>
        <v>61.82</v>
      </c>
      <c r="Q3297" s="11" t="s">
        <v>8315</v>
      </c>
      <c r="R3297" t="s">
        <v>8316</v>
      </c>
      <c r="S3297" s="16">
        <f t="shared" si="262"/>
        <v>42058.904074074075</v>
      </c>
      <c r="T3297" s="16">
        <f t="shared" si="263"/>
        <v>42095.165972222225</v>
      </c>
      <c r="U3297">
        <f t="shared" si="264"/>
        <v>2015</v>
      </c>
    </row>
    <row r="3298" spans="1:21" ht="65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 s="10">
        <f t="shared" si="261"/>
        <v>48.34</v>
      </c>
      <c r="Q3298" s="11" t="s">
        <v>8315</v>
      </c>
      <c r="R3298" t="s">
        <v>8316</v>
      </c>
      <c r="S3298" s="16">
        <f t="shared" si="262"/>
        <v>41807.690081018518</v>
      </c>
      <c r="T3298" s="16">
        <f t="shared" si="263"/>
        <v>41837.690081018518</v>
      </c>
      <c r="U3298">
        <f t="shared" si="264"/>
        <v>2014</v>
      </c>
    </row>
    <row r="3299" spans="1:21" ht="49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 s="10">
        <f t="shared" si="261"/>
        <v>34.409999999999997</v>
      </c>
      <c r="Q3299" s="11" t="s">
        <v>8315</v>
      </c>
      <c r="R3299" t="s">
        <v>8316</v>
      </c>
      <c r="S3299" s="16">
        <f t="shared" si="262"/>
        <v>42511.741944444439</v>
      </c>
      <c r="T3299" s="16">
        <f t="shared" si="263"/>
        <v>42523.916666666672</v>
      </c>
      <c r="U3299">
        <f t="shared" si="264"/>
        <v>2016</v>
      </c>
    </row>
    <row r="3300" spans="1:21" ht="49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 s="10">
        <f t="shared" si="261"/>
        <v>23.87</v>
      </c>
      <c r="Q3300" s="11" t="s">
        <v>8315</v>
      </c>
      <c r="R3300" t="s">
        <v>8316</v>
      </c>
      <c r="S3300" s="16">
        <f t="shared" si="262"/>
        <v>42675.694236111114</v>
      </c>
      <c r="T3300" s="16">
        <f t="shared" si="263"/>
        <v>42705.735902777778</v>
      </c>
      <c r="U3300">
        <f t="shared" si="264"/>
        <v>2016</v>
      </c>
    </row>
    <row r="3301" spans="1:21" ht="49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 s="10">
        <f t="shared" si="261"/>
        <v>55.97</v>
      </c>
      <c r="Q3301" s="11" t="s">
        <v>8315</v>
      </c>
      <c r="R3301" t="s">
        <v>8316</v>
      </c>
      <c r="S3301" s="16">
        <f t="shared" si="262"/>
        <v>42592.066921296297</v>
      </c>
      <c r="T3301" s="16">
        <f t="shared" si="263"/>
        <v>42617.066921296297</v>
      </c>
      <c r="U3301">
        <f t="shared" si="264"/>
        <v>2016</v>
      </c>
    </row>
    <row r="3302" spans="1:21" ht="49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 s="10">
        <f t="shared" si="261"/>
        <v>55.33</v>
      </c>
      <c r="Q3302" s="11" t="s">
        <v>8315</v>
      </c>
      <c r="R3302" t="s">
        <v>8316</v>
      </c>
      <c r="S3302" s="16">
        <f t="shared" si="262"/>
        <v>42372.693055555559</v>
      </c>
      <c r="T3302" s="16">
        <f t="shared" si="263"/>
        <v>42402.693055555559</v>
      </c>
      <c r="U3302">
        <f t="shared" si="264"/>
        <v>2016</v>
      </c>
    </row>
    <row r="3303" spans="1:21" ht="49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 s="10">
        <f t="shared" si="261"/>
        <v>40.24</v>
      </c>
      <c r="Q3303" s="11" t="s">
        <v>8315</v>
      </c>
      <c r="R3303" t="s">
        <v>8316</v>
      </c>
      <c r="S3303" s="16">
        <f t="shared" si="262"/>
        <v>42459.15861111111</v>
      </c>
      <c r="T3303" s="16">
        <f t="shared" si="263"/>
        <v>42518.905555555553</v>
      </c>
      <c r="U3303">
        <f t="shared" si="264"/>
        <v>2016</v>
      </c>
    </row>
    <row r="3304" spans="1:21" ht="49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 s="10">
        <f t="shared" si="261"/>
        <v>45.11</v>
      </c>
      <c r="Q3304" s="11" t="s">
        <v>8315</v>
      </c>
      <c r="R3304" t="s">
        <v>8316</v>
      </c>
      <c r="S3304" s="16">
        <f t="shared" si="262"/>
        <v>42733.50136574074</v>
      </c>
      <c r="T3304" s="16">
        <f t="shared" si="263"/>
        <v>42753.50136574074</v>
      </c>
      <c r="U3304">
        <f t="shared" si="264"/>
        <v>2016</v>
      </c>
    </row>
    <row r="3305" spans="1:21" ht="49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 s="10">
        <f t="shared" si="261"/>
        <v>35.96</v>
      </c>
      <c r="Q3305" s="11" t="s">
        <v>8315</v>
      </c>
      <c r="R3305" t="s">
        <v>8316</v>
      </c>
      <c r="S3305" s="16">
        <f t="shared" si="262"/>
        <v>42256.764212962968</v>
      </c>
      <c r="T3305" s="16">
        <f t="shared" si="263"/>
        <v>42283.957638888889</v>
      </c>
      <c r="U3305">
        <f t="shared" si="264"/>
        <v>2015</v>
      </c>
    </row>
    <row r="3306" spans="1:21" ht="49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 s="10">
        <f t="shared" si="261"/>
        <v>37.78</v>
      </c>
      <c r="Q3306" s="11" t="s">
        <v>8315</v>
      </c>
      <c r="R3306" t="s">
        <v>8316</v>
      </c>
      <c r="S3306" s="16">
        <f t="shared" si="262"/>
        <v>41894.91375</v>
      </c>
      <c r="T3306" s="16">
        <f t="shared" si="263"/>
        <v>41938.029861111114</v>
      </c>
      <c r="U3306">
        <f t="shared" si="264"/>
        <v>2014</v>
      </c>
    </row>
    <row r="3307" spans="1:21" ht="49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 s="10">
        <f t="shared" si="261"/>
        <v>147.33000000000001</v>
      </c>
      <c r="Q3307" s="11" t="s">
        <v>8315</v>
      </c>
      <c r="R3307" t="s">
        <v>8316</v>
      </c>
      <c r="S3307" s="16">
        <f t="shared" si="262"/>
        <v>42489.619525462964</v>
      </c>
      <c r="T3307" s="16">
        <f t="shared" si="263"/>
        <v>42500.470138888893</v>
      </c>
      <c r="U3307">
        <f t="shared" si="264"/>
        <v>2016</v>
      </c>
    </row>
    <row r="3308" spans="1:21" ht="49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 s="10">
        <f t="shared" si="261"/>
        <v>65.17</v>
      </c>
      <c r="Q3308" s="11" t="s">
        <v>8315</v>
      </c>
      <c r="R3308" t="s">
        <v>8316</v>
      </c>
      <c r="S3308" s="16">
        <f t="shared" si="262"/>
        <v>42524.782638888893</v>
      </c>
      <c r="T3308" s="16">
        <f t="shared" si="263"/>
        <v>42544.782638888893</v>
      </c>
      <c r="U3308">
        <f t="shared" si="264"/>
        <v>2016</v>
      </c>
    </row>
    <row r="3309" spans="1:21" ht="33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 s="10">
        <f t="shared" si="261"/>
        <v>41.42</v>
      </c>
      <c r="Q3309" s="11" t="s">
        <v>8315</v>
      </c>
      <c r="R3309" t="s">
        <v>8316</v>
      </c>
      <c r="S3309" s="16">
        <f t="shared" si="262"/>
        <v>41891.665324074071</v>
      </c>
      <c r="T3309" s="16">
        <f t="shared" si="263"/>
        <v>41913.166666666664</v>
      </c>
      <c r="U3309">
        <f t="shared" si="264"/>
        <v>2014</v>
      </c>
    </row>
    <row r="3310" spans="1:21" ht="49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 s="10">
        <f t="shared" si="261"/>
        <v>61</v>
      </c>
      <c r="Q3310" s="11" t="s">
        <v>8315</v>
      </c>
      <c r="R3310" t="s">
        <v>8316</v>
      </c>
      <c r="S3310" s="16">
        <f t="shared" si="262"/>
        <v>42167.533159722225</v>
      </c>
      <c r="T3310" s="16">
        <f t="shared" si="263"/>
        <v>42197.533159722225</v>
      </c>
      <c r="U3310">
        <f t="shared" si="264"/>
        <v>2015</v>
      </c>
    </row>
    <row r="3311" spans="1:21" ht="49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 s="10">
        <f t="shared" si="261"/>
        <v>150.41999999999999</v>
      </c>
      <c r="Q3311" s="11" t="s">
        <v>8315</v>
      </c>
      <c r="R3311" t="s">
        <v>8316</v>
      </c>
      <c r="S3311" s="16">
        <f t="shared" si="262"/>
        <v>42017.88045138889</v>
      </c>
      <c r="T3311" s="16">
        <f t="shared" si="263"/>
        <v>42044.1875</v>
      </c>
      <c r="U3311">
        <f t="shared" si="264"/>
        <v>2015</v>
      </c>
    </row>
    <row r="3312" spans="1:21" ht="49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 s="10">
        <f t="shared" si="261"/>
        <v>59.6</v>
      </c>
      <c r="Q3312" s="11" t="s">
        <v>8315</v>
      </c>
      <c r="R3312" t="s">
        <v>8316</v>
      </c>
      <c r="S3312" s="16">
        <f t="shared" si="262"/>
        <v>42056.65143518518</v>
      </c>
      <c r="T3312" s="16">
        <f t="shared" si="263"/>
        <v>42091.609768518523</v>
      </c>
      <c r="U3312">
        <f t="shared" si="264"/>
        <v>2015</v>
      </c>
    </row>
    <row r="3313" spans="1:21" ht="49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 s="10">
        <f t="shared" si="261"/>
        <v>292.77999999999997</v>
      </c>
      <c r="Q3313" s="11" t="s">
        <v>8315</v>
      </c>
      <c r="R3313" t="s">
        <v>8316</v>
      </c>
      <c r="S3313" s="16">
        <f t="shared" si="262"/>
        <v>41822.57503472222</v>
      </c>
      <c r="T3313" s="16">
        <f t="shared" si="263"/>
        <v>41825.041666666664</v>
      </c>
      <c r="U3313">
        <f t="shared" si="264"/>
        <v>2014</v>
      </c>
    </row>
    <row r="3314" spans="1:21" ht="49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 s="10">
        <f t="shared" si="261"/>
        <v>53.23</v>
      </c>
      <c r="Q3314" s="11" t="s">
        <v>8315</v>
      </c>
      <c r="R3314" t="s">
        <v>8316</v>
      </c>
      <c r="S3314" s="16">
        <f t="shared" si="262"/>
        <v>42128.736608796295</v>
      </c>
      <c r="T3314" s="16">
        <f t="shared" si="263"/>
        <v>42141.125</v>
      </c>
      <c r="U3314">
        <f t="shared" si="264"/>
        <v>2015</v>
      </c>
    </row>
    <row r="3315" spans="1:21" ht="49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 s="10">
        <f t="shared" si="261"/>
        <v>39.67</v>
      </c>
      <c r="Q3315" s="11" t="s">
        <v>8315</v>
      </c>
      <c r="R3315" t="s">
        <v>8316</v>
      </c>
      <c r="S3315" s="16">
        <f t="shared" si="262"/>
        <v>41477.930914351848</v>
      </c>
      <c r="T3315" s="16">
        <f t="shared" si="263"/>
        <v>41504.625</v>
      </c>
      <c r="U3315">
        <f t="shared" si="264"/>
        <v>2013</v>
      </c>
    </row>
    <row r="3316" spans="1:21" ht="49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 s="10">
        <f t="shared" si="261"/>
        <v>143.1</v>
      </c>
      <c r="Q3316" s="11" t="s">
        <v>8315</v>
      </c>
      <c r="R3316" t="s">
        <v>8316</v>
      </c>
      <c r="S3316" s="16">
        <f t="shared" si="262"/>
        <v>42429.991724537031</v>
      </c>
      <c r="T3316" s="16">
        <f t="shared" si="263"/>
        <v>42459.950057870374</v>
      </c>
      <c r="U3316">
        <f t="shared" si="264"/>
        <v>2016</v>
      </c>
    </row>
    <row r="3317" spans="1:21" ht="49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 s="10">
        <f t="shared" si="261"/>
        <v>117.88</v>
      </c>
      <c r="Q3317" s="11" t="s">
        <v>8315</v>
      </c>
      <c r="R3317" t="s">
        <v>8316</v>
      </c>
      <c r="S3317" s="16">
        <f t="shared" si="262"/>
        <v>42482.43478009259</v>
      </c>
      <c r="T3317" s="16">
        <f t="shared" si="263"/>
        <v>42506.43478009259</v>
      </c>
      <c r="U3317">
        <f t="shared" si="264"/>
        <v>2016</v>
      </c>
    </row>
    <row r="3318" spans="1:21" ht="33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 s="10">
        <f t="shared" si="261"/>
        <v>34.75</v>
      </c>
      <c r="Q3318" s="11" t="s">
        <v>8315</v>
      </c>
      <c r="R3318" t="s">
        <v>8316</v>
      </c>
      <c r="S3318" s="16">
        <f t="shared" si="262"/>
        <v>42711.545196759253</v>
      </c>
      <c r="T3318" s="16">
        <f t="shared" si="263"/>
        <v>42741.545196759253</v>
      </c>
      <c r="U3318">
        <f t="shared" si="264"/>
        <v>2016</v>
      </c>
    </row>
    <row r="3319" spans="1:21" ht="49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 s="10">
        <f t="shared" si="261"/>
        <v>40.85</v>
      </c>
      <c r="Q3319" s="11" t="s">
        <v>8315</v>
      </c>
      <c r="R3319" t="s">
        <v>8316</v>
      </c>
      <c r="S3319" s="16">
        <f t="shared" si="262"/>
        <v>42282.768414351856</v>
      </c>
      <c r="T3319" s="16">
        <f t="shared" si="263"/>
        <v>42312.810081018513</v>
      </c>
      <c r="U3319">
        <f t="shared" si="264"/>
        <v>2015</v>
      </c>
    </row>
    <row r="3320" spans="1:21" ht="49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 s="10">
        <f t="shared" si="261"/>
        <v>65.16</v>
      </c>
      <c r="Q3320" s="11" t="s">
        <v>8315</v>
      </c>
      <c r="R3320" t="s">
        <v>8316</v>
      </c>
      <c r="S3320" s="16">
        <f t="shared" si="262"/>
        <v>42712.23474537037</v>
      </c>
      <c r="T3320" s="16">
        <f t="shared" si="263"/>
        <v>42735.707638888889</v>
      </c>
      <c r="U3320">
        <f t="shared" si="264"/>
        <v>2016</v>
      </c>
    </row>
    <row r="3321" spans="1:21" ht="49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 s="10">
        <f t="shared" si="261"/>
        <v>32.270000000000003</v>
      </c>
      <c r="Q3321" s="11" t="s">
        <v>8315</v>
      </c>
      <c r="R3321" t="s">
        <v>8316</v>
      </c>
      <c r="S3321" s="16">
        <f t="shared" si="262"/>
        <v>42160.583043981482</v>
      </c>
      <c r="T3321" s="16">
        <f t="shared" si="263"/>
        <v>42175.583043981482</v>
      </c>
      <c r="U3321">
        <f t="shared" si="264"/>
        <v>2015</v>
      </c>
    </row>
    <row r="3322" spans="1:21" ht="49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 s="10">
        <f t="shared" si="261"/>
        <v>63.42</v>
      </c>
      <c r="Q3322" s="11" t="s">
        <v>8315</v>
      </c>
      <c r="R3322" t="s">
        <v>8316</v>
      </c>
      <c r="S3322" s="16">
        <f t="shared" si="262"/>
        <v>42458.680925925932</v>
      </c>
      <c r="T3322" s="16">
        <f t="shared" si="263"/>
        <v>42488.680925925932</v>
      </c>
      <c r="U3322">
        <f t="shared" si="264"/>
        <v>2016</v>
      </c>
    </row>
    <row r="3323" spans="1:21" ht="49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 s="10">
        <f t="shared" si="261"/>
        <v>70.86</v>
      </c>
      <c r="Q3323" s="11" t="s">
        <v>8315</v>
      </c>
      <c r="R3323" t="s">
        <v>8316</v>
      </c>
      <c r="S3323" s="16">
        <f t="shared" si="262"/>
        <v>42195.749745370369</v>
      </c>
      <c r="T3323" s="16">
        <f t="shared" si="263"/>
        <v>42206.125</v>
      </c>
      <c r="U3323">
        <f t="shared" si="264"/>
        <v>2015</v>
      </c>
    </row>
    <row r="3324" spans="1:21" ht="33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 s="10">
        <f t="shared" si="261"/>
        <v>102.5</v>
      </c>
      <c r="Q3324" s="11" t="s">
        <v>8315</v>
      </c>
      <c r="R3324" t="s">
        <v>8316</v>
      </c>
      <c r="S3324" s="16">
        <f t="shared" si="262"/>
        <v>42550.701886574068</v>
      </c>
      <c r="T3324" s="16">
        <f t="shared" si="263"/>
        <v>42580.701886574068</v>
      </c>
      <c r="U3324">
        <f t="shared" si="264"/>
        <v>2016</v>
      </c>
    </row>
    <row r="3325" spans="1:21" ht="49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 s="10">
        <f t="shared" si="261"/>
        <v>73.209999999999994</v>
      </c>
      <c r="Q3325" s="11" t="s">
        <v>8315</v>
      </c>
      <c r="R3325" t="s">
        <v>8316</v>
      </c>
      <c r="S3325" s="16">
        <f t="shared" si="262"/>
        <v>42591.899988425925</v>
      </c>
      <c r="T3325" s="16">
        <f t="shared" si="263"/>
        <v>42622.166666666672</v>
      </c>
      <c r="U3325">
        <f t="shared" si="264"/>
        <v>2016</v>
      </c>
    </row>
    <row r="3326" spans="1:21" ht="49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 s="10">
        <f t="shared" si="261"/>
        <v>89.67</v>
      </c>
      <c r="Q3326" s="11" t="s">
        <v>8315</v>
      </c>
      <c r="R3326" t="s">
        <v>8316</v>
      </c>
      <c r="S3326" s="16">
        <f t="shared" si="262"/>
        <v>42183.231006944443</v>
      </c>
      <c r="T3326" s="16">
        <f t="shared" si="263"/>
        <v>42228.231006944443</v>
      </c>
      <c r="U3326">
        <f t="shared" si="264"/>
        <v>2015</v>
      </c>
    </row>
    <row r="3327" spans="1:21" ht="49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 s="10">
        <f t="shared" si="261"/>
        <v>113.42</v>
      </c>
      <c r="Q3327" s="11" t="s">
        <v>8315</v>
      </c>
      <c r="R3327" t="s">
        <v>8316</v>
      </c>
      <c r="S3327" s="16">
        <f t="shared" si="262"/>
        <v>42171.034861111111</v>
      </c>
      <c r="T3327" s="16">
        <f t="shared" si="263"/>
        <v>42195.291666666672</v>
      </c>
      <c r="U3327">
        <f t="shared" si="264"/>
        <v>2015</v>
      </c>
    </row>
    <row r="3328" spans="1:21" ht="49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 s="10">
        <f t="shared" si="261"/>
        <v>104.57</v>
      </c>
      <c r="Q3328" s="11" t="s">
        <v>8315</v>
      </c>
      <c r="R3328" t="s">
        <v>8316</v>
      </c>
      <c r="S3328" s="16">
        <f t="shared" si="262"/>
        <v>42494.683634259258</v>
      </c>
      <c r="T3328" s="16">
        <f t="shared" si="263"/>
        <v>42524.6875</v>
      </c>
      <c r="U3328">
        <f t="shared" si="264"/>
        <v>2016</v>
      </c>
    </row>
    <row r="3329" spans="1:21" ht="49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 s="10">
        <f t="shared" si="261"/>
        <v>44.54</v>
      </c>
      <c r="Q3329" s="11" t="s">
        <v>8315</v>
      </c>
      <c r="R3329" t="s">
        <v>8316</v>
      </c>
      <c r="S3329" s="16">
        <f t="shared" si="262"/>
        <v>41842.607592592591</v>
      </c>
      <c r="T3329" s="16">
        <f t="shared" si="263"/>
        <v>41864.916666666664</v>
      </c>
      <c r="U3329">
        <f t="shared" si="264"/>
        <v>2014</v>
      </c>
    </row>
    <row r="3330" spans="1:21" ht="33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 s="10">
        <f t="shared" si="261"/>
        <v>123.94</v>
      </c>
      <c r="Q3330" s="11" t="s">
        <v>8315</v>
      </c>
      <c r="R3330" t="s">
        <v>8316</v>
      </c>
      <c r="S3330" s="16">
        <f t="shared" si="262"/>
        <v>42694.110185185185</v>
      </c>
      <c r="T3330" s="16">
        <f t="shared" si="263"/>
        <v>42709.041666666672</v>
      </c>
      <c r="U3330">
        <f t="shared" si="264"/>
        <v>2016</v>
      </c>
    </row>
    <row r="3331" spans="1:21" ht="49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 s="10">
        <f t="shared" si="261"/>
        <v>28.41</v>
      </c>
      <c r="Q3331" s="11" t="s">
        <v>8315</v>
      </c>
      <c r="R3331" t="s">
        <v>8316</v>
      </c>
      <c r="S3331" s="16">
        <f t="shared" si="262"/>
        <v>41897.536134259259</v>
      </c>
      <c r="T3331" s="16">
        <f t="shared" si="263"/>
        <v>41927.536134259259</v>
      </c>
      <c r="U3331">
        <f t="shared" si="264"/>
        <v>2014</v>
      </c>
    </row>
    <row r="3332" spans="1:21" ht="33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 s="10">
        <f t="shared" si="261"/>
        <v>31.62</v>
      </c>
      <c r="Q3332" s="11" t="s">
        <v>8315</v>
      </c>
      <c r="R3332" t="s">
        <v>8316</v>
      </c>
      <c r="S3332" s="16">
        <f t="shared" si="262"/>
        <v>41789.080370370371</v>
      </c>
      <c r="T3332" s="16">
        <f t="shared" si="263"/>
        <v>41822.166666666664</v>
      </c>
      <c r="U3332">
        <f t="shared" si="264"/>
        <v>2014</v>
      </c>
    </row>
    <row r="3333" spans="1:21" ht="49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 s="10">
        <f t="shared" si="261"/>
        <v>79.31</v>
      </c>
      <c r="Q3333" s="11" t="s">
        <v>8315</v>
      </c>
      <c r="R3333" t="s">
        <v>8316</v>
      </c>
      <c r="S3333" s="16">
        <f t="shared" si="262"/>
        <v>40923.729953703703</v>
      </c>
      <c r="T3333" s="16">
        <f t="shared" si="263"/>
        <v>40953.729953703703</v>
      </c>
      <c r="U3333">
        <f t="shared" si="264"/>
        <v>2012</v>
      </c>
    </row>
    <row r="3334" spans="1:21" ht="49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57.17</v>
      </c>
      <c r="Q3334" s="11" t="s">
        <v>8315</v>
      </c>
      <c r="R3334" t="s">
        <v>8316</v>
      </c>
      <c r="S3334" s="16">
        <f t="shared" si="262"/>
        <v>42165.462627314817</v>
      </c>
      <c r="T3334" s="16">
        <f t="shared" si="263"/>
        <v>42196.604166666672</v>
      </c>
      <c r="U3334">
        <f t="shared" si="264"/>
        <v>2015</v>
      </c>
    </row>
    <row r="3335" spans="1:21" ht="49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 s="10">
        <f t="shared" si="261"/>
        <v>52.49</v>
      </c>
      <c r="Q3335" s="11" t="s">
        <v>8315</v>
      </c>
      <c r="R3335" t="s">
        <v>8316</v>
      </c>
      <c r="S3335" s="16">
        <f t="shared" si="262"/>
        <v>42503.559467592597</v>
      </c>
      <c r="T3335" s="16">
        <f t="shared" si="263"/>
        <v>42524.875</v>
      </c>
      <c r="U3335">
        <f t="shared" si="264"/>
        <v>2016</v>
      </c>
    </row>
    <row r="3336" spans="1:21" ht="49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 s="10">
        <f t="shared" si="261"/>
        <v>51.85</v>
      </c>
      <c r="Q3336" s="11" t="s">
        <v>8315</v>
      </c>
      <c r="R3336" t="s">
        <v>8316</v>
      </c>
      <c r="S3336" s="16">
        <f t="shared" si="262"/>
        <v>42758.559629629628</v>
      </c>
      <c r="T3336" s="16">
        <f t="shared" si="263"/>
        <v>42788.559629629628</v>
      </c>
      <c r="U3336">
        <f t="shared" si="264"/>
        <v>2017</v>
      </c>
    </row>
    <row r="3337" spans="1:21" ht="49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 s="10">
        <f t="shared" si="261"/>
        <v>60.95</v>
      </c>
      <c r="Q3337" s="11" t="s">
        <v>8315</v>
      </c>
      <c r="R3337" t="s">
        <v>8316</v>
      </c>
      <c r="S3337" s="16">
        <f t="shared" si="262"/>
        <v>42590.90425925926</v>
      </c>
      <c r="T3337" s="16">
        <f t="shared" si="263"/>
        <v>42606.90425925926</v>
      </c>
      <c r="U3337">
        <f t="shared" si="264"/>
        <v>2016</v>
      </c>
    </row>
    <row r="3338" spans="1:21" ht="49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 s="10">
        <f t="shared" ref="P3338:P3401" si="266">IFERROR(ROUND(E3338/L3338,2),0)</f>
        <v>68.67</v>
      </c>
      <c r="Q3338" s="11" t="s">
        <v>8315</v>
      </c>
      <c r="R3338" t="s">
        <v>8316</v>
      </c>
      <c r="S3338" s="16">
        <f t="shared" ref="S3338:S3401" si="267">(((J3338/60)/60)/24)+DATE(1970,1,1)</f>
        <v>42121.756921296299</v>
      </c>
      <c r="T3338" s="16">
        <f t="shared" ref="T3338:T3401" si="268">(((I3338/60)/60)/24)+DATE(1970,1,1)</f>
        <v>42156.208333333328</v>
      </c>
      <c r="U3338">
        <f t="shared" ref="U3338:U3401" si="269">YEAR(S3338)</f>
        <v>2015</v>
      </c>
    </row>
    <row r="3339" spans="1:21" ht="81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 s="10">
        <f t="shared" si="266"/>
        <v>33.67</v>
      </c>
      <c r="Q3339" s="11" t="s">
        <v>8315</v>
      </c>
      <c r="R3339" t="s">
        <v>8316</v>
      </c>
      <c r="S3339" s="16">
        <f t="shared" si="267"/>
        <v>42775.51494212963</v>
      </c>
      <c r="T3339" s="16">
        <f t="shared" si="268"/>
        <v>42805.51494212963</v>
      </c>
      <c r="U3339">
        <f t="shared" si="269"/>
        <v>2017</v>
      </c>
    </row>
    <row r="3340" spans="1:21" ht="49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 s="10">
        <f t="shared" si="266"/>
        <v>80.03</v>
      </c>
      <c r="Q3340" s="11" t="s">
        <v>8315</v>
      </c>
      <c r="R3340" t="s">
        <v>8316</v>
      </c>
      <c r="S3340" s="16">
        <f t="shared" si="267"/>
        <v>42382.244409722218</v>
      </c>
      <c r="T3340" s="16">
        <f t="shared" si="268"/>
        <v>42396.041666666672</v>
      </c>
      <c r="U3340">
        <f t="shared" si="269"/>
        <v>2016</v>
      </c>
    </row>
    <row r="3341" spans="1:21" ht="33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 s="10">
        <f t="shared" si="266"/>
        <v>78.5</v>
      </c>
      <c r="Q3341" s="11" t="s">
        <v>8315</v>
      </c>
      <c r="R3341" t="s">
        <v>8316</v>
      </c>
      <c r="S3341" s="16">
        <f t="shared" si="267"/>
        <v>42431.302002314813</v>
      </c>
      <c r="T3341" s="16">
        <f t="shared" si="268"/>
        <v>42471.104166666672</v>
      </c>
      <c r="U3341">
        <f t="shared" si="269"/>
        <v>2016</v>
      </c>
    </row>
    <row r="3342" spans="1:21" ht="49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 s="10">
        <f t="shared" si="266"/>
        <v>108.59</v>
      </c>
      <c r="Q3342" s="11" t="s">
        <v>8315</v>
      </c>
      <c r="R3342" t="s">
        <v>8316</v>
      </c>
      <c r="S3342" s="16">
        <f t="shared" si="267"/>
        <v>42484.551550925928</v>
      </c>
      <c r="T3342" s="16">
        <f t="shared" si="268"/>
        <v>42498.875</v>
      </c>
      <c r="U3342">
        <f t="shared" si="269"/>
        <v>2016</v>
      </c>
    </row>
    <row r="3343" spans="1:21" ht="49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 s="10">
        <f t="shared" si="266"/>
        <v>96.19</v>
      </c>
      <c r="Q3343" s="11" t="s">
        <v>8315</v>
      </c>
      <c r="R3343" t="s">
        <v>8316</v>
      </c>
      <c r="S3343" s="16">
        <f t="shared" si="267"/>
        <v>41822.417939814812</v>
      </c>
      <c r="T3343" s="16">
        <f t="shared" si="268"/>
        <v>41852.417939814812</v>
      </c>
      <c r="U3343">
        <f t="shared" si="269"/>
        <v>2014</v>
      </c>
    </row>
    <row r="3344" spans="1:21" ht="49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 s="10">
        <f t="shared" si="266"/>
        <v>66.83</v>
      </c>
      <c r="Q3344" s="11" t="s">
        <v>8315</v>
      </c>
      <c r="R3344" t="s">
        <v>8316</v>
      </c>
      <c r="S3344" s="16">
        <f t="shared" si="267"/>
        <v>42179.854629629626</v>
      </c>
      <c r="T3344" s="16">
        <f t="shared" si="268"/>
        <v>42203.666666666672</v>
      </c>
      <c r="U3344">
        <f t="shared" si="269"/>
        <v>2015</v>
      </c>
    </row>
    <row r="3345" spans="1:21" ht="49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 s="10">
        <f t="shared" si="266"/>
        <v>54.55</v>
      </c>
      <c r="Q3345" s="11" t="s">
        <v>8315</v>
      </c>
      <c r="R3345" t="s">
        <v>8316</v>
      </c>
      <c r="S3345" s="16">
        <f t="shared" si="267"/>
        <v>42225.513888888891</v>
      </c>
      <c r="T3345" s="16">
        <f t="shared" si="268"/>
        <v>42242.958333333328</v>
      </c>
      <c r="U3345">
        <f t="shared" si="269"/>
        <v>2015</v>
      </c>
    </row>
    <row r="3346" spans="1:21" ht="49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 s="10">
        <f t="shared" si="266"/>
        <v>133.33000000000001</v>
      </c>
      <c r="Q3346" s="11" t="s">
        <v>8315</v>
      </c>
      <c r="R3346" t="s">
        <v>8316</v>
      </c>
      <c r="S3346" s="16">
        <f t="shared" si="267"/>
        <v>41953.8675</v>
      </c>
      <c r="T3346" s="16">
        <f t="shared" si="268"/>
        <v>41983.8675</v>
      </c>
      <c r="U3346">
        <f t="shared" si="269"/>
        <v>2014</v>
      </c>
    </row>
    <row r="3347" spans="1:21" ht="49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 s="10">
        <f t="shared" si="266"/>
        <v>51.22</v>
      </c>
      <c r="Q3347" s="11" t="s">
        <v>8315</v>
      </c>
      <c r="R3347" t="s">
        <v>8316</v>
      </c>
      <c r="S3347" s="16">
        <f t="shared" si="267"/>
        <v>41946.644745370373</v>
      </c>
      <c r="T3347" s="16">
        <f t="shared" si="268"/>
        <v>41976.644745370373</v>
      </c>
      <c r="U3347">
        <f t="shared" si="269"/>
        <v>2014</v>
      </c>
    </row>
    <row r="3348" spans="1:21" ht="49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 s="10">
        <f t="shared" si="266"/>
        <v>117.65</v>
      </c>
      <c r="Q3348" s="11" t="s">
        <v>8315</v>
      </c>
      <c r="R3348" t="s">
        <v>8316</v>
      </c>
      <c r="S3348" s="16">
        <f t="shared" si="267"/>
        <v>42150.462083333332</v>
      </c>
      <c r="T3348" s="16">
        <f t="shared" si="268"/>
        <v>42180.462083333332</v>
      </c>
      <c r="U3348">
        <f t="shared" si="269"/>
        <v>2015</v>
      </c>
    </row>
    <row r="3349" spans="1:21" ht="65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 s="10">
        <f t="shared" si="266"/>
        <v>31.97</v>
      </c>
      <c r="Q3349" s="11" t="s">
        <v>8315</v>
      </c>
      <c r="R3349" t="s">
        <v>8316</v>
      </c>
      <c r="S3349" s="16">
        <f t="shared" si="267"/>
        <v>41796.422326388885</v>
      </c>
      <c r="T3349" s="16">
        <f t="shared" si="268"/>
        <v>41826.422326388885</v>
      </c>
      <c r="U3349">
        <f t="shared" si="269"/>
        <v>2014</v>
      </c>
    </row>
    <row r="3350" spans="1:21" ht="49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 s="10">
        <f t="shared" si="266"/>
        <v>40.29</v>
      </c>
      <c r="Q3350" s="11" t="s">
        <v>8315</v>
      </c>
      <c r="R3350" t="s">
        <v>8316</v>
      </c>
      <c r="S3350" s="16">
        <f t="shared" si="267"/>
        <v>42038.720451388886</v>
      </c>
      <c r="T3350" s="16">
        <f t="shared" si="268"/>
        <v>42063.708333333328</v>
      </c>
      <c r="U3350">
        <f t="shared" si="269"/>
        <v>2015</v>
      </c>
    </row>
    <row r="3351" spans="1:21" ht="49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 s="10">
        <f t="shared" si="266"/>
        <v>30.15</v>
      </c>
      <c r="Q3351" s="11" t="s">
        <v>8315</v>
      </c>
      <c r="R3351" t="s">
        <v>8316</v>
      </c>
      <c r="S3351" s="16">
        <f t="shared" si="267"/>
        <v>41820.945613425924</v>
      </c>
      <c r="T3351" s="16">
        <f t="shared" si="268"/>
        <v>41850.945613425924</v>
      </c>
      <c r="U3351">
        <f t="shared" si="269"/>
        <v>2014</v>
      </c>
    </row>
    <row r="3352" spans="1:21" ht="49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 s="10">
        <f t="shared" si="266"/>
        <v>95.24</v>
      </c>
      <c r="Q3352" s="11" t="s">
        <v>8315</v>
      </c>
      <c r="R3352" t="s">
        <v>8316</v>
      </c>
      <c r="S3352" s="16">
        <f t="shared" si="267"/>
        <v>41839.730937500004</v>
      </c>
      <c r="T3352" s="16">
        <f t="shared" si="268"/>
        <v>41869.730937500004</v>
      </c>
      <c r="U3352">
        <f t="shared" si="269"/>
        <v>2014</v>
      </c>
    </row>
    <row r="3353" spans="1:21" ht="49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 s="10">
        <f t="shared" si="266"/>
        <v>52.21</v>
      </c>
      <c r="Q3353" s="11" t="s">
        <v>8315</v>
      </c>
      <c r="R3353" t="s">
        <v>8316</v>
      </c>
      <c r="S3353" s="16">
        <f t="shared" si="267"/>
        <v>42380.581180555557</v>
      </c>
      <c r="T3353" s="16">
        <f t="shared" si="268"/>
        <v>42405.916666666672</v>
      </c>
      <c r="U3353">
        <f t="shared" si="269"/>
        <v>2016</v>
      </c>
    </row>
    <row r="3354" spans="1:21" ht="49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 s="10">
        <f t="shared" si="266"/>
        <v>64.52</v>
      </c>
      <c r="Q3354" s="11" t="s">
        <v>8315</v>
      </c>
      <c r="R3354" t="s">
        <v>8316</v>
      </c>
      <c r="S3354" s="16">
        <f t="shared" si="267"/>
        <v>42272.530509259261</v>
      </c>
      <c r="T3354" s="16">
        <f t="shared" si="268"/>
        <v>42300.530509259261</v>
      </c>
      <c r="U3354">
        <f t="shared" si="269"/>
        <v>2015</v>
      </c>
    </row>
    <row r="3355" spans="1:21" ht="33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 s="10">
        <f t="shared" si="266"/>
        <v>50.98</v>
      </c>
      <c r="Q3355" s="11" t="s">
        <v>8315</v>
      </c>
      <c r="R3355" t="s">
        <v>8316</v>
      </c>
      <c r="S3355" s="16">
        <f t="shared" si="267"/>
        <v>42016.706678240742</v>
      </c>
      <c r="T3355" s="16">
        <f t="shared" si="268"/>
        <v>42047.249305555553</v>
      </c>
      <c r="U3355">
        <f t="shared" si="269"/>
        <v>2015</v>
      </c>
    </row>
    <row r="3356" spans="1:21" ht="49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 s="10">
        <f t="shared" si="266"/>
        <v>57.22</v>
      </c>
      <c r="Q3356" s="11" t="s">
        <v>8315</v>
      </c>
      <c r="R3356" t="s">
        <v>8316</v>
      </c>
      <c r="S3356" s="16">
        <f t="shared" si="267"/>
        <v>42200.625833333332</v>
      </c>
      <c r="T3356" s="16">
        <f t="shared" si="268"/>
        <v>42225.666666666672</v>
      </c>
      <c r="U3356">
        <f t="shared" si="269"/>
        <v>2015</v>
      </c>
    </row>
    <row r="3357" spans="1:21" ht="49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 s="10">
        <f t="shared" si="266"/>
        <v>88.74</v>
      </c>
      <c r="Q3357" s="11" t="s">
        <v>8315</v>
      </c>
      <c r="R3357" t="s">
        <v>8316</v>
      </c>
      <c r="S3357" s="16">
        <f t="shared" si="267"/>
        <v>41928.170497685183</v>
      </c>
      <c r="T3357" s="16">
        <f t="shared" si="268"/>
        <v>41949.249305555553</v>
      </c>
      <c r="U3357">
        <f t="shared" si="269"/>
        <v>2014</v>
      </c>
    </row>
    <row r="3358" spans="1:21" ht="49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 s="10">
        <f t="shared" si="266"/>
        <v>51.79</v>
      </c>
      <c r="Q3358" s="11" t="s">
        <v>8315</v>
      </c>
      <c r="R3358" t="s">
        <v>8316</v>
      </c>
      <c r="S3358" s="16">
        <f t="shared" si="267"/>
        <v>42541.501516203702</v>
      </c>
      <c r="T3358" s="16">
        <f t="shared" si="268"/>
        <v>42571.501516203702</v>
      </c>
      <c r="U3358">
        <f t="shared" si="269"/>
        <v>2016</v>
      </c>
    </row>
    <row r="3359" spans="1:21" ht="49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 s="10">
        <f t="shared" si="266"/>
        <v>39.6</v>
      </c>
      <c r="Q3359" s="11" t="s">
        <v>8315</v>
      </c>
      <c r="R3359" t="s">
        <v>8316</v>
      </c>
      <c r="S3359" s="16">
        <f t="shared" si="267"/>
        <v>42053.916921296302</v>
      </c>
      <c r="T3359" s="16">
        <f t="shared" si="268"/>
        <v>42079.875</v>
      </c>
      <c r="U3359">
        <f t="shared" si="269"/>
        <v>2015</v>
      </c>
    </row>
    <row r="3360" spans="1:21" ht="49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 s="10">
        <f t="shared" si="266"/>
        <v>38.71</v>
      </c>
      <c r="Q3360" s="11" t="s">
        <v>8315</v>
      </c>
      <c r="R3360" t="s">
        <v>8316</v>
      </c>
      <c r="S3360" s="16">
        <f t="shared" si="267"/>
        <v>42149.940416666665</v>
      </c>
      <c r="T3360" s="16">
        <f t="shared" si="268"/>
        <v>42179.940416666665</v>
      </c>
      <c r="U3360">
        <f t="shared" si="269"/>
        <v>2015</v>
      </c>
    </row>
    <row r="3361" spans="1:21" ht="49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 s="10">
        <f t="shared" si="266"/>
        <v>60.29</v>
      </c>
      <c r="Q3361" s="11" t="s">
        <v>8315</v>
      </c>
      <c r="R3361" t="s">
        <v>8316</v>
      </c>
      <c r="S3361" s="16">
        <f t="shared" si="267"/>
        <v>42132.036168981482</v>
      </c>
      <c r="T3361" s="16">
        <f t="shared" si="268"/>
        <v>42186.290972222225</v>
      </c>
      <c r="U3361">
        <f t="shared" si="269"/>
        <v>2015</v>
      </c>
    </row>
    <row r="3362" spans="1:21" ht="49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 s="10">
        <f t="shared" si="266"/>
        <v>72.39</v>
      </c>
      <c r="Q3362" s="11" t="s">
        <v>8315</v>
      </c>
      <c r="R3362" t="s">
        <v>8316</v>
      </c>
      <c r="S3362" s="16">
        <f t="shared" si="267"/>
        <v>42037.598958333328</v>
      </c>
      <c r="T3362" s="16">
        <f t="shared" si="268"/>
        <v>42067.598958333328</v>
      </c>
      <c r="U3362">
        <f t="shared" si="269"/>
        <v>2015</v>
      </c>
    </row>
    <row r="3363" spans="1:21" ht="33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 s="10">
        <f t="shared" si="266"/>
        <v>95.95</v>
      </c>
      <c r="Q3363" s="11" t="s">
        <v>8315</v>
      </c>
      <c r="R3363" t="s">
        <v>8316</v>
      </c>
      <c r="S3363" s="16">
        <f t="shared" si="267"/>
        <v>42227.824212962965</v>
      </c>
      <c r="T3363" s="16">
        <f t="shared" si="268"/>
        <v>42253.57430555555</v>
      </c>
      <c r="U3363">
        <f t="shared" si="269"/>
        <v>2015</v>
      </c>
    </row>
    <row r="3364" spans="1:21" ht="49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 s="10">
        <f t="shared" si="266"/>
        <v>44.85</v>
      </c>
      <c r="Q3364" s="11" t="s">
        <v>8315</v>
      </c>
      <c r="R3364" t="s">
        <v>8316</v>
      </c>
      <c r="S3364" s="16">
        <f t="shared" si="267"/>
        <v>42248.640162037031</v>
      </c>
      <c r="T3364" s="16">
        <f t="shared" si="268"/>
        <v>42279.75</v>
      </c>
      <c r="U3364">
        <f t="shared" si="269"/>
        <v>2015</v>
      </c>
    </row>
    <row r="3365" spans="1:21" ht="49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 s="10">
        <f t="shared" si="266"/>
        <v>30.95</v>
      </c>
      <c r="Q3365" s="11" t="s">
        <v>8315</v>
      </c>
      <c r="R3365" t="s">
        <v>8316</v>
      </c>
      <c r="S3365" s="16">
        <f t="shared" si="267"/>
        <v>42571.420601851853</v>
      </c>
      <c r="T3365" s="16">
        <f t="shared" si="268"/>
        <v>42599.420601851853</v>
      </c>
      <c r="U3365">
        <f t="shared" si="269"/>
        <v>2016</v>
      </c>
    </row>
    <row r="3366" spans="1:21" ht="49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 s="10">
        <f t="shared" si="266"/>
        <v>55.13</v>
      </c>
      <c r="Q3366" s="11" t="s">
        <v>8315</v>
      </c>
      <c r="R3366" t="s">
        <v>8316</v>
      </c>
      <c r="S3366" s="16">
        <f t="shared" si="267"/>
        <v>41997.507905092592</v>
      </c>
      <c r="T3366" s="16">
        <f t="shared" si="268"/>
        <v>42027.507905092592</v>
      </c>
      <c r="U3366">
        <f t="shared" si="269"/>
        <v>2014</v>
      </c>
    </row>
    <row r="3367" spans="1:21" ht="49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 s="10">
        <f t="shared" si="266"/>
        <v>87.96</v>
      </c>
      <c r="Q3367" s="11" t="s">
        <v>8315</v>
      </c>
      <c r="R3367" t="s">
        <v>8316</v>
      </c>
      <c r="S3367" s="16">
        <f t="shared" si="267"/>
        <v>41976.331979166673</v>
      </c>
      <c r="T3367" s="16">
        <f t="shared" si="268"/>
        <v>42004.291666666672</v>
      </c>
      <c r="U3367">
        <f t="shared" si="269"/>
        <v>2014</v>
      </c>
    </row>
    <row r="3368" spans="1:21" ht="49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 s="10">
        <f t="shared" si="266"/>
        <v>72.709999999999994</v>
      </c>
      <c r="Q3368" s="11" t="s">
        <v>8315</v>
      </c>
      <c r="R3368" t="s">
        <v>8316</v>
      </c>
      <c r="S3368" s="16">
        <f t="shared" si="267"/>
        <v>41988.829942129625</v>
      </c>
      <c r="T3368" s="16">
        <f t="shared" si="268"/>
        <v>42046.207638888889</v>
      </c>
      <c r="U3368">
        <f t="shared" si="269"/>
        <v>2014</v>
      </c>
    </row>
    <row r="3369" spans="1:21" ht="49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 s="10">
        <f t="shared" si="266"/>
        <v>39.380000000000003</v>
      </c>
      <c r="Q3369" s="11" t="s">
        <v>8315</v>
      </c>
      <c r="R3369" t="s">
        <v>8316</v>
      </c>
      <c r="S3369" s="16">
        <f t="shared" si="267"/>
        <v>41990.99863425926</v>
      </c>
      <c r="T3369" s="16">
        <f t="shared" si="268"/>
        <v>42020.99863425926</v>
      </c>
      <c r="U3369">
        <f t="shared" si="269"/>
        <v>2014</v>
      </c>
    </row>
    <row r="3370" spans="1:21" ht="49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 s="10">
        <f t="shared" si="266"/>
        <v>36.07</v>
      </c>
      <c r="Q3370" s="11" t="s">
        <v>8315</v>
      </c>
      <c r="R3370" t="s">
        <v>8316</v>
      </c>
      <c r="S3370" s="16">
        <f t="shared" si="267"/>
        <v>42128.627893518518</v>
      </c>
      <c r="T3370" s="16">
        <f t="shared" si="268"/>
        <v>42158.627893518518</v>
      </c>
      <c r="U3370">
        <f t="shared" si="269"/>
        <v>2015</v>
      </c>
    </row>
    <row r="3371" spans="1:21" ht="49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 s="10">
        <f t="shared" si="266"/>
        <v>68.97</v>
      </c>
      <c r="Q3371" s="11" t="s">
        <v>8315</v>
      </c>
      <c r="R3371" t="s">
        <v>8316</v>
      </c>
      <c r="S3371" s="16">
        <f t="shared" si="267"/>
        <v>42460.741747685184</v>
      </c>
      <c r="T3371" s="16">
        <f t="shared" si="268"/>
        <v>42511.165972222225</v>
      </c>
      <c r="U3371">
        <f t="shared" si="269"/>
        <v>2016</v>
      </c>
    </row>
    <row r="3372" spans="1:21" ht="49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 s="10">
        <f t="shared" si="266"/>
        <v>60.91</v>
      </c>
      <c r="Q3372" s="11" t="s">
        <v>8315</v>
      </c>
      <c r="R3372" t="s">
        <v>8316</v>
      </c>
      <c r="S3372" s="16">
        <f t="shared" si="267"/>
        <v>42191.363506944443</v>
      </c>
      <c r="T3372" s="16">
        <f t="shared" si="268"/>
        <v>42221.363506944443</v>
      </c>
      <c r="U3372">
        <f t="shared" si="269"/>
        <v>2015</v>
      </c>
    </row>
    <row r="3373" spans="1:21" ht="49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 s="10">
        <f t="shared" si="266"/>
        <v>110.75</v>
      </c>
      <c r="Q3373" s="11" t="s">
        <v>8315</v>
      </c>
      <c r="R3373" t="s">
        <v>8316</v>
      </c>
      <c r="S3373" s="16">
        <f t="shared" si="267"/>
        <v>42499.629849537043</v>
      </c>
      <c r="T3373" s="16">
        <f t="shared" si="268"/>
        <v>42522.904166666667</v>
      </c>
      <c r="U3373">
        <f t="shared" si="269"/>
        <v>2016</v>
      </c>
    </row>
    <row r="3374" spans="1:21" ht="33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 s="10">
        <f t="shared" si="266"/>
        <v>66.13</v>
      </c>
      <c r="Q3374" s="11" t="s">
        <v>8315</v>
      </c>
      <c r="R3374" t="s">
        <v>8316</v>
      </c>
      <c r="S3374" s="16">
        <f t="shared" si="267"/>
        <v>42120.531226851846</v>
      </c>
      <c r="T3374" s="16">
        <f t="shared" si="268"/>
        <v>42155.531226851846</v>
      </c>
      <c r="U3374">
        <f t="shared" si="269"/>
        <v>2015</v>
      </c>
    </row>
    <row r="3375" spans="1:21" ht="49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 s="10">
        <f t="shared" si="266"/>
        <v>73.400000000000006</v>
      </c>
      <c r="Q3375" s="11" t="s">
        <v>8315</v>
      </c>
      <c r="R3375" t="s">
        <v>8316</v>
      </c>
      <c r="S3375" s="16">
        <f t="shared" si="267"/>
        <v>41786.761354166665</v>
      </c>
      <c r="T3375" s="16">
        <f t="shared" si="268"/>
        <v>41821.207638888889</v>
      </c>
      <c r="U3375">
        <f t="shared" si="269"/>
        <v>2014</v>
      </c>
    </row>
    <row r="3376" spans="1:21" ht="49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 s="10">
        <f t="shared" si="266"/>
        <v>39.74</v>
      </c>
      <c r="Q3376" s="11" t="s">
        <v>8315</v>
      </c>
      <c r="R3376" t="s">
        <v>8316</v>
      </c>
      <c r="S3376" s="16">
        <f t="shared" si="267"/>
        <v>41988.617083333331</v>
      </c>
      <c r="T3376" s="16">
        <f t="shared" si="268"/>
        <v>42048.617083333331</v>
      </c>
      <c r="U3376">
        <f t="shared" si="269"/>
        <v>2014</v>
      </c>
    </row>
    <row r="3377" spans="1:21" ht="49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 s="10">
        <f t="shared" si="266"/>
        <v>72</v>
      </c>
      <c r="Q3377" s="11" t="s">
        <v>8315</v>
      </c>
      <c r="R3377" t="s">
        <v>8316</v>
      </c>
      <c r="S3377" s="16">
        <f t="shared" si="267"/>
        <v>42479.465833333335</v>
      </c>
      <c r="T3377" s="16">
        <f t="shared" si="268"/>
        <v>42500.465833333335</v>
      </c>
      <c r="U3377">
        <f t="shared" si="269"/>
        <v>2016</v>
      </c>
    </row>
    <row r="3378" spans="1:21" ht="49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 s="10">
        <f t="shared" si="266"/>
        <v>106.84</v>
      </c>
      <c r="Q3378" s="11" t="s">
        <v>8315</v>
      </c>
      <c r="R3378" t="s">
        <v>8316</v>
      </c>
      <c r="S3378" s="16">
        <f t="shared" si="267"/>
        <v>42505.738032407404</v>
      </c>
      <c r="T3378" s="16">
        <f t="shared" si="268"/>
        <v>42525.738032407404</v>
      </c>
      <c r="U3378">
        <f t="shared" si="269"/>
        <v>2016</v>
      </c>
    </row>
    <row r="3379" spans="1:21" ht="49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 s="10">
        <f t="shared" si="266"/>
        <v>61.06</v>
      </c>
      <c r="Q3379" s="11" t="s">
        <v>8315</v>
      </c>
      <c r="R3379" t="s">
        <v>8316</v>
      </c>
      <c r="S3379" s="16">
        <f t="shared" si="267"/>
        <v>42632.348310185189</v>
      </c>
      <c r="T3379" s="16">
        <f t="shared" si="268"/>
        <v>42663.204861111109</v>
      </c>
      <c r="U3379">
        <f t="shared" si="269"/>
        <v>2016</v>
      </c>
    </row>
    <row r="3380" spans="1:21" ht="49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 s="10">
        <f t="shared" si="266"/>
        <v>53.29</v>
      </c>
      <c r="Q3380" s="11" t="s">
        <v>8315</v>
      </c>
      <c r="R3380" t="s">
        <v>8316</v>
      </c>
      <c r="S3380" s="16">
        <f t="shared" si="267"/>
        <v>41800.526701388888</v>
      </c>
      <c r="T3380" s="16">
        <f t="shared" si="268"/>
        <v>41850.958333333336</v>
      </c>
      <c r="U3380">
        <f t="shared" si="269"/>
        <v>2014</v>
      </c>
    </row>
    <row r="3381" spans="1:21" ht="49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 s="10">
        <f t="shared" si="266"/>
        <v>199.18</v>
      </c>
      <c r="Q3381" s="11" t="s">
        <v>8315</v>
      </c>
      <c r="R3381" t="s">
        <v>8316</v>
      </c>
      <c r="S3381" s="16">
        <f t="shared" si="267"/>
        <v>42109.751250000001</v>
      </c>
      <c r="T3381" s="16">
        <f t="shared" si="268"/>
        <v>42156.165972222225</v>
      </c>
      <c r="U3381">
        <f t="shared" si="269"/>
        <v>2015</v>
      </c>
    </row>
    <row r="3382" spans="1:21" ht="49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 s="10">
        <f t="shared" si="266"/>
        <v>107.25</v>
      </c>
      <c r="Q3382" s="11" t="s">
        <v>8315</v>
      </c>
      <c r="R3382" t="s">
        <v>8316</v>
      </c>
      <c r="S3382" s="16">
        <f t="shared" si="267"/>
        <v>42284.69694444444</v>
      </c>
      <c r="T3382" s="16">
        <f t="shared" si="268"/>
        <v>42301.165972222225</v>
      </c>
      <c r="U3382">
        <f t="shared" si="269"/>
        <v>2015</v>
      </c>
    </row>
    <row r="3383" spans="1:21" ht="33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 s="10">
        <f t="shared" si="266"/>
        <v>120.12</v>
      </c>
      <c r="Q3383" s="11" t="s">
        <v>8315</v>
      </c>
      <c r="R3383" t="s">
        <v>8316</v>
      </c>
      <c r="S3383" s="16">
        <f t="shared" si="267"/>
        <v>42152.765717592592</v>
      </c>
      <c r="T3383" s="16">
        <f t="shared" si="268"/>
        <v>42188.765717592592</v>
      </c>
      <c r="U3383">
        <f t="shared" si="269"/>
        <v>2015</v>
      </c>
    </row>
    <row r="3384" spans="1:21" ht="49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 s="10">
        <f t="shared" si="266"/>
        <v>63.28</v>
      </c>
      <c r="Q3384" s="11" t="s">
        <v>8315</v>
      </c>
      <c r="R3384" t="s">
        <v>8316</v>
      </c>
      <c r="S3384" s="16">
        <f t="shared" si="267"/>
        <v>42155.142638888887</v>
      </c>
      <c r="T3384" s="16">
        <f t="shared" si="268"/>
        <v>42215.142638888887</v>
      </c>
      <c r="U3384">
        <f t="shared" si="269"/>
        <v>2015</v>
      </c>
    </row>
    <row r="3385" spans="1:21" ht="49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 s="10">
        <f t="shared" si="266"/>
        <v>51.22</v>
      </c>
      <c r="Q3385" s="11" t="s">
        <v>8315</v>
      </c>
      <c r="R3385" t="s">
        <v>8316</v>
      </c>
      <c r="S3385" s="16">
        <f t="shared" si="267"/>
        <v>41960.119085648148</v>
      </c>
      <c r="T3385" s="16">
        <f t="shared" si="268"/>
        <v>41990.119085648148</v>
      </c>
      <c r="U3385">
        <f t="shared" si="269"/>
        <v>2014</v>
      </c>
    </row>
    <row r="3386" spans="1:21" ht="49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 s="10">
        <f t="shared" si="266"/>
        <v>164.62</v>
      </c>
      <c r="Q3386" s="11" t="s">
        <v>8315</v>
      </c>
      <c r="R3386" t="s">
        <v>8316</v>
      </c>
      <c r="S3386" s="16">
        <f t="shared" si="267"/>
        <v>42411.942291666666</v>
      </c>
      <c r="T3386" s="16">
        <f t="shared" si="268"/>
        <v>42434.041666666672</v>
      </c>
      <c r="U3386">
        <f t="shared" si="269"/>
        <v>2016</v>
      </c>
    </row>
    <row r="3387" spans="1:21" ht="49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 s="10">
        <f t="shared" si="266"/>
        <v>78.52</v>
      </c>
      <c r="Q3387" s="11" t="s">
        <v>8315</v>
      </c>
      <c r="R3387" t="s">
        <v>8316</v>
      </c>
      <c r="S3387" s="16">
        <f t="shared" si="267"/>
        <v>42497.275706018518</v>
      </c>
      <c r="T3387" s="16">
        <f t="shared" si="268"/>
        <v>42535.904861111107</v>
      </c>
      <c r="U3387">
        <f t="shared" si="269"/>
        <v>2016</v>
      </c>
    </row>
    <row r="3388" spans="1:21" ht="49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 s="10">
        <f t="shared" si="266"/>
        <v>34.79</v>
      </c>
      <c r="Q3388" s="11" t="s">
        <v>8315</v>
      </c>
      <c r="R3388" t="s">
        <v>8316</v>
      </c>
      <c r="S3388" s="16">
        <f t="shared" si="267"/>
        <v>41550.867673611108</v>
      </c>
      <c r="T3388" s="16">
        <f t="shared" si="268"/>
        <v>41580.867673611108</v>
      </c>
      <c r="U3388">
        <f t="shared" si="269"/>
        <v>2013</v>
      </c>
    </row>
    <row r="3389" spans="1:21" ht="49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 s="10">
        <f t="shared" si="266"/>
        <v>110.5</v>
      </c>
      <c r="Q3389" s="11" t="s">
        <v>8315</v>
      </c>
      <c r="R3389" t="s">
        <v>8316</v>
      </c>
      <c r="S3389" s="16">
        <f t="shared" si="267"/>
        <v>41808.649583333332</v>
      </c>
      <c r="T3389" s="16">
        <f t="shared" si="268"/>
        <v>41868.649583333332</v>
      </c>
      <c r="U3389">
        <f t="shared" si="269"/>
        <v>2014</v>
      </c>
    </row>
    <row r="3390" spans="1:21" ht="33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 s="10">
        <f t="shared" si="266"/>
        <v>57.52</v>
      </c>
      <c r="Q3390" s="11" t="s">
        <v>8315</v>
      </c>
      <c r="R3390" t="s">
        <v>8316</v>
      </c>
      <c r="S3390" s="16">
        <f t="shared" si="267"/>
        <v>42590.472685185188</v>
      </c>
      <c r="T3390" s="16">
        <f t="shared" si="268"/>
        <v>42620.472685185188</v>
      </c>
      <c r="U3390">
        <f t="shared" si="269"/>
        <v>2016</v>
      </c>
    </row>
    <row r="3391" spans="1:21" ht="49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 s="10">
        <f t="shared" si="266"/>
        <v>171.43</v>
      </c>
      <c r="Q3391" s="11" t="s">
        <v>8315</v>
      </c>
      <c r="R3391" t="s">
        <v>8316</v>
      </c>
      <c r="S3391" s="16">
        <f t="shared" si="267"/>
        <v>42661.442060185189</v>
      </c>
      <c r="T3391" s="16">
        <f t="shared" si="268"/>
        <v>42691.483726851846</v>
      </c>
      <c r="U3391">
        <f t="shared" si="269"/>
        <v>2016</v>
      </c>
    </row>
    <row r="3392" spans="1:21" ht="49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 s="10">
        <f t="shared" si="266"/>
        <v>39.83</v>
      </c>
      <c r="Q3392" s="11" t="s">
        <v>8315</v>
      </c>
      <c r="R3392" t="s">
        <v>8316</v>
      </c>
      <c r="S3392" s="16">
        <f t="shared" si="267"/>
        <v>42184.572881944448</v>
      </c>
      <c r="T3392" s="16">
        <f t="shared" si="268"/>
        <v>42214.708333333328</v>
      </c>
      <c r="U3392">
        <f t="shared" si="269"/>
        <v>2015</v>
      </c>
    </row>
    <row r="3393" spans="1:21" ht="49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 s="10">
        <f t="shared" si="266"/>
        <v>50</v>
      </c>
      <c r="Q3393" s="11" t="s">
        <v>8315</v>
      </c>
      <c r="R3393" t="s">
        <v>8316</v>
      </c>
      <c r="S3393" s="16">
        <f t="shared" si="267"/>
        <v>42675.057997685188</v>
      </c>
      <c r="T3393" s="16">
        <f t="shared" si="268"/>
        <v>42705.099664351852</v>
      </c>
      <c r="U3393">
        <f t="shared" si="269"/>
        <v>2016</v>
      </c>
    </row>
    <row r="3394" spans="1:21" ht="33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 s="10">
        <f t="shared" si="266"/>
        <v>39.81</v>
      </c>
      <c r="Q3394" s="11" t="s">
        <v>8315</v>
      </c>
      <c r="R3394" t="s">
        <v>8316</v>
      </c>
      <c r="S3394" s="16">
        <f t="shared" si="267"/>
        <v>41815.569212962961</v>
      </c>
      <c r="T3394" s="16">
        <f t="shared" si="268"/>
        <v>41829.569212962961</v>
      </c>
      <c r="U3394">
        <f t="shared" si="269"/>
        <v>2014</v>
      </c>
    </row>
    <row r="3395" spans="1:21" ht="49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 s="10">
        <f t="shared" si="266"/>
        <v>121.9</v>
      </c>
      <c r="Q3395" s="11" t="s">
        <v>8315</v>
      </c>
      <c r="R3395" t="s">
        <v>8316</v>
      </c>
      <c r="S3395" s="16">
        <f t="shared" si="267"/>
        <v>42451.496817129635</v>
      </c>
      <c r="T3395" s="16">
        <f t="shared" si="268"/>
        <v>42459.610416666663</v>
      </c>
      <c r="U3395">
        <f t="shared" si="269"/>
        <v>2016</v>
      </c>
    </row>
    <row r="3396" spans="1:21" ht="49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 s="10">
        <f t="shared" si="266"/>
        <v>47.46</v>
      </c>
      <c r="Q3396" s="11" t="s">
        <v>8315</v>
      </c>
      <c r="R3396" t="s">
        <v>8316</v>
      </c>
      <c r="S3396" s="16">
        <f t="shared" si="267"/>
        <v>41759.13962962963</v>
      </c>
      <c r="T3396" s="16">
        <f t="shared" si="268"/>
        <v>41791.165972222225</v>
      </c>
      <c r="U3396">
        <f t="shared" si="269"/>
        <v>2014</v>
      </c>
    </row>
    <row r="3397" spans="1:21" ht="49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 s="10">
        <f t="shared" si="266"/>
        <v>35.04</v>
      </c>
      <c r="Q3397" s="11" t="s">
        <v>8315</v>
      </c>
      <c r="R3397" t="s">
        <v>8316</v>
      </c>
      <c r="S3397" s="16">
        <f t="shared" si="267"/>
        <v>42495.434236111112</v>
      </c>
      <c r="T3397" s="16">
        <f t="shared" si="268"/>
        <v>42523.434236111112</v>
      </c>
      <c r="U3397">
        <f t="shared" si="269"/>
        <v>2016</v>
      </c>
    </row>
    <row r="3398" spans="1:21" ht="49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 s="10">
        <f t="shared" si="266"/>
        <v>30.19</v>
      </c>
      <c r="Q3398" s="11" t="s">
        <v>8315</v>
      </c>
      <c r="R3398" t="s">
        <v>8316</v>
      </c>
      <c r="S3398" s="16">
        <f t="shared" si="267"/>
        <v>41938.709421296298</v>
      </c>
      <c r="T3398" s="16">
        <f t="shared" si="268"/>
        <v>41966.916666666672</v>
      </c>
      <c r="U3398">
        <f t="shared" si="269"/>
        <v>2014</v>
      </c>
    </row>
    <row r="3399" spans="1:21" ht="49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 s="10">
        <f t="shared" si="266"/>
        <v>19.7</v>
      </c>
      <c r="Q3399" s="11" t="s">
        <v>8315</v>
      </c>
      <c r="R3399" t="s">
        <v>8316</v>
      </c>
      <c r="S3399" s="16">
        <f t="shared" si="267"/>
        <v>42060.035636574074</v>
      </c>
      <c r="T3399" s="16">
        <f t="shared" si="268"/>
        <v>42081.708333333328</v>
      </c>
      <c r="U3399">
        <f t="shared" si="269"/>
        <v>2015</v>
      </c>
    </row>
    <row r="3400" spans="1:21" ht="49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 s="10">
        <f t="shared" si="266"/>
        <v>37.590000000000003</v>
      </c>
      <c r="Q3400" s="11" t="s">
        <v>8315</v>
      </c>
      <c r="R3400" t="s">
        <v>8316</v>
      </c>
      <c r="S3400" s="16">
        <f t="shared" si="267"/>
        <v>41766.80572916667</v>
      </c>
      <c r="T3400" s="16">
        <f t="shared" si="268"/>
        <v>41799.80572916667</v>
      </c>
      <c r="U3400">
        <f t="shared" si="269"/>
        <v>2014</v>
      </c>
    </row>
    <row r="3401" spans="1:21" ht="49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 s="10">
        <f t="shared" si="266"/>
        <v>50.9</v>
      </c>
      <c r="Q3401" s="11" t="s">
        <v>8315</v>
      </c>
      <c r="R3401" t="s">
        <v>8316</v>
      </c>
      <c r="S3401" s="16">
        <f t="shared" si="267"/>
        <v>41772.105937500004</v>
      </c>
      <c r="T3401" s="16">
        <f t="shared" si="268"/>
        <v>41803.916666666664</v>
      </c>
      <c r="U3401">
        <f t="shared" si="269"/>
        <v>2014</v>
      </c>
    </row>
    <row r="3402" spans="1:21" ht="49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 s="10">
        <f t="shared" ref="P3402:P3465" si="271">IFERROR(ROUND(E3402/L3402,2),0)</f>
        <v>57.55</v>
      </c>
      <c r="Q3402" s="11" t="s">
        <v>8315</v>
      </c>
      <c r="R3402" t="s">
        <v>8316</v>
      </c>
      <c r="S3402" s="16">
        <f t="shared" ref="S3402:S3465" si="272">(((J3402/60)/60)/24)+DATE(1970,1,1)</f>
        <v>41781.666770833333</v>
      </c>
      <c r="T3402" s="16">
        <f t="shared" ref="T3402:T3465" si="273">(((I3402/60)/60)/24)+DATE(1970,1,1)</f>
        <v>41811.666770833333</v>
      </c>
      <c r="U3402">
        <f t="shared" ref="U3402:U3465" si="274">YEAR(S3402)</f>
        <v>2014</v>
      </c>
    </row>
    <row r="3403" spans="1:21" ht="49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 s="10">
        <f t="shared" si="271"/>
        <v>40.07</v>
      </c>
      <c r="Q3403" s="11" t="s">
        <v>8315</v>
      </c>
      <c r="R3403" t="s">
        <v>8316</v>
      </c>
      <c r="S3403" s="16">
        <f t="shared" si="272"/>
        <v>41491.79478009259</v>
      </c>
      <c r="T3403" s="16">
        <f t="shared" si="273"/>
        <v>41509.79478009259</v>
      </c>
      <c r="U3403">
        <f t="shared" si="274"/>
        <v>2013</v>
      </c>
    </row>
    <row r="3404" spans="1:21" ht="33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 s="10">
        <f t="shared" si="271"/>
        <v>37.14</v>
      </c>
      <c r="Q3404" s="11" t="s">
        <v>8315</v>
      </c>
      <c r="R3404" t="s">
        <v>8316</v>
      </c>
      <c r="S3404" s="16">
        <f t="shared" si="272"/>
        <v>42270.582141203704</v>
      </c>
      <c r="T3404" s="16">
        <f t="shared" si="273"/>
        <v>42301.895138888889</v>
      </c>
      <c r="U3404">
        <f t="shared" si="274"/>
        <v>2015</v>
      </c>
    </row>
    <row r="3405" spans="1:21" ht="49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 s="10">
        <f t="shared" si="271"/>
        <v>46.43</v>
      </c>
      <c r="Q3405" s="11" t="s">
        <v>8315</v>
      </c>
      <c r="R3405" t="s">
        <v>8316</v>
      </c>
      <c r="S3405" s="16">
        <f t="shared" si="272"/>
        <v>42167.434166666666</v>
      </c>
      <c r="T3405" s="16">
        <f t="shared" si="273"/>
        <v>42197.434166666666</v>
      </c>
      <c r="U3405">
        <f t="shared" si="274"/>
        <v>2015</v>
      </c>
    </row>
    <row r="3406" spans="1:21" ht="33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 s="10">
        <f t="shared" si="271"/>
        <v>41.24</v>
      </c>
      <c r="Q3406" s="11" t="s">
        <v>8315</v>
      </c>
      <c r="R3406" t="s">
        <v>8316</v>
      </c>
      <c r="S3406" s="16">
        <f t="shared" si="272"/>
        <v>42284.516064814816</v>
      </c>
      <c r="T3406" s="16">
        <f t="shared" si="273"/>
        <v>42307.875</v>
      </c>
      <c r="U3406">
        <f t="shared" si="274"/>
        <v>2015</v>
      </c>
    </row>
    <row r="3407" spans="1:21" ht="33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 s="10">
        <f t="shared" si="271"/>
        <v>52.55</v>
      </c>
      <c r="Q3407" s="11" t="s">
        <v>8315</v>
      </c>
      <c r="R3407" t="s">
        <v>8316</v>
      </c>
      <c r="S3407" s="16">
        <f t="shared" si="272"/>
        <v>42016.800208333334</v>
      </c>
      <c r="T3407" s="16">
        <f t="shared" si="273"/>
        <v>42032.916666666672</v>
      </c>
      <c r="U3407">
        <f t="shared" si="274"/>
        <v>2015</v>
      </c>
    </row>
    <row r="3408" spans="1:21" ht="49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 s="10">
        <f t="shared" si="271"/>
        <v>76.03</v>
      </c>
      <c r="Q3408" s="11" t="s">
        <v>8315</v>
      </c>
      <c r="R3408" t="s">
        <v>8316</v>
      </c>
      <c r="S3408" s="16">
        <f t="shared" si="272"/>
        <v>42124.848414351851</v>
      </c>
      <c r="T3408" s="16">
        <f t="shared" si="273"/>
        <v>42154.848414351851</v>
      </c>
      <c r="U3408">
        <f t="shared" si="274"/>
        <v>2015</v>
      </c>
    </row>
    <row r="3409" spans="1:21" ht="33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 s="10">
        <f t="shared" si="271"/>
        <v>73.53</v>
      </c>
      <c r="Q3409" s="11" t="s">
        <v>8315</v>
      </c>
      <c r="R3409" t="s">
        <v>8316</v>
      </c>
      <c r="S3409" s="16">
        <f t="shared" si="272"/>
        <v>42311.750324074077</v>
      </c>
      <c r="T3409" s="16">
        <f t="shared" si="273"/>
        <v>42336.750324074077</v>
      </c>
      <c r="U3409">
        <f t="shared" si="274"/>
        <v>2015</v>
      </c>
    </row>
    <row r="3410" spans="1:21" ht="49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 s="10">
        <f t="shared" si="271"/>
        <v>61.02</v>
      </c>
      <c r="Q3410" s="11" t="s">
        <v>8315</v>
      </c>
      <c r="R3410" t="s">
        <v>8316</v>
      </c>
      <c r="S3410" s="16">
        <f t="shared" si="272"/>
        <v>42264.29178240741</v>
      </c>
      <c r="T3410" s="16">
        <f t="shared" si="273"/>
        <v>42294.29178240741</v>
      </c>
      <c r="U3410">
        <f t="shared" si="274"/>
        <v>2015</v>
      </c>
    </row>
    <row r="3411" spans="1:21" ht="49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 s="10">
        <f t="shared" si="271"/>
        <v>61</v>
      </c>
      <c r="Q3411" s="11" t="s">
        <v>8315</v>
      </c>
      <c r="R3411" t="s">
        <v>8316</v>
      </c>
      <c r="S3411" s="16">
        <f t="shared" si="272"/>
        <v>42664.809560185182</v>
      </c>
      <c r="T3411" s="16">
        <f t="shared" si="273"/>
        <v>42685.916666666672</v>
      </c>
      <c r="U3411">
        <f t="shared" si="274"/>
        <v>2016</v>
      </c>
    </row>
    <row r="3412" spans="1:21" ht="49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 s="10">
        <f t="shared" si="271"/>
        <v>66.45</v>
      </c>
      <c r="Q3412" s="11" t="s">
        <v>8315</v>
      </c>
      <c r="R3412" t="s">
        <v>8316</v>
      </c>
      <c r="S3412" s="16">
        <f t="shared" si="272"/>
        <v>42513.045798611114</v>
      </c>
      <c r="T3412" s="16">
        <f t="shared" si="273"/>
        <v>42543.045798611114</v>
      </c>
      <c r="U3412">
        <f t="shared" si="274"/>
        <v>2016</v>
      </c>
    </row>
    <row r="3413" spans="1:21" ht="49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 s="10">
        <f t="shared" si="271"/>
        <v>81.03</v>
      </c>
      <c r="Q3413" s="11" t="s">
        <v>8315</v>
      </c>
      <c r="R3413" t="s">
        <v>8316</v>
      </c>
      <c r="S3413" s="16">
        <f t="shared" si="272"/>
        <v>41901.282025462962</v>
      </c>
      <c r="T3413" s="16">
        <f t="shared" si="273"/>
        <v>41922.875</v>
      </c>
      <c r="U3413">
        <f t="shared" si="274"/>
        <v>2014</v>
      </c>
    </row>
    <row r="3414" spans="1:21" ht="49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 s="10">
        <f t="shared" si="271"/>
        <v>866.67</v>
      </c>
      <c r="Q3414" s="11" t="s">
        <v>8315</v>
      </c>
      <c r="R3414" t="s">
        <v>8316</v>
      </c>
      <c r="S3414" s="16">
        <f t="shared" si="272"/>
        <v>42321.101759259262</v>
      </c>
      <c r="T3414" s="16">
        <f t="shared" si="273"/>
        <v>42351.101759259262</v>
      </c>
      <c r="U3414">
        <f t="shared" si="274"/>
        <v>2015</v>
      </c>
    </row>
    <row r="3415" spans="1:21" ht="49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 s="10">
        <f t="shared" si="271"/>
        <v>186.07</v>
      </c>
      <c r="Q3415" s="11" t="s">
        <v>8315</v>
      </c>
      <c r="R3415" t="s">
        <v>8316</v>
      </c>
      <c r="S3415" s="16">
        <f t="shared" si="272"/>
        <v>42100.927858796291</v>
      </c>
      <c r="T3415" s="16">
        <f t="shared" si="273"/>
        <v>42126.875</v>
      </c>
      <c r="U3415">
        <f t="shared" si="274"/>
        <v>2015</v>
      </c>
    </row>
    <row r="3416" spans="1:21" ht="49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 s="10">
        <f t="shared" si="271"/>
        <v>59.65</v>
      </c>
      <c r="Q3416" s="11" t="s">
        <v>8315</v>
      </c>
      <c r="R3416" t="s">
        <v>8316</v>
      </c>
      <c r="S3416" s="16">
        <f t="shared" si="272"/>
        <v>42294.429641203707</v>
      </c>
      <c r="T3416" s="16">
        <f t="shared" si="273"/>
        <v>42321.845138888893</v>
      </c>
      <c r="U3416">
        <f t="shared" si="274"/>
        <v>2015</v>
      </c>
    </row>
    <row r="3417" spans="1:21" ht="49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 s="10">
        <f t="shared" si="271"/>
        <v>64.91</v>
      </c>
      <c r="Q3417" s="11" t="s">
        <v>8315</v>
      </c>
      <c r="R3417" t="s">
        <v>8316</v>
      </c>
      <c r="S3417" s="16">
        <f t="shared" si="272"/>
        <v>42506.760405092587</v>
      </c>
      <c r="T3417" s="16">
        <f t="shared" si="273"/>
        <v>42536.760405092587</v>
      </c>
      <c r="U3417">
        <f t="shared" si="274"/>
        <v>2016</v>
      </c>
    </row>
    <row r="3418" spans="1:21" ht="49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 s="10">
        <f t="shared" si="271"/>
        <v>70.760000000000005</v>
      </c>
      <c r="Q3418" s="11" t="s">
        <v>8315</v>
      </c>
      <c r="R3418" t="s">
        <v>8316</v>
      </c>
      <c r="S3418" s="16">
        <f t="shared" si="272"/>
        <v>42545.478333333333</v>
      </c>
      <c r="T3418" s="16">
        <f t="shared" si="273"/>
        <v>42575.478333333333</v>
      </c>
      <c r="U3418">
        <f t="shared" si="274"/>
        <v>2016</v>
      </c>
    </row>
    <row r="3419" spans="1:21" ht="97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 s="10">
        <f t="shared" si="271"/>
        <v>66.510000000000005</v>
      </c>
      <c r="Q3419" s="11" t="s">
        <v>8315</v>
      </c>
      <c r="R3419" t="s">
        <v>8316</v>
      </c>
      <c r="S3419" s="16">
        <f t="shared" si="272"/>
        <v>41760.935706018521</v>
      </c>
      <c r="T3419" s="16">
        <f t="shared" si="273"/>
        <v>41772.166666666664</v>
      </c>
      <c r="U3419">
        <f t="shared" si="274"/>
        <v>2014</v>
      </c>
    </row>
    <row r="3420" spans="1:21" ht="49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 s="10">
        <f t="shared" si="271"/>
        <v>227.27</v>
      </c>
      <c r="Q3420" s="11" t="s">
        <v>8315</v>
      </c>
      <c r="R3420" t="s">
        <v>8316</v>
      </c>
      <c r="S3420" s="16">
        <f t="shared" si="272"/>
        <v>41856.010069444441</v>
      </c>
      <c r="T3420" s="16">
        <f t="shared" si="273"/>
        <v>41890.125</v>
      </c>
      <c r="U3420">
        <f t="shared" si="274"/>
        <v>2014</v>
      </c>
    </row>
    <row r="3421" spans="1:21" ht="33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 s="10">
        <f t="shared" si="271"/>
        <v>104.17</v>
      </c>
      <c r="Q3421" s="11" t="s">
        <v>8315</v>
      </c>
      <c r="R3421" t="s">
        <v>8316</v>
      </c>
      <c r="S3421" s="16">
        <f t="shared" si="272"/>
        <v>42040.831678240742</v>
      </c>
      <c r="T3421" s="16">
        <f t="shared" si="273"/>
        <v>42070.831678240742</v>
      </c>
      <c r="U3421">
        <f t="shared" si="274"/>
        <v>2015</v>
      </c>
    </row>
    <row r="3422" spans="1:21" ht="49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 s="10">
        <f t="shared" si="271"/>
        <v>40.94</v>
      </c>
      <c r="Q3422" s="11" t="s">
        <v>8315</v>
      </c>
      <c r="R3422" t="s">
        <v>8316</v>
      </c>
      <c r="S3422" s="16">
        <f t="shared" si="272"/>
        <v>42462.893495370372</v>
      </c>
      <c r="T3422" s="16">
        <f t="shared" si="273"/>
        <v>42492.893495370372</v>
      </c>
      <c r="U3422">
        <f t="shared" si="274"/>
        <v>2016</v>
      </c>
    </row>
    <row r="3423" spans="1:21" ht="113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 s="10">
        <f t="shared" si="271"/>
        <v>47.41</v>
      </c>
      <c r="Q3423" s="11" t="s">
        <v>8315</v>
      </c>
      <c r="R3423" t="s">
        <v>8316</v>
      </c>
      <c r="S3423" s="16">
        <f t="shared" si="272"/>
        <v>42203.680300925931</v>
      </c>
      <c r="T3423" s="16">
        <f t="shared" si="273"/>
        <v>42221.774999999994</v>
      </c>
      <c r="U3423">
        <f t="shared" si="274"/>
        <v>2015</v>
      </c>
    </row>
    <row r="3424" spans="1:21" ht="33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 s="10">
        <f t="shared" si="271"/>
        <v>77.73</v>
      </c>
      <c r="Q3424" s="11" t="s">
        <v>8315</v>
      </c>
      <c r="R3424" t="s">
        <v>8316</v>
      </c>
      <c r="S3424" s="16">
        <f t="shared" si="272"/>
        <v>42417.585532407407</v>
      </c>
      <c r="T3424" s="16">
        <f t="shared" si="273"/>
        <v>42432.249305555553</v>
      </c>
      <c r="U3424">
        <f t="shared" si="274"/>
        <v>2016</v>
      </c>
    </row>
    <row r="3425" spans="1:21" ht="49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 s="10">
        <f t="shared" si="271"/>
        <v>66.67</v>
      </c>
      <c r="Q3425" s="11" t="s">
        <v>8315</v>
      </c>
      <c r="R3425" t="s">
        <v>8316</v>
      </c>
      <c r="S3425" s="16">
        <f t="shared" si="272"/>
        <v>42072.370381944449</v>
      </c>
      <c r="T3425" s="16">
        <f t="shared" si="273"/>
        <v>42102.370381944449</v>
      </c>
      <c r="U3425">
        <f t="shared" si="274"/>
        <v>2015</v>
      </c>
    </row>
    <row r="3426" spans="1:21" ht="49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 s="10">
        <f t="shared" si="271"/>
        <v>35.49</v>
      </c>
      <c r="Q3426" s="11" t="s">
        <v>8315</v>
      </c>
      <c r="R3426" t="s">
        <v>8316</v>
      </c>
      <c r="S3426" s="16">
        <f t="shared" si="272"/>
        <v>42144.041851851856</v>
      </c>
      <c r="T3426" s="16">
        <f t="shared" si="273"/>
        <v>42174.041851851856</v>
      </c>
      <c r="U3426">
        <f t="shared" si="274"/>
        <v>2015</v>
      </c>
    </row>
    <row r="3427" spans="1:21" ht="49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 s="10">
        <f t="shared" si="271"/>
        <v>37.08</v>
      </c>
      <c r="Q3427" s="11" t="s">
        <v>8315</v>
      </c>
      <c r="R3427" t="s">
        <v>8316</v>
      </c>
      <c r="S3427" s="16">
        <f t="shared" si="272"/>
        <v>42318.593703703707</v>
      </c>
      <c r="T3427" s="16">
        <f t="shared" si="273"/>
        <v>42348.593703703707</v>
      </c>
      <c r="U3427">
        <f t="shared" si="274"/>
        <v>2015</v>
      </c>
    </row>
    <row r="3428" spans="1:21" ht="49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 s="10">
        <f t="shared" si="271"/>
        <v>69.33</v>
      </c>
      <c r="Q3428" s="11" t="s">
        <v>8315</v>
      </c>
      <c r="R3428" t="s">
        <v>8316</v>
      </c>
      <c r="S3428" s="16">
        <f t="shared" si="272"/>
        <v>42052.949814814812</v>
      </c>
      <c r="T3428" s="16">
        <f t="shared" si="273"/>
        <v>42082.908148148148</v>
      </c>
      <c r="U3428">
        <f t="shared" si="274"/>
        <v>2015</v>
      </c>
    </row>
    <row r="3429" spans="1:21" ht="33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 s="10">
        <f t="shared" si="271"/>
        <v>88.24</v>
      </c>
      <c r="Q3429" s="11" t="s">
        <v>8315</v>
      </c>
      <c r="R3429" t="s">
        <v>8316</v>
      </c>
      <c r="S3429" s="16">
        <f t="shared" si="272"/>
        <v>41828.736921296295</v>
      </c>
      <c r="T3429" s="16">
        <f t="shared" si="273"/>
        <v>41846.291666666664</v>
      </c>
      <c r="U3429">
        <f t="shared" si="274"/>
        <v>2014</v>
      </c>
    </row>
    <row r="3430" spans="1:21" ht="49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 s="10">
        <f t="shared" si="271"/>
        <v>63</v>
      </c>
      <c r="Q3430" s="11" t="s">
        <v>8315</v>
      </c>
      <c r="R3430" t="s">
        <v>8316</v>
      </c>
      <c r="S3430" s="16">
        <f t="shared" si="272"/>
        <v>41897.602037037039</v>
      </c>
      <c r="T3430" s="16">
        <f t="shared" si="273"/>
        <v>41927.602037037039</v>
      </c>
      <c r="U3430">
        <f t="shared" si="274"/>
        <v>2014</v>
      </c>
    </row>
    <row r="3431" spans="1:21" ht="49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 s="10">
        <f t="shared" si="271"/>
        <v>64.63</v>
      </c>
      <c r="Q3431" s="11" t="s">
        <v>8315</v>
      </c>
      <c r="R3431" t="s">
        <v>8316</v>
      </c>
      <c r="S3431" s="16">
        <f t="shared" si="272"/>
        <v>42170.910231481481</v>
      </c>
      <c r="T3431" s="16">
        <f t="shared" si="273"/>
        <v>42205.165972222225</v>
      </c>
      <c r="U3431">
        <f t="shared" si="274"/>
        <v>2015</v>
      </c>
    </row>
    <row r="3432" spans="1:21" ht="49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 s="10">
        <f t="shared" si="271"/>
        <v>77.22</v>
      </c>
      <c r="Q3432" s="11" t="s">
        <v>8315</v>
      </c>
      <c r="R3432" t="s">
        <v>8316</v>
      </c>
      <c r="S3432" s="16">
        <f t="shared" si="272"/>
        <v>41898.168125000004</v>
      </c>
      <c r="T3432" s="16">
        <f t="shared" si="273"/>
        <v>41913.165972222225</v>
      </c>
      <c r="U3432">
        <f t="shared" si="274"/>
        <v>2014</v>
      </c>
    </row>
    <row r="3433" spans="1:21" ht="33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 s="10">
        <f t="shared" si="271"/>
        <v>49.69</v>
      </c>
      <c r="Q3433" s="11" t="s">
        <v>8315</v>
      </c>
      <c r="R3433" t="s">
        <v>8316</v>
      </c>
      <c r="S3433" s="16">
        <f t="shared" si="272"/>
        <v>42050.008368055554</v>
      </c>
      <c r="T3433" s="16">
        <f t="shared" si="273"/>
        <v>42076.290972222225</v>
      </c>
      <c r="U3433">
        <f t="shared" si="274"/>
        <v>2015</v>
      </c>
    </row>
    <row r="3434" spans="1:21" ht="17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 s="10">
        <f t="shared" si="271"/>
        <v>83.51</v>
      </c>
      <c r="Q3434" s="11" t="s">
        <v>8315</v>
      </c>
      <c r="R3434" t="s">
        <v>8316</v>
      </c>
      <c r="S3434" s="16">
        <f t="shared" si="272"/>
        <v>42268.127696759257</v>
      </c>
      <c r="T3434" s="16">
        <f t="shared" si="273"/>
        <v>42288.083333333328</v>
      </c>
      <c r="U3434">
        <f t="shared" si="274"/>
        <v>2015</v>
      </c>
    </row>
    <row r="3435" spans="1:21" ht="49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 s="10">
        <f t="shared" si="271"/>
        <v>70.290000000000006</v>
      </c>
      <c r="Q3435" s="11" t="s">
        <v>8315</v>
      </c>
      <c r="R3435" t="s">
        <v>8316</v>
      </c>
      <c r="S3435" s="16">
        <f t="shared" si="272"/>
        <v>42311.711979166663</v>
      </c>
      <c r="T3435" s="16">
        <f t="shared" si="273"/>
        <v>42341.708333333328</v>
      </c>
      <c r="U3435">
        <f t="shared" si="274"/>
        <v>2015</v>
      </c>
    </row>
    <row r="3436" spans="1:21" ht="65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 s="10">
        <f t="shared" si="271"/>
        <v>63.7</v>
      </c>
      <c r="Q3436" s="11" t="s">
        <v>8315</v>
      </c>
      <c r="R3436" t="s">
        <v>8316</v>
      </c>
      <c r="S3436" s="16">
        <f t="shared" si="272"/>
        <v>42448.821585648147</v>
      </c>
      <c r="T3436" s="16">
        <f t="shared" si="273"/>
        <v>42466.895833333328</v>
      </c>
      <c r="U3436">
        <f t="shared" si="274"/>
        <v>2016</v>
      </c>
    </row>
    <row r="3437" spans="1:21" ht="49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 s="10">
        <f t="shared" si="271"/>
        <v>125</v>
      </c>
      <c r="Q3437" s="11" t="s">
        <v>8315</v>
      </c>
      <c r="R3437" t="s">
        <v>8316</v>
      </c>
      <c r="S3437" s="16">
        <f t="shared" si="272"/>
        <v>42442.623344907406</v>
      </c>
      <c r="T3437" s="16">
        <f t="shared" si="273"/>
        <v>42470.833333333328</v>
      </c>
      <c r="U3437">
        <f t="shared" si="274"/>
        <v>2016</v>
      </c>
    </row>
    <row r="3438" spans="1:21" ht="49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 s="10">
        <f t="shared" si="271"/>
        <v>37.21</v>
      </c>
      <c r="Q3438" s="11" t="s">
        <v>8315</v>
      </c>
      <c r="R3438" t="s">
        <v>8316</v>
      </c>
      <c r="S3438" s="16">
        <f t="shared" si="272"/>
        <v>42693.742604166662</v>
      </c>
      <c r="T3438" s="16">
        <f t="shared" si="273"/>
        <v>42718.742604166662</v>
      </c>
      <c r="U3438">
        <f t="shared" si="274"/>
        <v>2016</v>
      </c>
    </row>
    <row r="3439" spans="1:21" ht="49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 s="10">
        <f t="shared" si="271"/>
        <v>39.81</v>
      </c>
      <c r="Q3439" s="11" t="s">
        <v>8315</v>
      </c>
      <c r="R3439" t="s">
        <v>8316</v>
      </c>
      <c r="S3439" s="16">
        <f t="shared" si="272"/>
        <v>42156.510393518518</v>
      </c>
      <c r="T3439" s="16">
        <f t="shared" si="273"/>
        <v>42186.510393518518</v>
      </c>
      <c r="U3439">
        <f t="shared" si="274"/>
        <v>2015</v>
      </c>
    </row>
    <row r="3440" spans="1:21" ht="49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 s="10">
        <f t="shared" si="271"/>
        <v>50.4</v>
      </c>
      <c r="Q3440" s="11" t="s">
        <v>8315</v>
      </c>
      <c r="R3440" t="s">
        <v>8316</v>
      </c>
      <c r="S3440" s="16">
        <f t="shared" si="272"/>
        <v>42458.641724537039</v>
      </c>
      <c r="T3440" s="16">
        <f t="shared" si="273"/>
        <v>42488.641724537039</v>
      </c>
      <c r="U3440">
        <f t="shared" si="274"/>
        <v>2016</v>
      </c>
    </row>
    <row r="3441" spans="1:21" ht="49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 s="10">
        <f t="shared" si="271"/>
        <v>75.34</v>
      </c>
      <c r="Q3441" s="11" t="s">
        <v>8315</v>
      </c>
      <c r="R3441" t="s">
        <v>8316</v>
      </c>
      <c r="S3441" s="16">
        <f t="shared" si="272"/>
        <v>41781.096203703702</v>
      </c>
      <c r="T3441" s="16">
        <f t="shared" si="273"/>
        <v>41794.207638888889</v>
      </c>
      <c r="U3441">
        <f t="shared" si="274"/>
        <v>2014</v>
      </c>
    </row>
    <row r="3442" spans="1:21" ht="49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 s="10">
        <f t="shared" si="271"/>
        <v>83.57</v>
      </c>
      <c r="Q3442" s="11" t="s">
        <v>8315</v>
      </c>
      <c r="R3442" t="s">
        <v>8316</v>
      </c>
      <c r="S3442" s="16">
        <f t="shared" si="272"/>
        <v>41792.542986111112</v>
      </c>
      <c r="T3442" s="16">
        <f t="shared" si="273"/>
        <v>41813.75</v>
      </c>
      <c r="U3442">
        <f t="shared" si="274"/>
        <v>2014</v>
      </c>
    </row>
    <row r="3443" spans="1:21" ht="49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 s="10">
        <f t="shared" si="271"/>
        <v>44.76</v>
      </c>
      <c r="Q3443" s="11" t="s">
        <v>8315</v>
      </c>
      <c r="R3443" t="s">
        <v>8316</v>
      </c>
      <c r="S3443" s="16">
        <f t="shared" si="272"/>
        <v>42193.723912037036</v>
      </c>
      <c r="T3443" s="16">
        <f t="shared" si="273"/>
        <v>42223.723912037036</v>
      </c>
      <c r="U3443">
        <f t="shared" si="274"/>
        <v>2015</v>
      </c>
    </row>
    <row r="3444" spans="1:21" ht="49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 s="10">
        <f t="shared" si="271"/>
        <v>110.97</v>
      </c>
      <c r="Q3444" s="11" t="s">
        <v>8315</v>
      </c>
      <c r="R3444" t="s">
        <v>8316</v>
      </c>
      <c r="S3444" s="16">
        <f t="shared" si="272"/>
        <v>42430.040798611109</v>
      </c>
      <c r="T3444" s="16">
        <f t="shared" si="273"/>
        <v>42449.999131944445</v>
      </c>
      <c r="U3444">
        <f t="shared" si="274"/>
        <v>2016</v>
      </c>
    </row>
    <row r="3445" spans="1:21" ht="49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 s="10">
        <f t="shared" si="271"/>
        <v>104.07</v>
      </c>
      <c r="Q3445" s="11" t="s">
        <v>8315</v>
      </c>
      <c r="R3445" t="s">
        <v>8316</v>
      </c>
      <c r="S3445" s="16">
        <f t="shared" si="272"/>
        <v>42064.652673611112</v>
      </c>
      <c r="T3445" s="16">
        <f t="shared" si="273"/>
        <v>42101.291666666672</v>
      </c>
      <c r="U3445">
        <f t="shared" si="274"/>
        <v>2015</v>
      </c>
    </row>
    <row r="3446" spans="1:21" ht="49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 s="10">
        <f t="shared" si="271"/>
        <v>168.75</v>
      </c>
      <c r="Q3446" s="11" t="s">
        <v>8315</v>
      </c>
      <c r="R3446" t="s">
        <v>8316</v>
      </c>
      <c r="S3446" s="16">
        <f t="shared" si="272"/>
        <v>42483.675208333334</v>
      </c>
      <c r="T3446" s="16">
        <f t="shared" si="273"/>
        <v>42522.789583333331</v>
      </c>
      <c r="U3446">
        <f t="shared" si="274"/>
        <v>2016</v>
      </c>
    </row>
    <row r="3447" spans="1:21" ht="33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 s="10">
        <f t="shared" si="271"/>
        <v>126.46</v>
      </c>
      <c r="Q3447" s="11" t="s">
        <v>8315</v>
      </c>
      <c r="R3447" t="s">
        <v>8316</v>
      </c>
      <c r="S3447" s="16">
        <f t="shared" si="272"/>
        <v>42056.013124999998</v>
      </c>
      <c r="T3447" s="16">
        <f t="shared" si="273"/>
        <v>42075.166666666672</v>
      </c>
      <c r="U3447">
        <f t="shared" si="274"/>
        <v>2015</v>
      </c>
    </row>
    <row r="3448" spans="1:21" ht="49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 s="10">
        <f t="shared" si="271"/>
        <v>47.88</v>
      </c>
      <c r="Q3448" s="11" t="s">
        <v>8315</v>
      </c>
      <c r="R3448" t="s">
        <v>8316</v>
      </c>
      <c r="S3448" s="16">
        <f t="shared" si="272"/>
        <v>42016.938692129625</v>
      </c>
      <c r="T3448" s="16">
        <f t="shared" si="273"/>
        <v>42046.938692129625</v>
      </c>
      <c r="U3448">
        <f t="shared" si="274"/>
        <v>2015</v>
      </c>
    </row>
    <row r="3449" spans="1:21" ht="49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 s="10">
        <f t="shared" si="271"/>
        <v>33.94</v>
      </c>
      <c r="Q3449" s="11" t="s">
        <v>8315</v>
      </c>
      <c r="R3449" t="s">
        <v>8316</v>
      </c>
      <c r="S3449" s="16">
        <f t="shared" si="272"/>
        <v>42192.64707175926</v>
      </c>
      <c r="T3449" s="16">
        <f t="shared" si="273"/>
        <v>42222.64707175926</v>
      </c>
      <c r="U3449">
        <f t="shared" si="274"/>
        <v>2015</v>
      </c>
    </row>
    <row r="3450" spans="1:21" ht="49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 s="10">
        <f t="shared" si="271"/>
        <v>44.25</v>
      </c>
      <c r="Q3450" s="11" t="s">
        <v>8315</v>
      </c>
      <c r="R3450" t="s">
        <v>8316</v>
      </c>
      <c r="S3450" s="16">
        <f t="shared" si="272"/>
        <v>42185.267245370371</v>
      </c>
      <c r="T3450" s="16">
        <f t="shared" si="273"/>
        <v>42221.458333333328</v>
      </c>
      <c r="U3450">
        <f t="shared" si="274"/>
        <v>2015</v>
      </c>
    </row>
    <row r="3451" spans="1:21" ht="49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 s="10">
        <f t="shared" si="271"/>
        <v>25.13</v>
      </c>
      <c r="Q3451" s="11" t="s">
        <v>8315</v>
      </c>
      <c r="R3451" t="s">
        <v>8316</v>
      </c>
      <c r="S3451" s="16">
        <f t="shared" si="272"/>
        <v>42188.467499999999</v>
      </c>
      <c r="T3451" s="16">
        <f t="shared" si="273"/>
        <v>42218.666666666672</v>
      </c>
      <c r="U3451">
        <f t="shared" si="274"/>
        <v>2015</v>
      </c>
    </row>
    <row r="3452" spans="1:21" ht="49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 s="10">
        <f t="shared" si="271"/>
        <v>60.78</v>
      </c>
      <c r="Q3452" s="11" t="s">
        <v>8315</v>
      </c>
      <c r="R3452" t="s">
        <v>8316</v>
      </c>
      <c r="S3452" s="16">
        <f t="shared" si="272"/>
        <v>42312.792662037042</v>
      </c>
      <c r="T3452" s="16">
        <f t="shared" si="273"/>
        <v>42342.792662037042</v>
      </c>
      <c r="U3452">
        <f t="shared" si="274"/>
        <v>2015</v>
      </c>
    </row>
    <row r="3453" spans="1:21" ht="33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 s="10">
        <f t="shared" si="271"/>
        <v>272.73</v>
      </c>
      <c r="Q3453" s="11" t="s">
        <v>8315</v>
      </c>
      <c r="R3453" t="s">
        <v>8316</v>
      </c>
      <c r="S3453" s="16">
        <f t="shared" si="272"/>
        <v>41758.839675925927</v>
      </c>
      <c r="T3453" s="16">
        <f t="shared" si="273"/>
        <v>41771.165972222225</v>
      </c>
      <c r="U3453">
        <f t="shared" si="274"/>
        <v>2014</v>
      </c>
    </row>
    <row r="3454" spans="1:21" ht="33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 s="10">
        <f t="shared" si="271"/>
        <v>63.85</v>
      </c>
      <c r="Q3454" s="11" t="s">
        <v>8315</v>
      </c>
      <c r="R3454" t="s">
        <v>8316</v>
      </c>
      <c r="S3454" s="16">
        <f t="shared" si="272"/>
        <v>42171.824884259258</v>
      </c>
      <c r="T3454" s="16">
        <f t="shared" si="273"/>
        <v>42201.824884259258</v>
      </c>
      <c r="U3454">
        <f t="shared" si="274"/>
        <v>2015</v>
      </c>
    </row>
    <row r="3455" spans="1:21" ht="65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 s="10">
        <f t="shared" si="271"/>
        <v>113.57</v>
      </c>
      <c r="Q3455" s="11" t="s">
        <v>8315</v>
      </c>
      <c r="R3455" t="s">
        <v>8316</v>
      </c>
      <c r="S3455" s="16">
        <f t="shared" si="272"/>
        <v>42026.88118055556</v>
      </c>
      <c r="T3455" s="16">
        <f t="shared" si="273"/>
        <v>42086.093055555553</v>
      </c>
      <c r="U3455">
        <f t="shared" si="274"/>
        <v>2015</v>
      </c>
    </row>
    <row r="3456" spans="1:21" ht="49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 s="10">
        <f t="shared" si="271"/>
        <v>136.46</v>
      </c>
      <c r="Q3456" s="11" t="s">
        <v>8315</v>
      </c>
      <c r="R3456" t="s">
        <v>8316</v>
      </c>
      <c r="S3456" s="16">
        <f t="shared" si="272"/>
        <v>42219.915856481486</v>
      </c>
      <c r="T3456" s="16">
        <f t="shared" si="273"/>
        <v>42240.083333333328</v>
      </c>
      <c r="U3456">
        <f t="shared" si="274"/>
        <v>2015</v>
      </c>
    </row>
    <row r="3457" spans="1:21" ht="49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 s="10">
        <f t="shared" si="271"/>
        <v>41.77</v>
      </c>
      <c r="Q3457" s="11" t="s">
        <v>8315</v>
      </c>
      <c r="R3457" t="s">
        <v>8316</v>
      </c>
      <c r="S3457" s="16">
        <f t="shared" si="272"/>
        <v>40633.154363425929</v>
      </c>
      <c r="T3457" s="16">
        <f t="shared" si="273"/>
        <v>40664.207638888889</v>
      </c>
      <c r="U3457">
        <f t="shared" si="274"/>
        <v>2011</v>
      </c>
    </row>
    <row r="3458" spans="1:21" ht="33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 s="10">
        <f t="shared" si="271"/>
        <v>63.36</v>
      </c>
      <c r="Q3458" s="11" t="s">
        <v>8315</v>
      </c>
      <c r="R3458" t="s">
        <v>8316</v>
      </c>
      <c r="S3458" s="16">
        <f t="shared" si="272"/>
        <v>41839.175706018519</v>
      </c>
      <c r="T3458" s="16">
        <f t="shared" si="273"/>
        <v>41853.175706018519</v>
      </c>
      <c r="U3458">
        <f t="shared" si="274"/>
        <v>2014</v>
      </c>
    </row>
    <row r="3459" spans="1:21" ht="49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 s="10">
        <f t="shared" si="271"/>
        <v>131.91</v>
      </c>
      <c r="Q3459" s="11" t="s">
        <v>8315</v>
      </c>
      <c r="R3459" t="s">
        <v>8316</v>
      </c>
      <c r="S3459" s="16">
        <f t="shared" si="272"/>
        <v>41862.864675925928</v>
      </c>
      <c r="T3459" s="16">
        <f t="shared" si="273"/>
        <v>41876.864675925928</v>
      </c>
      <c r="U3459">
        <f t="shared" si="274"/>
        <v>2014</v>
      </c>
    </row>
    <row r="3460" spans="1:21" ht="49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 s="10">
        <f t="shared" si="271"/>
        <v>62.88</v>
      </c>
      <c r="Q3460" s="11" t="s">
        <v>8315</v>
      </c>
      <c r="R3460" t="s">
        <v>8316</v>
      </c>
      <c r="S3460" s="16">
        <f t="shared" si="272"/>
        <v>41013.936562499999</v>
      </c>
      <c r="T3460" s="16">
        <f t="shared" si="273"/>
        <v>41061.165972222225</v>
      </c>
      <c r="U3460">
        <f t="shared" si="274"/>
        <v>2012</v>
      </c>
    </row>
    <row r="3461" spans="1:21" ht="49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 s="10">
        <f t="shared" si="271"/>
        <v>88.74</v>
      </c>
      <c r="Q3461" s="11" t="s">
        <v>8315</v>
      </c>
      <c r="R3461" t="s">
        <v>8316</v>
      </c>
      <c r="S3461" s="16">
        <f t="shared" si="272"/>
        <v>42754.693842592591</v>
      </c>
      <c r="T3461" s="16">
        <f t="shared" si="273"/>
        <v>42782.958333333328</v>
      </c>
      <c r="U3461">
        <f t="shared" si="274"/>
        <v>2017</v>
      </c>
    </row>
    <row r="3462" spans="1:21" ht="49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 s="10">
        <f t="shared" si="271"/>
        <v>203.2</v>
      </c>
      <c r="Q3462" s="11" t="s">
        <v>8315</v>
      </c>
      <c r="R3462" t="s">
        <v>8316</v>
      </c>
      <c r="S3462" s="16">
        <f t="shared" si="272"/>
        <v>42380.884872685187</v>
      </c>
      <c r="T3462" s="16">
        <f t="shared" si="273"/>
        <v>42398.249305555553</v>
      </c>
      <c r="U3462">
        <f t="shared" si="274"/>
        <v>2016</v>
      </c>
    </row>
    <row r="3463" spans="1:21" ht="49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 s="10">
        <f t="shared" si="271"/>
        <v>55.33</v>
      </c>
      <c r="Q3463" s="11" t="s">
        <v>8315</v>
      </c>
      <c r="R3463" t="s">
        <v>8316</v>
      </c>
      <c r="S3463" s="16">
        <f t="shared" si="272"/>
        <v>42261.917395833334</v>
      </c>
      <c r="T3463" s="16">
        <f t="shared" si="273"/>
        <v>42291.917395833334</v>
      </c>
      <c r="U3463">
        <f t="shared" si="274"/>
        <v>2015</v>
      </c>
    </row>
    <row r="3464" spans="1:21" ht="49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 s="10">
        <f t="shared" si="271"/>
        <v>46.42</v>
      </c>
      <c r="Q3464" s="11" t="s">
        <v>8315</v>
      </c>
      <c r="R3464" t="s">
        <v>8316</v>
      </c>
      <c r="S3464" s="16">
        <f t="shared" si="272"/>
        <v>42102.743773148148</v>
      </c>
      <c r="T3464" s="16">
        <f t="shared" si="273"/>
        <v>42123.743773148148</v>
      </c>
      <c r="U3464">
        <f t="shared" si="274"/>
        <v>2015</v>
      </c>
    </row>
    <row r="3465" spans="1:21" ht="49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 s="10">
        <f t="shared" si="271"/>
        <v>57.2</v>
      </c>
      <c r="Q3465" s="11" t="s">
        <v>8315</v>
      </c>
      <c r="R3465" t="s">
        <v>8316</v>
      </c>
      <c r="S3465" s="16">
        <f t="shared" si="272"/>
        <v>42538.73583333334</v>
      </c>
      <c r="T3465" s="16">
        <f t="shared" si="273"/>
        <v>42583.290972222225</v>
      </c>
      <c r="U3465">
        <f t="shared" si="274"/>
        <v>2016</v>
      </c>
    </row>
    <row r="3466" spans="1:21" ht="49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 s="10">
        <f t="shared" ref="P3466:P3529" si="276">IFERROR(ROUND(E3466/L3466,2),0)</f>
        <v>109.08</v>
      </c>
      <c r="Q3466" s="11" t="s">
        <v>8315</v>
      </c>
      <c r="R3466" t="s">
        <v>8316</v>
      </c>
      <c r="S3466" s="16">
        <f t="shared" ref="S3466:S3529" si="277">(((J3466/60)/60)/24)+DATE(1970,1,1)</f>
        <v>42685.974004629628</v>
      </c>
      <c r="T3466" s="16">
        <f t="shared" ref="T3466:T3529" si="278">(((I3466/60)/60)/24)+DATE(1970,1,1)</f>
        <v>42710.974004629628</v>
      </c>
      <c r="U3466">
        <f t="shared" ref="U3466:U3529" si="279">YEAR(S3466)</f>
        <v>2016</v>
      </c>
    </row>
    <row r="3467" spans="1:21" ht="33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 s="10">
        <f t="shared" si="276"/>
        <v>55.6</v>
      </c>
      <c r="Q3467" s="11" t="s">
        <v>8315</v>
      </c>
      <c r="R3467" t="s">
        <v>8316</v>
      </c>
      <c r="S3467" s="16">
        <f t="shared" si="277"/>
        <v>42270.7269212963</v>
      </c>
      <c r="T3467" s="16">
        <f t="shared" si="278"/>
        <v>42306.167361111111</v>
      </c>
      <c r="U3467">
        <f t="shared" si="279"/>
        <v>2015</v>
      </c>
    </row>
    <row r="3468" spans="1:21" ht="49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 s="10">
        <f t="shared" si="276"/>
        <v>44.14</v>
      </c>
      <c r="Q3468" s="11" t="s">
        <v>8315</v>
      </c>
      <c r="R3468" t="s">
        <v>8316</v>
      </c>
      <c r="S3468" s="16">
        <f t="shared" si="277"/>
        <v>42422.977418981478</v>
      </c>
      <c r="T3468" s="16">
        <f t="shared" si="278"/>
        <v>42444.875</v>
      </c>
      <c r="U3468">
        <f t="shared" si="279"/>
        <v>2016</v>
      </c>
    </row>
    <row r="3469" spans="1:21" ht="49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 s="10">
        <f t="shared" si="276"/>
        <v>176.47</v>
      </c>
      <c r="Q3469" s="11" t="s">
        <v>8315</v>
      </c>
      <c r="R3469" t="s">
        <v>8316</v>
      </c>
      <c r="S3469" s="16">
        <f t="shared" si="277"/>
        <v>41765.610798611109</v>
      </c>
      <c r="T3469" s="16">
        <f t="shared" si="278"/>
        <v>41777.610798611109</v>
      </c>
      <c r="U3469">
        <f t="shared" si="279"/>
        <v>2014</v>
      </c>
    </row>
    <row r="3470" spans="1:21" ht="49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 s="10">
        <f t="shared" si="276"/>
        <v>111.89</v>
      </c>
      <c r="Q3470" s="11" t="s">
        <v>8315</v>
      </c>
      <c r="R3470" t="s">
        <v>8316</v>
      </c>
      <c r="S3470" s="16">
        <f t="shared" si="277"/>
        <v>41937.95344907407</v>
      </c>
      <c r="T3470" s="16">
        <f t="shared" si="278"/>
        <v>41972.995115740734</v>
      </c>
      <c r="U3470">
        <f t="shared" si="279"/>
        <v>2014</v>
      </c>
    </row>
    <row r="3471" spans="1:21" ht="49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 s="10">
        <f t="shared" si="276"/>
        <v>100.17</v>
      </c>
      <c r="Q3471" s="11" t="s">
        <v>8315</v>
      </c>
      <c r="R3471" t="s">
        <v>8316</v>
      </c>
      <c r="S3471" s="16">
        <f t="shared" si="277"/>
        <v>41947.762592592589</v>
      </c>
      <c r="T3471" s="16">
        <f t="shared" si="278"/>
        <v>41987.762592592597</v>
      </c>
      <c r="U3471">
        <f t="shared" si="279"/>
        <v>2014</v>
      </c>
    </row>
    <row r="3472" spans="1:21" ht="49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 s="10">
        <f t="shared" si="276"/>
        <v>81.38</v>
      </c>
      <c r="Q3472" s="11" t="s">
        <v>8315</v>
      </c>
      <c r="R3472" t="s">
        <v>8316</v>
      </c>
      <c r="S3472" s="16">
        <f t="shared" si="277"/>
        <v>42500.041550925926</v>
      </c>
      <c r="T3472" s="16">
        <f t="shared" si="278"/>
        <v>42527.291666666672</v>
      </c>
      <c r="U3472">
        <f t="shared" si="279"/>
        <v>2016</v>
      </c>
    </row>
    <row r="3473" spans="1:21" ht="49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 s="10">
        <f t="shared" si="276"/>
        <v>115.38</v>
      </c>
      <c r="Q3473" s="11" t="s">
        <v>8315</v>
      </c>
      <c r="R3473" t="s">
        <v>8316</v>
      </c>
      <c r="S3473" s="16">
        <f t="shared" si="277"/>
        <v>41879.959050925929</v>
      </c>
      <c r="T3473" s="16">
        <f t="shared" si="278"/>
        <v>41909.959050925929</v>
      </c>
      <c r="U3473">
        <f t="shared" si="279"/>
        <v>2014</v>
      </c>
    </row>
    <row r="3474" spans="1:21" ht="49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 s="10">
        <f t="shared" si="276"/>
        <v>70.569999999999993</v>
      </c>
      <c r="Q3474" s="11" t="s">
        <v>8315</v>
      </c>
      <c r="R3474" t="s">
        <v>8316</v>
      </c>
      <c r="S3474" s="16">
        <f t="shared" si="277"/>
        <v>42675.832465277781</v>
      </c>
      <c r="T3474" s="16">
        <f t="shared" si="278"/>
        <v>42705.332638888889</v>
      </c>
      <c r="U3474">
        <f t="shared" si="279"/>
        <v>2016</v>
      </c>
    </row>
    <row r="3475" spans="1:21" ht="49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 s="10">
        <f t="shared" si="276"/>
        <v>71.150000000000006</v>
      </c>
      <c r="Q3475" s="11" t="s">
        <v>8315</v>
      </c>
      <c r="R3475" t="s">
        <v>8316</v>
      </c>
      <c r="S3475" s="16">
        <f t="shared" si="277"/>
        <v>42323.562222222223</v>
      </c>
      <c r="T3475" s="16">
        <f t="shared" si="278"/>
        <v>42352</v>
      </c>
      <c r="U3475">
        <f t="shared" si="279"/>
        <v>2015</v>
      </c>
    </row>
    <row r="3476" spans="1:21" ht="49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 s="10">
        <f t="shared" si="276"/>
        <v>84.17</v>
      </c>
      <c r="Q3476" s="11" t="s">
        <v>8315</v>
      </c>
      <c r="R3476" t="s">
        <v>8316</v>
      </c>
      <c r="S3476" s="16">
        <f t="shared" si="277"/>
        <v>42205.710879629631</v>
      </c>
      <c r="T3476" s="16">
        <f t="shared" si="278"/>
        <v>42235.710879629631</v>
      </c>
      <c r="U3476">
        <f t="shared" si="279"/>
        <v>2015</v>
      </c>
    </row>
    <row r="3477" spans="1:21" ht="49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 s="10">
        <f t="shared" si="276"/>
        <v>358.69</v>
      </c>
      <c r="Q3477" s="11" t="s">
        <v>8315</v>
      </c>
      <c r="R3477" t="s">
        <v>8316</v>
      </c>
      <c r="S3477" s="16">
        <f t="shared" si="277"/>
        <v>41821.205636574072</v>
      </c>
      <c r="T3477" s="16">
        <f t="shared" si="278"/>
        <v>41852.290972222225</v>
      </c>
      <c r="U3477">
        <f t="shared" si="279"/>
        <v>2014</v>
      </c>
    </row>
    <row r="3478" spans="1:21" ht="17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 s="10">
        <f t="shared" si="276"/>
        <v>64.47</v>
      </c>
      <c r="Q3478" s="11" t="s">
        <v>8315</v>
      </c>
      <c r="R3478" t="s">
        <v>8316</v>
      </c>
      <c r="S3478" s="16">
        <f t="shared" si="277"/>
        <v>42053.671666666662</v>
      </c>
      <c r="T3478" s="16">
        <f t="shared" si="278"/>
        <v>42083.630000000005</v>
      </c>
      <c r="U3478">
        <f t="shared" si="279"/>
        <v>2015</v>
      </c>
    </row>
    <row r="3479" spans="1:21" ht="49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 s="10">
        <f t="shared" si="276"/>
        <v>51.88</v>
      </c>
      <c r="Q3479" s="11" t="s">
        <v>8315</v>
      </c>
      <c r="R3479" t="s">
        <v>8316</v>
      </c>
      <c r="S3479" s="16">
        <f t="shared" si="277"/>
        <v>41796.771597222221</v>
      </c>
      <c r="T3479" s="16">
        <f t="shared" si="278"/>
        <v>41826.771597222221</v>
      </c>
      <c r="U3479">
        <f t="shared" si="279"/>
        <v>2014</v>
      </c>
    </row>
    <row r="3480" spans="1:21" ht="49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 s="10">
        <f t="shared" si="276"/>
        <v>83.14</v>
      </c>
      <c r="Q3480" s="11" t="s">
        <v>8315</v>
      </c>
      <c r="R3480" t="s">
        <v>8316</v>
      </c>
      <c r="S3480" s="16">
        <f t="shared" si="277"/>
        <v>42126.87501157407</v>
      </c>
      <c r="T3480" s="16">
        <f t="shared" si="278"/>
        <v>42158.290972222225</v>
      </c>
      <c r="U3480">
        <f t="shared" si="279"/>
        <v>2015</v>
      </c>
    </row>
    <row r="3481" spans="1:21" ht="49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 s="10">
        <f t="shared" si="276"/>
        <v>125.38</v>
      </c>
      <c r="Q3481" s="11" t="s">
        <v>8315</v>
      </c>
      <c r="R3481" t="s">
        <v>8316</v>
      </c>
      <c r="S3481" s="16">
        <f t="shared" si="277"/>
        <v>42087.768055555556</v>
      </c>
      <c r="T3481" s="16">
        <f t="shared" si="278"/>
        <v>42111.666666666672</v>
      </c>
      <c r="U3481">
        <f t="shared" si="279"/>
        <v>2015</v>
      </c>
    </row>
    <row r="3482" spans="1:21" ht="49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 s="10">
        <f t="shared" si="276"/>
        <v>47.85</v>
      </c>
      <c r="Q3482" s="11" t="s">
        <v>8315</v>
      </c>
      <c r="R3482" t="s">
        <v>8316</v>
      </c>
      <c r="S3482" s="16">
        <f t="shared" si="277"/>
        <v>42584.846828703703</v>
      </c>
      <c r="T3482" s="16">
        <f t="shared" si="278"/>
        <v>42624.846828703703</v>
      </c>
      <c r="U3482">
        <f t="shared" si="279"/>
        <v>2016</v>
      </c>
    </row>
    <row r="3483" spans="1:21" ht="49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 s="10">
        <f t="shared" si="276"/>
        <v>105</v>
      </c>
      <c r="Q3483" s="11" t="s">
        <v>8315</v>
      </c>
      <c r="R3483" t="s">
        <v>8316</v>
      </c>
      <c r="S3483" s="16">
        <f t="shared" si="277"/>
        <v>41829.734259259261</v>
      </c>
      <c r="T3483" s="16">
        <f t="shared" si="278"/>
        <v>41874.734259259261</v>
      </c>
      <c r="U3483">
        <f t="shared" si="279"/>
        <v>2014</v>
      </c>
    </row>
    <row r="3484" spans="1:21" ht="49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 s="10">
        <f t="shared" si="276"/>
        <v>96.67</v>
      </c>
      <c r="Q3484" s="11" t="s">
        <v>8315</v>
      </c>
      <c r="R3484" t="s">
        <v>8316</v>
      </c>
      <c r="S3484" s="16">
        <f t="shared" si="277"/>
        <v>41950.859560185185</v>
      </c>
      <c r="T3484" s="16">
        <f t="shared" si="278"/>
        <v>41964.204861111109</v>
      </c>
      <c r="U3484">
        <f t="shared" si="279"/>
        <v>2014</v>
      </c>
    </row>
    <row r="3485" spans="1:21" ht="49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 s="10">
        <f t="shared" si="276"/>
        <v>66.959999999999994</v>
      </c>
      <c r="Q3485" s="11" t="s">
        <v>8315</v>
      </c>
      <c r="R3485" t="s">
        <v>8316</v>
      </c>
      <c r="S3485" s="16">
        <f t="shared" si="277"/>
        <v>42125.772812499999</v>
      </c>
      <c r="T3485" s="16">
        <f t="shared" si="278"/>
        <v>42155.772812499999</v>
      </c>
      <c r="U3485">
        <f t="shared" si="279"/>
        <v>2015</v>
      </c>
    </row>
    <row r="3486" spans="1:21" ht="33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 s="10">
        <f t="shared" si="276"/>
        <v>39.54</v>
      </c>
      <c r="Q3486" s="11" t="s">
        <v>8315</v>
      </c>
      <c r="R3486" t="s">
        <v>8316</v>
      </c>
      <c r="S3486" s="16">
        <f t="shared" si="277"/>
        <v>41921.375532407408</v>
      </c>
      <c r="T3486" s="16">
        <f t="shared" si="278"/>
        <v>41951.417199074072</v>
      </c>
      <c r="U3486">
        <f t="shared" si="279"/>
        <v>2014</v>
      </c>
    </row>
    <row r="3487" spans="1:21" ht="49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 s="10">
        <f t="shared" si="276"/>
        <v>135.63</v>
      </c>
      <c r="Q3487" s="11" t="s">
        <v>8315</v>
      </c>
      <c r="R3487" t="s">
        <v>8316</v>
      </c>
      <c r="S3487" s="16">
        <f t="shared" si="277"/>
        <v>42418.425983796296</v>
      </c>
      <c r="T3487" s="16">
        <f t="shared" si="278"/>
        <v>42478.384317129632</v>
      </c>
      <c r="U3487">
        <f t="shared" si="279"/>
        <v>2016</v>
      </c>
    </row>
    <row r="3488" spans="1:21" ht="97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 s="10">
        <f t="shared" si="276"/>
        <v>30.94</v>
      </c>
      <c r="Q3488" s="11" t="s">
        <v>8315</v>
      </c>
      <c r="R3488" t="s">
        <v>8316</v>
      </c>
      <c r="S3488" s="16">
        <f t="shared" si="277"/>
        <v>42168.316481481481</v>
      </c>
      <c r="T3488" s="16">
        <f t="shared" si="278"/>
        <v>42198.316481481481</v>
      </c>
      <c r="U3488">
        <f t="shared" si="279"/>
        <v>2015</v>
      </c>
    </row>
    <row r="3489" spans="1:21" ht="49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 s="10">
        <f t="shared" si="276"/>
        <v>77.19</v>
      </c>
      <c r="Q3489" s="11" t="s">
        <v>8315</v>
      </c>
      <c r="R3489" t="s">
        <v>8316</v>
      </c>
      <c r="S3489" s="16">
        <f t="shared" si="277"/>
        <v>41974.898599537039</v>
      </c>
      <c r="T3489" s="16">
        <f t="shared" si="278"/>
        <v>42009.851388888885</v>
      </c>
      <c r="U3489">
        <f t="shared" si="279"/>
        <v>2014</v>
      </c>
    </row>
    <row r="3490" spans="1:21" ht="49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 s="10">
        <f t="shared" si="276"/>
        <v>49.06</v>
      </c>
      <c r="Q3490" s="11" t="s">
        <v>8315</v>
      </c>
      <c r="R3490" t="s">
        <v>8316</v>
      </c>
      <c r="S3490" s="16">
        <f t="shared" si="277"/>
        <v>42483.015694444446</v>
      </c>
      <c r="T3490" s="16">
        <f t="shared" si="278"/>
        <v>42489.290972222225</v>
      </c>
      <c r="U3490">
        <f t="shared" si="279"/>
        <v>2016</v>
      </c>
    </row>
    <row r="3491" spans="1:21" ht="49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 s="10">
        <f t="shared" si="276"/>
        <v>61.06</v>
      </c>
      <c r="Q3491" s="11" t="s">
        <v>8315</v>
      </c>
      <c r="R3491" t="s">
        <v>8316</v>
      </c>
      <c r="S3491" s="16">
        <f t="shared" si="277"/>
        <v>42566.604826388888</v>
      </c>
      <c r="T3491" s="16">
        <f t="shared" si="278"/>
        <v>42596.604826388888</v>
      </c>
      <c r="U3491">
        <f t="shared" si="279"/>
        <v>2016</v>
      </c>
    </row>
    <row r="3492" spans="1:21" ht="49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 s="10">
        <f t="shared" si="276"/>
        <v>47.03</v>
      </c>
      <c r="Q3492" s="11" t="s">
        <v>8315</v>
      </c>
      <c r="R3492" t="s">
        <v>8316</v>
      </c>
      <c r="S3492" s="16">
        <f t="shared" si="277"/>
        <v>42619.935694444444</v>
      </c>
      <c r="T3492" s="16">
        <f t="shared" si="278"/>
        <v>42643.875</v>
      </c>
      <c r="U3492">
        <f t="shared" si="279"/>
        <v>2016</v>
      </c>
    </row>
    <row r="3493" spans="1:21" ht="81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 s="10">
        <f t="shared" si="276"/>
        <v>80.72</v>
      </c>
      <c r="Q3493" s="11" t="s">
        <v>8315</v>
      </c>
      <c r="R3493" t="s">
        <v>8316</v>
      </c>
      <c r="S3493" s="16">
        <f t="shared" si="277"/>
        <v>42545.774189814809</v>
      </c>
      <c r="T3493" s="16">
        <f t="shared" si="278"/>
        <v>42605.774189814809</v>
      </c>
      <c r="U3493">
        <f t="shared" si="279"/>
        <v>2016</v>
      </c>
    </row>
    <row r="3494" spans="1:21" ht="49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 s="10">
        <f t="shared" si="276"/>
        <v>39.49</v>
      </c>
      <c r="Q3494" s="11" t="s">
        <v>8315</v>
      </c>
      <c r="R3494" t="s">
        <v>8316</v>
      </c>
      <c r="S3494" s="16">
        <f t="shared" si="277"/>
        <v>42157.652511574073</v>
      </c>
      <c r="T3494" s="16">
        <f t="shared" si="278"/>
        <v>42187.652511574073</v>
      </c>
      <c r="U3494">
        <f t="shared" si="279"/>
        <v>2015</v>
      </c>
    </row>
    <row r="3495" spans="1:21" ht="49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 s="10">
        <f t="shared" si="276"/>
        <v>235.46</v>
      </c>
      <c r="Q3495" s="11" t="s">
        <v>8315</v>
      </c>
      <c r="R3495" t="s">
        <v>8316</v>
      </c>
      <c r="S3495" s="16">
        <f t="shared" si="277"/>
        <v>42055.277199074073</v>
      </c>
      <c r="T3495" s="16">
        <f t="shared" si="278"/>
        <v>42082.610416666663</v>
      </c>
      <c r="U3495">
        <f t="shared" si="279"/>
        <v>2015</v>
      </c>
    </row>
    <row r="3496" spans="1:21" ht="49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 s="10">
        <f t="shared" si="276"/>
        <v>92.5</v>
      </c>
      <c r="Q3496" s="11" t="s">
        <v>8315</v>
      </c>
      <c r="R3496" t="s">
        <v>8316</v>
      </c>
      <c r="S3496" s="16">
        <f t="shared" si="277"/>
        <v>42447.896666666667</v>
      </c>
      <c r="T3496" s="16">
        <f t="shared" si="278"/>
        <v>42470.166666666672</v>
      </c>
      <c r="U3496">
        <f t="shared" si="279"/>
        <v>2016</v>
      </c>
    </row>
    <row r="3497" spans="1:21" ht="49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 s="10">
        <f t="shared" si="276"/>
        <v>53.36</v>
      </c>
      <c r="Q3497" s="11" t="s">
        <v>8315</v>
      </c>
      <c r="R3497" t="s">
        <v>8316</v>
      </c>
      <c r="S3497" s="16">
        <f t="shared" si="277"/>
        <v>42173.970127314817</v>
      </c>
      <c r="T3497" s="16">
        <f t="shared" si="278"/>
        <v>42203.970127314817</v>
      </c>
      <c r="U3497">
        <f t="shared" si="279"/>
        <v>2015</v>
      </c>
    </row>
    <row r="3498" spans="1:21" ht="49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 s="10">
        <f t="shared" si="276"/>
        <v>53.44</v>
      </c>
      <c r="Q3498" s="11" t="s">
        <v>8315</v>
      </c>
      <c r="R3498" t="s">
        <v>8316</v>
      </c>
      <c r="S3498" s="16">
        <f t="shared" si="277"/>
        <v>41878.946574074071</v>
      </c>
      <c r="T3498" s="16">
        <f t="shared" si="278"/>
        <v>41908.946574074071</v>
      </c>
      <c r="U3498">
        <f t="shared" si="279"/>
        <v>2014</v>
      </c>
    </row>
    <row r="3499" spans="1:21" ht="33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 s="10">
        <f t="shared" si="276"/>
        <v>99.5</v>
      </c>
      <c r="Q3499" s="11" t="s">
        <v>8315</v>
      </c>
      <c r="R3499" t="s">
        <v>8316</v>
      </c>
      <c r="S3499" s="16">
        <f t="shared" si="277"/>
        <v>42627.454097222217</v>
      </c>
      <c r="T3499" s="16">
        <f t="shared" si="278"/>
        <v>42648.454097222217</v>
      </c>
      <c r="U3499">
        <f t="shared" si="279"/>
        <v>2016</v>
      </c>
    </row>
    <row r="3500" spans="1:21" ht="49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 s="10">
        <f t="shared" si="276"/>
        <v>62.33</v>
      </c>
      <c r="Q3500" s="11" t="s">
        <v>8315</v>
      </c>
      <c r="R3500" t="s">
        <v>8316</v>
      </c>
      <c r="S3500" s="16">
        <f t="shared" si="277"/>
        <v>41772.685393518521</v>
      </c>
      <c r="T3500" s="16">
        <f t="shared" si="278"/>
        <v>41806.290972222225</v>
      </c>
      <c r="U3500">
        <f t="shared" si="279"/>
        <v>2014</v>
      </c>
    </row>
    <row r="3501" spans="1:21" ht="49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 s="10">
        <f t="shared" si="276"/>
        <v>83.97</v>
      </c>
      <c r="Q3501" s="11" t="s">
        <v>8315</v>
      </c>
      <c r="R3501" t="s">
        <v>8316</v>
      </c>
      <c r="S3501" s="16">
        <f t="shared" si="277"/>
        <v>41829.787083333329</v>
      </c>
      <c r="T3501" s="16">
        <f t="shared" si="278"/>
        <v>41859.787083333329</v>
      </c>
      <c r="U3501">
        <f t="shared" si="279"/>
        <v>2014</v>
      </c>
    </row>
    <row r="3502" spans="1:21" ht="49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 s="10">
        <f t="shared" si="276"/>
        <v>57.26</v>
      </c>
      <c r="Q3502" s="11" t="s">
        <v>8315</v>
      </c>
      <c r="R3502" t="s">
        <v>8316</v>
      </c>
      <c r="S3502" s="16">
        <f t="shared" si="277"/>
        <v>42147.826840277776</v>
      </c>
      <c r="T3502" s="16">
        <f t="shared" si="278"/>
        <v>42176.934027777781</v>
      </c>
      <c r="U3502">
        <f t="shared" si="279"/>
        <v>2015</v>
      </c>
    </row>
    <row r="3503" spans="1:21" ht="49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 s="10">
        <f t="shared" si="276"/>
        <v>155.94999999999999</v>
      </c>
      <c r="Q3503" s="11" t="s">
        <v>8315</v>
      </c>
      <c r="R3503" t="s">
        <v>8316</v>
      </c>
      <c r="S3503" s="16">
        <f t="shared" si="277"/>
        <v>42524.53800925926</v>
      </c>
      <c r="T3503" s="16">
        <f t="shared" si="278"/>
        <v>42561.957638888889</v>
      </c>
      <c r="U3503">
        <f t="shared" si="279"/>
        <v>2016</v>
      </c>
    </row>
    <row r="3504" spans="1:21" ht="65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 s="10">
        <f t="shared" si="276"/>
        <v>70.459999999999994</v>
      </c>
      <c r="Q3504" s="11" t="s">
        <v>8315</v>
      </c>
      <c r="R3504" t="s">
        <v>8316</v>
      </c>
      <c r="S3504" s="16">
        <f t="shared" si="277"/>
        <v>42034.928252314814</v>
      </c>
      <c r="T3504" s="16">
        <f t="shared" si="278"/>
        <v>42090</v>
      </c>
      <c r="U3504">
        <f t="shared" si="279"/>
        <v>2015</v>
      </c>
    </row>
    <row r="3505" spans="1:21" ht="49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 s="10">
        <f t="shared" si="276"/>
        <v>57.39</v>
      </c>
      <c r="Q3505" s="11" t="s">
        <v>8315</v>
      </c>
      <c r="R3505" t="s">
        <v>8316</v>
      </c>
      <c r="S3505" s="16">
        <f t="shared" si="277"/>
        <v>42143.445219907408</v>
      </c>
      <c r="T3505" s="16">
        <f t="shared" si="278"/>
        <v>42173.445219907408</v>
      </c>
      <c r="U3505">
        <f t="shared" si="279"/>
        <v>2015</v>
      </c>
    </row>
    <row r="3506" spans="1:21" ht="33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 s="10">
        <f t="shared" si="276"/>
        <v>45.88</v>
      </c>
      <c r="Q3506" s="11" t="s">
        <v>8315</v>
      </c>
      <c r="R3506" t="s">
        <v>8316</v>
      </c>
      <c r="S3506" s="16">
        <f t="shared" si="277"/>
        <v>42206.835370370376</v>
      </c>
      <c r="T3506" s="16">
        <f t="shared" si="278"/>
        <v>42236.835370370376</v>
      </c>
      <c r="U3506">
        <f t="shared" si="279"/>
        <v>2015</v>
      </c>
    </row>
    <row r="3507" spans="1:21" ht="49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 s="10">
        <f t="shared" si="276"/>
        <v>74.53</v>
      </c>
      <c r="Q3507" s="11" t="s">
        <v>8315</v>
      </c>
      <c r="R3507" t="s">
        <v>8316</v>
      </c>
      <c r="S3507" s="16">
        <f t="shared" si="277"/>
        <v>41852.658310185187</v>
      </c>
      <c r="T3507" s="16">
        <f t="shared" si="278"/>
        <v>41882.658310185187</v>
      </c>
      <c r="U3507">
        <f t="shared" si="279"/>
        <v>2014</v>
      </c>
    </row>
    <row r="3508" spans="1:21" ht="49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 s="10">
        <f t="shared" si="276"/>
        <v>46.71</v>
      </c>
      <c r="Q3508" s="11" t="s">
        <v>8315</v>
      </c>
      <c r="R3508" t="s">
        <v>8316</v>
      </c>
      <c r="S3508" s="16">
        <f t="shared" si="277"/>
        <v>41868.924050925925</v>
      </c>
      <c r="T3508" s="16">
        <f t="shared" si="278"/>
        <v>41898.875</v>
      </c>
      <c r="U3508">
        <f t="shared" si="279"/>
        <v>2014</v>
      </c>
    </row>
    <row r="3509" spans="1:21" ht="49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 s="10">
        <f t="shared" si="276"/>
        <v>46.89</v>
      </c>
      <c r="Q3509" s="11" t="s">
        <v>8315</v>
      </c>
      <c r="R3509" t="s">
        <v>8316</v>
      </c>
      <c r="S3509" s="16">
        <f t="shared" si="277"/>
        <v>42115.889652777783</v>
      </c>
      <c r="T3509" s="16">
        <f t="shared" si="278"/>
        <v>42151.114583333328</v>
      </c>
      <c r="U3509">
        <f t="shared" si="279"/>
        <v>2015</v>
      </c>
    </row>
    <row r="3510" spans="1:21" ht="49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 s="10">
        <f t="shared" si="276"/>
        <v>100.06</v>
      </c>
      <c r="Q3510" s="11" t="s">
        <v>8315</v>
      </c>
      <c r="R3510" t="s">
        <v>8316</v>
      </c>
      <c r="S3510" s="16">
        <f t="shared" si="277"/>
        <v>42179.344988425932</v>
      </c>
      <c r="T3510" s="16">
        <f t="shared" si="278"/>
        <v>42219.75</v>
      </c>
      <c r="U3510">
        <f t="shared" si="279"/>
        <v>2015</v>
      </c>
    </row>
    <row r="3511" spans="1:21" ht="49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 s="10">
        <f t="shared" si="276"/>
        <v>67.650000000000006</v>
      </c>
      <c r="Q3511" s="11" t="s">
        <v>8315</v>
      </c>
      <c r="R3511" t="s">
        <v>8316</v>
      </c>
      <c r="S3511" s="16">
        <f t="shared" si="277"/>
        <v>42171.725416666668</v>
      </c>
      <c r="T3511" s="16">
        <f t="shared" si="278"/>
        <v>42201.725416666668</v>
      </c>
      <c r="U3511">
        <f t="shared" si="279"/>
        <v>2015</v>
      </c>
    </row>
    <row r="3512" spans="1:21" ht="49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 s="10">
        <f t="shared" si="276"/>
        <v>145.65</v>
      </c>
      <c r="Q3512" s="11" t="s">
        <v>8315</v>
      </c>
      <c r="R3512" t="s">
        <v>8316</v>
      </c>
      <c r="S3512" s="16">
        <f t="shared" si="277"/>
        <v>42521.010370370372</v>
      </c>
      <c r="T3512" s="16">
        <f t="shared" si="278"/>
        <v>42543.163194444445</v>
      </c>
      <c r="U3512">
        <f t="shared" si="279"/>
        <v>2016</v>
      </c>
    </row>
    <row r="3513" spans="1:21" ht="49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 s="10">
        <f t="shared" si="276"/>
        <v>99</v>
      </c>
      <c r="Q3513" s="11" t="s">
        <v>8315</v>
      </c>
      <c r="R3513" t="s">
        <v>8316</v>
      </c>
      <c r="S3513" s="16">
        <f t="shared" si="277"/>
        <v>42460.335312499999</v>
      </c>
      <c r="T3513" s="16">
        <f t="shared" si="278"/>
        <v>42488.249305555553</v>
      </c>
      <c r="U3513">
        <f t="shared" si="279"/>
        <v>2016</v>
      </c>
    </row>
    <row r="3514" spans="1:21" ht="33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 s="10">
        <f t="shared" si="276"/>
        <v>86.23</v>
      </c>
      <c r="Q3514" s="11" t="s">
        <v>8315</v>
      </c>
      <c r="R3514" t="s">
        <v>8316</v>
      </c>
      <c r="S3514" s="16">
        <f t="shared" si="277"/>
        <v>42165.993125000001</v>
      </c>
      <c r="T3514" s="16">
        <f t="shared" si="278"/>
        <v>42187.993125000001</v>
      </c>
      <c r="U3514">
        <f t="shared" si="279"/>
        <v>2015</v>
      </c>
    </row>
    <row r="3515" spans="1:21" ht="49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 s="10">
        <f t="shared" si="276"/>
        <v>119.64</v>
      </c>
      <c r="Q3515" s="11" t="s">
        <v>8315</v>
      </c>
      <c r="R3515" t="s">
        <v>8316</v>
      </c>
      <c r="S3515" s="16">
        <f t="shared" si="277"/>
        <v>42510.798854166671</v>
      </c>
      <c r="T3515" s="16">
        <f t="shared" si="278"/>
        <v>42533.708333333328</v>
      </c>
      <c r="U3515">
        <f t="shared" si="279"/>
        <v>2016</v>
      </c>
    </row>
    <row r="3516" spans="1:21" ht="49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 s="10">
        <f t="shared" si="276"/>
        <v>40.29</v>
      </c>
      <c r="Q3516" s="11" t="s">
        <v>8315</v>
      </c>
      <c r="R3516" t="s">
        <v>8316</v>
      </c>
      <c r="S3516" s="16">
        <f t="shared" si="277"/>
        <v>41793.668761574074</v>
      </c>
      <c r="T3516" s="16">
        <f t="shared" si="278"/>
        <v>41823.668761574074</v>
      </c>
      <c r="U3516">
        <f t="shared" si="279"/>
        <v>2014</v>
      </c>
    </row>
    <row r="3517" spans="1:21" ht="49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 s="10">
        <f t="shared" si="276"/>
        <v>176.09</v>
      </c>
      <c r="Q3517" s="11" t="s">
        <v>8315</v>
      </c>
      <c r="R3517" t="s">
        <v>8316</v>
      </c>
      <c r="S3517" s="16">
        <f t="shared" si="277"/>
        <v>41964.716319444444</v>
      </c>
      <c r="T3517" s="16">
        <f t="shared" si="278"/>
        <v>41994.716319444444</v>
      </c>
      <c r="U3517">
        <f t="shared" si="279"/>
        <v>2014</v>
      </c>
    </row>
    <row r="3518" spans="1:21" ht="49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 s="10">
        <f t="shared" si="276"/>
        <v>126.55</v>
      </c>
      <c r="Q3518" s="11" t="s">
        <v>8315</v>
      </c>
      <c r="R3518" t="s">
        <v>8316</v>
      </c>
      <c r="S3518" s="16">
        <f t="shared" si="277"/>
        <v>42157.591064814813</v>
      </c>
      <c r="T3518" s="16">
        <f t="shared" si="278"/>
        <v>42179.083333333328</v>
      </c>
      <c r="U3518">
        <f t="shared" si="279"/>
        <v>2015</v>
      </c>
    </row>
    <row r="3519" spans="1:21" ht="49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 s="10">
        <f t="shared" si="276"/>
        <v>29.26</v>
      </c>
      <c r="Q3519" s="11" t="s">
        <v>8315</v>
      </c>
      <c r="R3519" t="s">
        <v>8316</v>
      </c>
      <c r="S3519" s="16">
        <f t="shared" si="277"/>
        <v>42492.717233796298</v>
      </c>
      <c r="T3519" s="16">
        <f t="shared" si="278"/>
        <v>42522.717233796298</v>
      </c>
      <c r="U3519">
        <f t="shared" si="279"/>
        <v>2016</v>
      </c>
    </row>
    <row r="3520" spans="1:21" ht="33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 s="10">
        <f t="shared" si="276"/>
        <v>44.19</v>
      </c>
      <c r="Q3520" s="11" t="s">
        <v>8315</v>
      </c>
      <c r="R3520" t="s">
        <v>8316</v>
      </c>
      <c r="S3520" s="16">
        <f t="shared" si="277"/>
        <v>42086.614942129629</v>
      </c>
      <c r="T3520" s="16">
        <f t="shared" si="278"/>
        <v>42117.290972222225</v>
      </c>
      <c r="U3520">
        <f t="shared" si="279"/>
        <v>2015</v>
      </c>
    </row>
    <row r="3521" spans="1:21" ht="49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 s="10">
        <f t="shared" si="276"/>
        <v>135.63</v>
      </c>
      <c r="Q3521" s="11" t="s">
        <v>8315</v>
      </c>
      <c r="R3521" t="s">
        <v>8316</v>
      </c>
      <c r="S3521" s="16">
        <f t="shared" si="277"/>
        <v>42169.814340277779</v>
      </c>
      <c r="T3521" s="16">
        <f t="shared" si="278"/>
        <v>42199.814340277779</v>
      </c>
      <c r="U3521">
        <f t="shared" si="279"/>
        <v>2015</v>
      </c>
    </row>
    <row r="3522" spans="1:21" ht="33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 s="10">
        <f t="shared" si="276"/>
        <v>42.21</v>
      </c>
      <c r="Q3522" s="11" t="s">
        <v>8315</v>
      </c>
      <c r="R3522" t="s">
        <v>8316</v>
      </c>
      <c r="S3522" s="16">
        <f t="shared" si="277"/>
        <v>42566.441203703704</v>
      </c>
      <c r="T3522" s="16">
        <f t="shared" si="278"/>
        <v>42582.458333333328</v>
      </c>
      <c r="U3522">
        <f t="shared" si="279"/>
        <v>2016</v>
      </c>
    </row>
    <row r="3523" spans="1:21" ht="49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 s="10">
        <f t="shared" si="276"/>
        <v>125.81</v>
      </c>
      <c r="Q3523" s="11" t="s">
        <v>8315</v>
      </c>
      <c r="R3523" t="s">
        <v>8316</v>
      </c>
      <c r="S3523" s="16">
        <f t="shared" si="277"/>
        <v>41853.240208333329</v>
      </c>
      <c r="T3523" s="16">
        <f t="shared" si="278"/>
        <v>41876.207638888889</v>
      </c>
      <c r="U3523">
        <f t="shared" si="279"/>
        <v>2014</v>
      </c>
    </row>
    <row r="3524" spans="1:21" ht="33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 s="10">
        <f t="shared" si="276"/>
        <v>78.94</v>
      </c>
      <c r="Q3524" s="11" t="s">
        <v>8315</v>
      </c>
      <c r="R3524" t="s">
        <v>8316</v>
      </c>
      <c r="S3524" s="16">
        <f t="shared" si="277"/>
        <v>42585.523842592593</v>
      </c>
      <c r="T3524" s="16">
        <f t="shared" si="278"/>
        <v>42599.165972222225</v>
      </c>
      <c r="U3524">
        <f t="shared" si="279"/>
        <v>2016</v>
      </c>
    </row>
    <row r="3525" spans="1:21" ht="65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 s="10">
        <f t="shared" si="276"/>
        <v>33.99</v>
      </c>
      <c r="Q3525" s="11" t="s">
        <v>8315</v>
      </c>
      <c r="R3525" t="s">
        <v>8316</v>
      </c>
      <c r="S3525" s="16">
        <f t="shared" si="277"/>
        <v>40478.263923611114</v>
      </c>
      <c r="T3525" s="16">
        <f t="shared" si="278"/>
        <v>40568.166666666664</v>
      </c>
      <c r="U3525">
        <f t="shared" si="279"/>
        <v>2010</v>
      </c>
    </row>
    <row r="3526" spans="1:21" ht="33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 s="10">
        <f t="shared" si="276"/>
        <v>103.35</v>
      </c>
      <c r="Q3526" s="11" t="s">
        <v>8315</v>
      </c>
      <c r="R3526" t="s">
        <v>8316</v>
      </c>
      <c r="S3526" s="16">
        <f t="shared" si="277"/>
        <v>41862.83997685185</v>
      </c>
      <c r="T3526" s="16">
        <f t="shared" si="278"/>
        <v>41892.83997685185</v>
      </c>
      <c r="U3526">
        <f t="shared" si="279"/>
        <v>2014</v>
      </c>
    </row>
    <row r="3527" spans="1:21" ht="49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 s="10">
        <f t="shared" si="276"/>
        <v>75.09</v>
      </c>
      <c r="Q3527" s="11" t="s">
        <v>8315</v>
      </c>
      <c r="R3527" t="s">
        <v>8316</v>
      </c>
      <c r="S3527" s="16">
        <f t="shared" si="277"/>
        <v>42452.876909722225</v>
      </c>
      <c r="T3527" s="16">
        <f t="shared" si="278"/>
        <v>42473.876909722225</v>
      </c>
      <c r="U3527">
        <f t="shared" si="279"/>
        <v>2016</v>
      </c>
    </row>
    <row r="3528" spans="1:21" ht="49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 s="10">
        <f t="shared" si="276"/>
        <v>32.97</v>
      </c>
      <c r="Q3528" s="11" t="s">
        <v>8315</v>
      </c>
      <c r="R3528" t="s">
        <v>8316</v>
      </c>
      <c r="S3528" s="16">
        <f t="shared" si="277"/>
        <v>42148.676851851851</v>
      </c>
      <c r="T3528" s="16">
        <f t="shared" si="278"/>
        <v>42170.676851851851</v>
      </c>
      <c r="U3528">
        <f t="shared" si="279"/>
        <v>2015</v>
      </c>
    </row>
    <row r="3529" spans="1:21" ht="49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 s="10">
        <f t="shared" si="276"/>
        <v>71.67</v>
      </c>
      <c r="Q3529" s="11" t="s">
        <v>8315</v>
      </c>
      <c r="R3529" t="s">
        <v>8316</v>
      </c>
      <c r="S3529" s="16">
        <f t="shared" si="277"/>
        <v>42302.701516203699</v>
      </c>
      <c r="T3529" s="16">
        <f t="shared" si="278"/>
        <v>42337.958333333328</v>
      </c>
      <c r="U3529">
        <f t="shared" si="279"/>
        <v>2015</v>
      </c>
    </row>
    <row r="3530" spans="1:21" ht="49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 s="10">
        <f t="shared" ref="P3530:P3593" si="281">IFERROR(ROUND(E3530/L3530,2),0)</f>
        <v>71.73</v>
      </c>
      <c r="Q3530" s="11" t="s">
        <v>8315</v>
      </c>
      <c r="R3530" t="s">
        <v>8316</v>
      </c>
      <c r="S3530" s="16">
        <f t="shared" ref="S3530:S3593" si="282">(((J3530/60)/60)/24)+DATE(1970,1,1)</f>
        <v>42275.731666666667</v>
      </c>
      <c r="T3530" s="16">
        <f t="shared" ref="T3530:T3593" si="283">(((I3530/60)/60)/24)+DATE(1970,1,1)</f>
        <v>42305.731666666667</v>
      </c>
      <c r="U3530">
        <f t="shared" ref="U3530:U3593" si="284">YEAR(S3530)</f>
        <v>2015</v>
      </c>
    </row>
    <row r="3531" spans="1:21" ht="49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 s="10">
        <f t="shared" si="281"/>
        <v>76.650000000000006</v>
      </c>
      <c r="Q3531" s="11" t="s">
        <v>8315</v>
      </c>
      <c r="R3531" t="s">
        <v>8316</v>
      </c>
      <c r="S3531" s="16">
        <f t="shared" si="282"/>
        <v>42559.431203703702</v>
      </c>
      <c r="T3531" s="16">
        <f t="shared" si="283"/>
        <v>42583.957638888889</v>
      </c>
      <c r="U3531">
        <f t="shared" si="284"/>
        <v>2016</v>
      </c>
    </row>
    <row r="3532" spans="1:21" ht="33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 s="10">
        <f t="shared" si="281"/>
        <v>72.95</v>
      </c>
      <c r="Q3532" s="11" t="s">
        <v>8315</v>
      </c>
      <c r="R3532" t="s">
        <v>8316</v>
      </c>
      <c r="S3532" s="16">
        <f t="shared" si="282"/>
        <v>42420.019097222219</v>
      </c>
      <c r="T3532" s="16">
        <f t="shared" si="283"/>
        <v>42479.977430555555</v>
      </c>
      <c r="U3532">
        <f t="shared" si="284"/>
        <v>2016</v>
      </c>
    </row>
    <row r="3533" spans="1:21" ht="49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 s="10">
        <f t="shared" si="281"/>
        <v>88.25</v>
      </c>
      <c r="Q3533" s="11" t="s">
        <v>8315</v>
      </c>
      <c r="R3533" t="s">
        <v>8316</v>
      </c>
      <c r="S3533" s="16">
        <f t="shared" si="282"/>
        <v>41820.62809027778</v>
      </c>
      <c r="T3533" s="16">
        <f t="shared" si="283"/>
        <v>41841.165972222225</v>
      </c>
      <c r="U3533">
        <f t="shared" si="284"/>
        <v>2014</v>
      </c>
    </row>
    <row r="3534" spans="1:21" ht="49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 s="10">
        <f t="shared" si="281"/>
        <v>58.79</v>
      </c>
      <c r="Q3534" s="11" t="s">
        <v>8315</v>
      </c>
      <c r="R3534" t="s">
        <v>8316</v>
      </c>
      <c r="S3534" s="16">
        <f t="shared" si="282"/>
        <v>42633.116851851853</v>
      </c>
      <c r="T3534" s="16">
        <f t="shared" si="283"/>
        <v>42663.116851851853</v>
      </c>
      <c r="U3534">
        <f t="shared" si="284"/>
        <v>2016</v>
      </c>
    </row>
    <row r="3535" spans="1:21" ht="49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 s="10">
        <f t="shared" si="281"/>
        <v>62.67</v>
      </c>
      <c r="Q3535" s="11" t="s">
        <v>8315</v>
      </c>
      <c r="R3535" t="s">
        <v>8316</v>
      </c>
      <c r="S3535" s="16">
        <f t="shared" si="282"/>
        <v>42490.133877314816</v>
      </c>
      <c r="T3535" s="16">
        <f t="shared" si="283"/>
        <v>42527.083333333328</v>
      </c>
      <c r="U3535">
        <f t="shared" si="284"/>
        <v>2016</v>
      </c>
    </row>
    <row r="3536" spans="1:21" ht="49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 s="10">
        <f t="shared" si="281"/>
        <v>132.96</v>
      </c>
      <c r="Q3536" s="11" t="s">
        <v>8315</v>
      </c>
      <c r="R3536" t="s">
        <v>8316</v>
      </c>
      <c r="S3536" s="16">
        <f t="shared" si="282"/>
        <v>42036.995590277773</v>
      </c>
      <c r="T3536" s="16">
        <f t="shared" si="283"/>
        <v>42094.536111111112</v>
      </c>
      <c r="U3536">
        <f t="shared" si="284"/>
        <v>2015</v>
      </c>
    </row>
    <row r="3537" spans="1:21" ht="49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 s="10">
        <f t="shared" si="281"/>
        <v>79.540000000000006</v>
      </c>
      <c r="Q3537" s="11" t="s">
        <v>8315</v>
      </c>
      <c r="R3537" t="s">
        <v>8316</v>
      </c>
      <c r="S3537" s="16">
        <f t="shared" si="282"/>
        <v>42341.180636574078</v>
      </c>
      <c r="T3537" s="16">
        <f t="shared" si="283"/>
        <v>42373.180636574078</v>
      </c>
      <c r="U3537">
        <f t="shared" si="284"/>
        <v>2015</v>
      </c>
    </row>
    <row r="3538" spans="1:21" ht="49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 s="10">
        <f t="shared" si="281"/>
        <v>46.61</v>
      </c>
      <c r="Q3538" s="11" t="s">
        <v>8315</v>
      </c>
      <c r="R3538" t="s">
        <v>8316</v>
      </c>
      <c r="S3538" s="16">
        <f t="shared" si="282"/>
        <v>41884.056747685187</v>
      </c>
      <c r="T3538" s="16">
        <f t="shared" si="283"/>
        <v>41903.083333333336</v>
      </c>
      <c r="U3538">
        <f t="shared" si="284"/>
        <v>2014</v>
      </c>
    </row>
    <row r="3539" spans="1:21" ht="49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 s="10">
        <f t="shared" si="281"/>
        <v>114.29</v>
      </c>
      <c r="Q3539" s="11" t="s">
        <v>8315</v>
      </c>
      <c r="R3539" t="s">
        <v>8316</v>
      </c>
      <c r="S3539" s="16">
        <f t="shared" si="282"/>
        <v>42268.009224537032</v>
      </c>
      <c r="T3539" s="16">
        <f t="shared" si="283"/>
        <v>42303.009224537032</v>
      </c>
      <c r="U3539">
        <f t="shared" si="284"/>
        <v>2015</v>
      </c>
    </row>
    <row r="3540" spans="1:21" ht="33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 s="10">
        <f t="shared" si="281"/>
        <v>116.65</v>
      </c>
      <c r="Q3540" s="11" t="s">
        <v>8315</v>
      </c>
      <c r="R3540" t="s">
        <v>8316</v>
      </c>
      <c r="S3540" s="16">
        <f t="shared" si="282"/>
        <v>42185.521087962959</v>
      </c>
      <c r="T3540" s="16">
        <f t="shared" si="283"/>
        <v>42215.521087962959</v>
      </c>
      <c r="U3540">
        <f t="shared" si="284"/>
        <v>2015</v>
      </c>
    </row>
    <row r="3541" spans="1:21" ht="49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 s="10">
        <f t="shared" si="281"/>
        <v>129.03</v>
      </c>
      <c r="Q3541" s="11" t="s">
        <v>8315</v>
      </c>
      <c r="R3541" t="s">
        <v>8316</v>
      </c>
      <c r="S3541" s="16">
        <f t="shared" si="282"/>
        <v>42676.065150462964</v>
      </c>
      <c r="T3541" s="16">
        <f t="shared" si="283"/>
        <v>42721.290972222225</v>
      </c>
      <c r="U3541">
        <f t="shared" si="284"/>
        <v>2016</v>
      </c>
    </row>
    <row r="3542" spans="1:21" ht="49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 s="10">
        <f t="shared" si="281"/>
        <v>65.87</v>
      </c>
      <c r="Q3542" s="11" t="s">
        <v>8315</v>
      </c>
      <c r="R3542" t="s">
        <v>8316</v>
      </c>
      <c r="S3542" s="16">
        <f t="shared" si="282"/>
        <v>42561.154664351852</v>
      </c>
      <c r="T3542" s="16">
        <f t="shared" si="283"/>
        <v>42592.166666666672</v>
      </c>
      <c r="U3542">
        <f t="shared" si="284"/>
        <v>2016</v>
      </c>
    </row>
    <row r="3543" spans="1:21" ht="33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 s="10">
        <f t="shared" si="281"/>
        <v>98.54</v>
      </c>
      <c r="Q3543" s="11" t="s">
        <v>8315</v>
      </c>
      <c r="R3543" t="s">
        <v>8316</v>
      </c>
      <c r="S3543" s="16">
        <f t="shared" si="282"/>
        <v>41829.788252314815</v>
      </c>
      <c r="T3543" s="16">
        <f t="shared" si="283"/>
        <v>41839.208333333336</v>
      </c>
      <c r="U3543">
        <f t="shared" si="284"/>
        <v>2014</v>
      </c>
    </row>
    <row r="3544" spans="1:21" ht="49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 s="10">
        <f t="shared" si="281"/>
        <v>80.73</v>
      </c>
      <c r="Q3544" s="11" t="s">
        <v>8315</v>
      </c>
      <c r="R3544" t="s">
        <v>8316</v>
      </c>
      <c r="S3544" s="16">
        <f t="shared" si="282"/>
        <v>41799.685902777775</v>
      </c>
      <c r="T3544" s="16">
        <f t="shared" si="283"/>
        <v>41827.083333333336</v>
      </c>
      <c r="U3544">
        <f t="shared" si="284"/>
        <v>2014</v>
      </c>
    </row>
    <row r="3545" spans="1:21" ht="33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 s="10">
        <f t="shared" si="281"/>
        <v>53.72</v>
      </c>
      <c r="Q3545" s="11" t="s">
        <v>8315</v>
      </c>
      <c r="R3545" t="s">
        <v>8316</v>
      </c>
      <c r="S3545" s="16">
        <f t="shared" si="282"/>
        <v>41829.795729166668</v>
      </c>
      <c r="T3545" s="16">
        <f t="shared" si="283"/>
        <v>41859.795729166668</v>
      </c>
      <c r="U3545">
        <f t="shared" si="284"/>
        <v>2014</v>
      </c>
    </row>
    <row r="3546" spans="1:21" ht="49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 s="10">
        <f t="shared" si="281"/>
        <v>36.61</v>
      </c>
      <c r="Q3546" s="11" t="s">
        <v>8315</v>
      </c>
      <c r="R3546" t="s">
        <v>8316</v>
      </c>
      <c r="S3546" s="16">
        <f t="shared" si="282"/>
        <v>42155.696793981479</v>
      </c>
      <c r="T3546" s="16">
        <f t="shared" si="283"/>
        <v>42190.696793981479</v>
      </c>
      <c r="U3546">
        <f t="shared" si="284"/>
        <v>2015</v>
      </c>
    </row>
    <row r="3547" spans="1:21" ht="49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 s="10">
        <f t="shared" si="281"/>
        <v>34.92</v>
      </c>
      <c r="Q3547" s="11" t="s">
        <v>8315</v>
      </c>
      <c r="R3547" t="s">
        <v>8316</v>
      </c>
      <c r="S3547" s="16">
        <f t="shared" si="282"/>
        <v>42734.789444444439</v>
      </c>
      <c r="T3547" s="16">
        <f t="shared" si="283"/>
        <v>42767.979861111111</v>
      </c>
      <c r="U3547">
        <f t="shared" si="284"/>
        <v>2016</v>
      </c>
    </row>
    <row r="3548" spans="1:21" ht="49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 s="10">
        <f t="shared" si="281"/>
        <v>204.57</v>
      </c>
      <c r="Q3548" s="11" t="s">
        <v>8315</v>
      </c>
      <c r="R3548" t="s">
        <v>8316</v>
      </c>
      <c r="S3548" s="16">
        <f t="shared" si="282"/>
        <v>42611.801412037035</v>
      </c>
      <c r="T3548" s="16">
        <f t="shared" si="283"/>
        <v>42627.791666666672</v>
      </c>
      <c r="U3548">
        <f t="shared" si="284"/>
        <v>2016</v>
      </c>
    </row>
    <row r="3549" spans="1:21" ht="49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 s="10">
        <f t="shared" si="281"/>
        <v>204.05</v>
      </c>
      <c r="Q3549" s="11" t="s">
        <v>8315</v>
      </c>
      <c r="R3549" t="s">
        <v>8316</v>
      </c>
      <c r="S3549" s="16">
        <f t="shared" si="282"/>
        <v>42186.855879629627</v>
      </c>
      <c r="T3549" s="16">
        <f t="shared" si="283"/>
        <v>42216.855879629627</v>
      </c>
      <c r="U3549">
        <f t="shared" si="284"/>
        <v>2015</v>
      </c>
    </row>
    <row r="3550" spans="1:21" ht="49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 s="10">
        <f t="shared" si="281"/>
        <v>49.44</v>
      </c>
      <c r="Q3550" s="11" t="s">
        <v>8315</v>
      </c>
      <c r="R3550" t="s">
        <v>8316</v>
      </c>
      <c r="S3550" s="16">
        <f t="shared" si="282"/>
        <v>42466.303715277783</v>
      </c>
      <c r="T3550" s="16">
        <f t="shared" si="283"/>
        <v>42496.303715277783</v>
      </c>
      <c r="U3550">
        <f t="shared" si="284"/>
        <v>2016</v>
      </c>
    </row>
    <row r="3551" spans="1:21" ht="33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 s="10">
        <f t="shared" si="281"/>
        <v>184.78</v>
      </c>
      <c r="Q3551" s="11" t="s">
        <v>8315</v>
      </c>
      <c r="R3551" t="s">
        <v>8316</v>
      </c>
      <c r="S3551" s="16">
        <f t="shared" si="282"/>
        <v>42746.057106481487</v>
      </c>
      <c r="T3551" s="16">
        <f t="shared" si="283"/>
        <v>42791.057106481487</v>
      </c>
      <c r="U3551">
        <f t="shared" si="284"/>
        <v>2017</v>
      </c>
    </row>
    <row r="3552" spans="1:21" ht="49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 s="10">
        <f t="shared" si="281"/>
        <v>85.21</v>
      </c>
      <c r="Q3552" s="11" t="s">
        <v>8315</v>
      </c>
      <c r="R3552" t="s">
        <v>8316</v>
      </c>
      <c r="S3552" s="16">
        <f t="shared" si="282"/>
        <v>42044.184988425928</v>
      </c>
      <c r="T3552" s="16">
        <f t="shared" si="283"/>
        <v>42074.143321759257</v>
      </c>
      <c r="U3552">
        <f t="shared" si="284"/>
        <v>2015</v>
      </c>
    </row>
    <row r="3553" spans="1:21" ht="49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 s="10">
        <f t="shared" si="281"/>
        <v>68.349999999999994</v>
      </c>
      <c r="Q3553" s="11" t="s">
        <v>8315</v>
      </c>
      <c r="R3553" t="s">
        <v>8316</v>
      </c>
      <c r="S3553" s="16">
        <f t="shared" si="282"/>
        <v>41941.75203703704</v>
      </c>
      <c r="T3553" s="16">
        <f t="shared" si="283"/>
        <v>41964.708333333328</v>
      </c>
      <c r="U3553">
        <f t="shared" si="284"/>
        <v>2014</v>
      </c>
    </row>
    <row r="3554" spans="1:21" ht="49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 s="10">
        <f t="shared" si="281"/>
        <v>159.47</v>
      </c>
      <c r="Q3554" s="11" t="s">
        <v>8315</v>
      </c>
      <c r="R3554" t="s">
        <v>8316</v>
      </c>
      <c r="S3554" s="16">
        <f t="shared" si="282"/>
        <v>42089.412557870368</v>
      </c>
      <c r="T3554" s="16">
        <f t="shared" si="283"/>
        <v>42117.770833333328</v>
      </c>
      <c r="U3554">
        <f t="shared" si="284"/>
        <v>2015</v>
      </c>
    </row>
    <row r="3555" spans="1:21" ht="49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 s="10">
        <f t="shared" si="281"/>
        <v>72.05</v>
      </c>
      <c r="Q3555" s="11" t="s">
        <v>8315</v>
      </c>
      <c r="R3555" t="s">
        <v>8316</v>
      </c>
      <c r="S3555" s="16">
        <f t="shared" si="282"/>
        <v>41752.83457175926</v>
      </c>
      <c r="T3555" s="16">
        <f t="shared" si="283"/>
        <v>41782.83457175926</v>
      </c>
      <c r="U3555">
        <f t="shared" si="284"/>
        <v>2014</v>
      </c>
    </row>
    <row r="3556" spans="1:21" ht="49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 s="10">
        <f t="shared" si="281"/>
        <v>136</v>
      </c>
      <c r="Q3556" s="11" t="s">
        <v>8315</v>
      </c>
      <c r="R3556" t="s">
        <v>8316</v>
      </c>
      <c r="S3556" s="16">
        <f t="shared" si="282"/>
        <v>42430.839398148149</v>
      </c>
      <c r="T3556" s="16">
        <f t="shared" si="283"/>
        <v>42445.165972222225</v>
      </c>
      <c r="U3556">
        <f t="shared" si="284"/>
        <v>2016</v>
      </c>
    </row>
    <row r="3557" spans="1:21" ht="49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 s="10">
        <f t="shared" si="281"/>
        <v>307.69</v>
      </c>
      <c r="Q3557" s="11" t="s">
        <v>8315</v>
      </c>
      <c r="R3557" t="s">
        <v>8316</v>
      </c>
      <c r="S3557" s="16">
        <f t="shared" si="282"/>
        <v>41794.817523148151</v>
      </c>
      <c r="T3557" s="16">
        <f t="shared" si="283"/>
        <v>41824.458333333336</v>
      </c>
      <c r="U3557">
        <f t="shared" si="284"/>
        <v>2014</v>
      </c>
    </row>
    <row r="3558" spans="1:21" ht="49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 s="10">
        <f t="shared" si="281"/>
        <v>56.83</v>
      </c>
      <c r="Q3558" s="11" t="s">
        <v>8315</v>
      </c>
      <c r="R3558" t="s">
        <v>8316</v>
      </c>
      <c r="S3558" s="16">
        <f t="shared" si="282"/>
        <v>42581.397546296299</v>
      </c>
      <c r="T3558" s="16">
        <f t="shared" si="283"/>
        <v>42638.958333333328</v>
      </c>
      <c r="U3558">
        <f t="shared" si="284"/>
        <v>2016</v>
      </c>
    </row>
    <row r="3559" spans="1:21" ht="49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 s="10">
        <f t="shared" si="281"/>
        <v>82.26</v>
      </c>
      <c r="Q3559" s="11" t="s">
        <v>8315</v>
      </c>
      <c r="R3559" t="s">
        <v>8316</v>
      </c>
      <c r="S3559" s="16">
        <f t="shared" si="282"/>
        <v>42125.647534722222</v>
      </c>
      <c r="T3559" s="16">
        <f t="shared" si="283"/>
        <v>42150.647534722222</v>
      </c>
      <c r="U3559">
        <f t="shared" si="284"/>
        <v>2015</v>
      </c>
    </row>
    <row r="3560" spans="1:21" ht="49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 s="10">
        <f t="shared" si="281"/>
        <v>81.67</v>
      </c>
      <c r="Q3560" s="11" t="s">
        <v>8315</v>
      </c>
      <c r="R3560" t="s">
        <v>8316</v>
      </c>
      <c r="S3560" s="16">
        <f t="shared" si="282"/>
        <v>42447.894432870366</v>
      </c>
      <c r="T3560" s="16">
        <f t="shared" si="283"/>
        <v>42507.894432870366</v>
      </c>
      <c r="U3560">
        <f t="shared" si="284"/>
        <v>2016</v>
      </c>
    </row>
    <row r="3561" spans="1:21" ht="49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 s="10">
        <f t="shared" si="281"/>
        <v>84.85</v>
      </c>
      <c r="Q3561" s="11" t="s">
        <v>8315</v>
      </c>
      <c r="R3561" t="s">
        <v>8316</v>
      </c>
      <c r="S3561" s="16">
        <f t="shared" si="282"/>
        <v>41846.667326388888</v>
      </c>
      <c r="T3561" s="16">
        <f t="shared" si="283"/>
        <v>41867.667326388888</v>
      </c>
      <c r="U3561">
        <f t="shared" si="284"/>
        <v>2014</v>
      </c>
    </row>
    <row r="3562" spans="1:21" ht="49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 s="10">
        <f t="shared" si="281"/>
        <v>39.869999999999997</v>
      </c>
      <c r="Q3562" s="11" t="s">
        <v>8315</v>
      </c>
      <c r="R3562" t="s">
        <v>8316</v>
      </c>
      <c r="S3562" s="16">
        <f t="shared" si="282"/>
        <v>41914.295104166667</v>
      </c>
      <c r="T3562" s="16">
        <f t="shared" si="283"/>
        <v>41948.536111111112</v>
      </c>
      <c r="U3562">
        <f t="shared" si="284"/>
        <v>2014</v>
      </c>
    </row>
    <row r="3563" spans="1:21" ht="65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 s="10">
        <f t="shared" si="281"/>
        <v>121.36</v>
      </c>
      <c r="Q3563" s="11" t="s">
        <v>8315</v>
      </c>
      <c r="R3563" t="s">
        <v>8316</v>
      </c>
      <c r="S3563" s="16">
        <f t="shared" si="282"/>
        <v>41995.870486111111</v>
      </c>
      <c r="T3563" s="16">
        <f t="shared" si="283"/>
        <v>42015.870486111111</v>
      </c>
      <c r="U3563">
        <f t="shared" si="284"/>
        <v>2014</v>
      </c>
    </row>
    <row r="3564" spans="1:21" ht="49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 s="10">
        <f t="shared" si="281"/>
        <v>310</v>
      </c>
      <c r="Q3564" s="11" t="s">
        <v>8315</v>
      </c>
      <c r="R3564" t="s">
        <v>8316</v>
      </c>
      <c r="S3564" s="16">
        <f t="shared" si="282"/>
        <v>42102.866307870368</v>
      </c>
      <c r="T3564" s="16">
        <f t="shared" si="283"/>
        <v>42133.866307870368</v>
      </c>
      <c r="U3564">
        <f t="shared" si="284"/>
        <v>2015</v>
      </c>
    </row>
    <row r="3565" spans="1:21" ht="33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 s="10">
        <f t="shared" si="281"/>
        <v>77.34</v>
      </c>
      <c r="Q3565" s="11" t="s">
        <v>8315</v>
      </c>
      <c r="R3565" t="s">
        <v>8316</v>
      </c>
      <c r="S3565" s="16">
        <f t="shared" si="282"/>
        <v>41375.702210648145</v>
      </c>
      <c r="T3565" s="16">
        <f t="shared" si="283"/>
        <v>41400.702210648145</v>
      </c>
      <c r="U3565">
        <f t="shared" si="284"/>
        <v>2013</v>
      </c>
    </row>
    <row r="3566" spans="1:21" ht="49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 s="10">
        <f t="shared" si="281"/>
        <v>100.22</v>
      </c>
      <c r="Q3566" s="11" t="s">
        <v>8315</v>
      </c>
      <c r="R3566" t="s">
        <v>8316</v>
      </c>
      <c r="S3566" s="16">
        <f t="shared" si="282"/>
        <v>41791.993414351848</v>
      </c>
      <c r="T3566" s="16">
        <f t="shared" si="283"/>
        <v>41821.993414351848</v>
      </c>
      <c r="U3566">
        <f t="shared" si="284"/>
        <v>2014</v>
      </c>
    </row>
    <row r="3567" spans="1:21" ht="49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 s="10">
        <f t="shared" si="281"/>
        <v>49.55</v>
      </c>
      <c r="Q3567" s="11" t="s">
        <v>8315</v>
      </c>
      <c r="R3567" t="s">
        <v>8316</v>
      </c>
      <c r="S3567" s="16">
        <f t="shared" si="282"/>
        <v>42465.491435185191</v>
      </c>
      <c r="T3567" s="16">
        <f t="shared" si="283"/>
        <v>42494.958333333328</v>
      </c>
      <c r="U3567">
        <f t="shared" si="284"/>
        <v>2016</v>
      </c>
    </row>
    <row r="3568" spans="1:21" ht="49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 s="10">
        <f t="shared" si="281"/>
        <v>65.38</v>
      </c>
      <c r="Q3568" s="11" t="s">
        <v>8315</v>
      </c>
      <c r="R3568" t="s">
        <v>8316</v>
      </c>
      <c r="S3568" s="16">
        <f t="shared" si="282"/>
        <v>42208.84646990741</v>
      </c>
      <c r="T3568" s="16">
        <f t="shared" si="283"/>
        <v>42238.84646990741</v>
      </c>
      <c r="U3568">
        <f t="shared" si="284"/>
        <v>2015</v>
      </c>
    </row>
    <row r="3569" spans="1:21" ht="49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 s="10">
        <f t="shared" si="281"/>
        <v>80.16</v>
      </c>
      <c r="Q3569" s="11" t="s">
        <v>8315</v>
      </c>
      <c r="R3569" t="s">
        <v>8316</v>
      </c>
      <c r="S3569" s="16">
        <f t="shared" si="282"/>
        <v>41841.26489583333</v>
      </c>
      <c r="T3569" s="16">
        <f t="shared" si="283"/>
        <v>41864.207638888889</v>
      </c>
      <c r="U3569">
        <f t="shared" si="284"/>
        <v>2014</v>
      </c>
    </row>
    <row r="3570" spans="1:21" ht="33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 s="10">
        <f t="shared" si="281"/>
        <v>50.2</v>
      </c>
      <c r="Q3570" s="11" t="s">
        <v>8315</v>
      </c>
      <c r="R3570" t="s">
        <v>8316</v>
      </c>
      <c r="S3570" s="16">
        <f t="shared" si="282"/>
        <v>42648.546111111107</v>
      </c>
      <c r="T3570" s="16">
        <f t="shared" si="283"/>
        <v>42678.546111111107</v>
      </c>
      <c r="U3570">
        <f t="shared" si="284"/>
        <v>2016</v>
      </c>
    </row>
    <row r="3571" spans="1:21" ht="49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 s="10">
        <f t="shared" si="281"/>
        <v>52.58</v>
      </c>
      <c r="Q3571" s="11" t="s">
        <v>8315</v>
      </c>
      <c r="R3571" t="s">
        <v>8316</v>
      </c>
      <c r="S3571" s="16">
        <f t="shared" si="282"/>
        <v>42426.949988425928</v>
      </c>
      <c r="T3571" s="16">
        <f t="shared" si="283"/>
        <v>42461.165972222225</v>
      </c>
      <c r="U3571">
        <f t="shared" si="284"/>
        <v>2016</v>
      </c>
    </row>
    <row r="3572" spans="1:21" ht="49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 s="10">
        <f t="shared" si="281"/>
        <v>84.29</v>
      </c>
      <c r="Q3572" s="11" t="s">
        <v>8315</v>
      </c>
      <c r="R3572" t="s">
        <v>8316</v>
      </c>
      <c r="S3572" s="16">
        <f t="shared" si="282"/>
        <v>42768.425370370373</v>
      </c>
      <c r="T3572" s="16">
        <f t="shared" si="283"/>
        <v>42798.425370370373</v>
      </c>
      <c r="U3572">
        <f t="shared" si="284"/>
        <v>2017</v>
      </c>
    </row>
    <row r="3573" spans="1:21" ht="49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 s="10">
        <f t="shared" si="281"/>
        <v>114.13</v>
      </c>
      <c r="Q3573" s="11" t="s">
        <v>8315</v>
      </c>
      <c r="R3573" t="s">
        <v>8316</v>
      </c>
      <c r="S3573" s="16">
        <f t="shared" si="282"/>
        <v>41851.200150462959</v>
      </c>
      <c r="T3573" s="16">
        <f t="shared" si="283"/>
        <v>41881.200150462959</v>
      </c>
      <c r="U3573">
        <f t="shared" si="284"/>
        <v>2014</v>
      </c>
    </row>
    <row r="3574" spans="1:21" ht="49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 s="10">
        <f t="shared" si="281"/>
        <v>145.16</v>
      </c>
      <c r="Q3574" s="11" t="s">
        <v>8315</v>
      </c>
      <c r="R3574" t="s">
        <v>8316</v>
      </c>
      <c r="S3574" s="16">
        <f t="shared" si="282"/>
        <v>42556.873020833329</v>
      </c>
      <c r="T3574" s="16">
        <f t="shared" si="283"/>
        <v>42616.873020833329</v>
      </c>
      <c r="U3574">
        <f t="shared" si="284"/>
        <v>2016</v>
      </c>
    </row>
    <row r="3575" spans="1:21" ht="33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 s="10">
        <f t="shared" si="281"/>
        <v>72.89</v>
      </c>
      <c r="Q3575" s="11" t="s">
        <v>8315</v>
      </c>
      <c r="R3575" t="s">
        <v>8316</v>
      </c>
      <c r="S3575" s="16">
        <f t="shared" si="282"/>
        <v>41943.753032407411</v>
      </c>
      <c r="T3575" s="16">
        <f t="shared" si="283"/>
        <v>41973.794699074075</v>
      </c>
      <c r="U3575">
        <f t="shared" si="284"/>
        <v>2014</v>
      </c>
    </row>
    <row r="3576" spans="1:21" ht="49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 s="10">
        <f t="shared" si="281"/>
        <v>148.47999999999999</v>
      </c>
      <c r="Q3576" s="11" t="s">
        <v>8315</v>
      </c>
      <c r="R3576" t="s">
        <v>8316</v>
      </c>
      <c r="S3576" s="16">
        <f t="shared" si="282"/>
        <v>42062.834444444445</v>
      </c>
      <c r="T3576" s="16">
        <f t="shared" si="283"/>
        <v>42083.852083333331</v>
      </c>
      <c r="U3576">
        <f t="shared" si="284"/>
        <v>2015</v>
      </c>
    </row>
    <row r="3577" spans="1:21" ht="17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 s="10">
        <f t="shared" si="281"/>
        <v>69.19</v>
      </c>
      <c r="Q3577" s="11" t="s">
        <v>8315</v>
      </c>
      <c r="R3577" t="s">
        <v>8316</v>
      </c>
      <c r="S3577" s="16">
        <f t="shared" si="282"/>
        <v>42762.942430555559</v>
      </c>
      <c r="T3577" s="16">
        <f t="shared" si="283"/>
        <v>42794.208333333328</v>
      </c>
      <c r="U3577">
        <f t="shared" si="284"/>
        <v>2017</v>
      </c>
    </row>
    <row r="3578" spans="1:21" ht="49" x14ac:dyDescent="0.2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 s="10">
        <f t="shared" si="281"/>
        <v>150.15</v>
      </c>
      <c r="Q3578" s="11" t="s">
        <v>8315</v>
      </c>
      <c r="R3578" t="s">
        <v>8316</v>
      </c>
      <c r="S3578" s="16">
        <f t="shared" si="282"/>
        <v>42318.702094907407</v>
      </c>
      <c r="T3578" s="16">
        <f t="shared" si="283"/>
        <v>42348.702094907407</v>
      </c>
      <c r="U3578">
        <f t="shared" si="284"/>
        <v>2015</v>
      </c>
    </row>
    <row r="3579" spans="1:21" ht="49" x14ac:dyDescent="0.2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 s="10">
        <f t="shared" si="281"/>
        <v>93.43</v>
      </c>
      <c r="Q3579" s="11" t="s">
        <v>8315</v>
      </c>
      <c r="R3579" t="s">
        <v>8316</v>
      </c>
      <c r="S3579" s="16">
        <f t="shared" si="282"/>
        <v>42646.092812499999</v>
      </c>
      <c r="T3579" s="16">
        <f t="shared" si="283"/>
        <v>42675.207638888889</v>
      </c>
      <c r="U3579">
        <f t="shared" si="284"/>
        <v>2016</v>
      </c>
    </row>
    <row r="3580" spans="1:21" ht="49" x14ac:dyDescent="0.2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 s="10">
        <f t="shared" si="281"/>
        <v>71.790000000000006</v>
      </c>
      <c r="Q3580" s="11" t="s">
        <v>8315</v>
      </c>
      <c r="R3580" t="s">
        <v>8316</v>
      </c>
      <c r="S3580" s="16">
        <f t="shared" si="282"/>
        <v>42238.13282407407</v>
      </c>
      <c r="T3580" s="16">
        <f t="shared" si="283"/>
        <v>42268.13282407407</v>
      </c>
      <c r="U3580">
        <f t="shared" si="284"/>
        <v>2015</v>
      </c>
    </row>
    <row r="3581" spans="1:21" ht="49" x14ac:dyDescent="0.2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 s="10">
        <f t="shared" si="281"/>
        <v>252.02</v>
      </c>
      <c r="Q3581" s="11" t="s">
        <v>8315</v>
      </c>
      <c r="R3581" t="s">
        <v>8316</v>
      </c>
      <c r="S3581" s="16">
        <f t="shared" si="282"/>
        <v>42473.794710648144</v>
      </c>
      <c r="T3581" s="16">
        <f t="shared" si="283"/>
        <v>42503.794710648144</v>
      </c>
      <c r="U3581">
        <f t="shared" si="284"/>
        <v>2016</v>
      </c>
    </row>
    <row r="3582" spans="1:21" ht="49" x14ac:dyDescent="0.2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 s="10">
        <f t="shared" si="281"/>
        <v>36.86</v>
      </c>
      <c r="Q3582" s="11" t="s">
        <v>8315</v>
      </c>
      <c r="R3582" t="s">
        <v>8316</v>
      </c>
      <c r="S3582" s="16">
        <f t="shared" si="282"/>
        <v>42558.189432870371</v>
      </c>
      <c r="T3582" s="16">
        <f t="shared" si="283"/>
        <v>42587.875</v>
      </c>
      <c r="U3582">
        <f t="shared" si="284"/>
        <v>2016</v>
      </c>
    </row>
    <row r="3583" spans="1:21" ht="49" x14ac:dyDescent="0.2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 s="10">
        <f t="shared" si="281"/>
        <v>36.47</v>
      </c>
      <c r="Q3583" s="11" t="s">
        <v>8315</v>
      </c>
      <c r="R3583" t="s">
        <v>8316</v>
      </c>
      <c r="S3583" s="16">
        <f t="shared" si="282"/>
        <v>42201.675011574072</v>
      </c>
      <c r="T3583" s="16">
        <f t="shared" si="283"/>
        <v>42216.666666666672</v>
      </c>
      <c r="U3583">
        <f t="shared" si="284"/>
        <v>2015</v>
      </c>
    </row>
    <row r="3584" spans="1:21" ht="49" x14ac:dyDescent="0.2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 s="10">
        <f t="shared" si="281"/>
        <v>44.86</v>
      </c>
      <c r="Q3584" s="11" t="s">
        <v>8315</v>
      </c>
      <c r="R3584" t="s">
        <v>8316</v>
      </c>
      <c r="S3584" s="16">
        <f t="shared" si="282"/>
        <v>42507.264699074076</v>
      </c>
      <c r="T3584" s="16">
        <f t="shared" si="283"/>
        <v>42538.666666666672</v>
      </c>
      <c r="U3584">
        <f t="shared" si="284"/>
        <v>2016</v>
      </c>
    </row>
    <row r="3585" spans="1:21" ht="17" x14ac:dyDescent="0.2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 s="10">
        <f t="shared" si="281"/>
        <v>67.739999999999995</v>
      </c>
      <c r="Q3585" s="11" t="s">
        <v>8315</v>
      </c>
      <c r="R3585" t="s">
        <v>8316</v>
      </c>
      <c r="S3585" s="16">
        <f t="shared" si="282"/>
        <v>42154.873124999998</v>
      </c>
      <c r="T3585" s="16">
        <f t="shared" si="283"/>
        <v>42184.873124999998</v>
      </c>
      <c r="U3585">
        <f t="shared" si="284"/>
        <v>2015</v>
      </c>
    </row>
    <row r="3586" spans="1:21" ht="49" x14ac:dyDescent="0.2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 s="10">
        <f t="shared" si="281"/>
        <v>68.25</v>
      </c>
      <c r="Q3586" s="11" t="s">
        <v>8315</v>
      </c>
      <c r="R3586" t="s">
        <v>8316</v>
      </c>
      <c r="S3586" s="16">
        <f t="shared" si="282"/>
        <v>42054.74418981481</v>
      </c>
      <c r="T3586" s="16">
        <f t="shared" si="283"/>
        <v>42100.166666666672</v>
      </c>
      <c r="U3586">
        <f t="shared" si="284"/>
        <v>2015</v>
      </c>
    </row>
    <row r="3587" spans="1:21" ht="49" x14ac:dyDescent="0.2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 s="10">
        <f t="shared" si="281"/>
        <v>50.38</v>
      </c>
      <c r="Q3587" s="11" t="s">
        <v>8315</v>
      </c>
      <c r="R3587" t="s">
        <v>8316</v>
      </c>
      <c r="S3587" s="16">
        <f t="shared" si="282"/>
        <v>42139.525567129633</v>
      </c>
      <c r="T3587" s="16">
        <f t="shared" si="283"/>
        <v>42169.525567129633</v>
      </c>
      <c r="U3587">
        <f t="shared" si="284"/>
        <v>2015</v>
      </c>
    </row>
    <row r="3588" spans="1:21" ht="49" x14ac:dyDescent="0.2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 s="10">
        <f t="shared" si="281"/>
        <v>50.75</v>
      </c>
      <c r="Q3588" s="11" t="s">
        <v>8315</v>
      </c>
      <c r="R3588" t="s">
        <v>8316</v>
      </c>
      <c r="S3588" s="16">
        <f t="shared" si="282"/>
        <v>42061.212488425925</v>
      </c>
      <c r="T3588" s="16">
        <f t="shared" si="283"/>
        <v>42089.166666666672</v>
      </c>
      <c r="U3588">
        <f t="shared" si="284"/>
        <v>2015</v>
      </c>
    </row>
    <row r="3589" spans="1:21" ht="49" x14ac:dyDescent="0.2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 s="10">
        <f t="shared" si="281"/>
        <v>25.69</v>
      </c>
      <c r="Q3589" s="11" t="s">
        <v>8315</v>
      </c>
      <c r="R3589" t="s">
        <v>8316</v>
      </c>
      <c r="S3589" s="16">
        <f t="shared" si="282"/>
        <v>41827.909942129627</v>
      </c>
      <c r="T3589" s="16">
        <f t="shared" si="283"/>
        <v>41857.897222222222</v>
      </c>
      <c r="U3589">
        <f t="shared" si="284"/>
        <v>2014</v>
      </c>
    </row>
    <row r="3590" spans="1:21" ht="49" x14ac:dyDescent="0.2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 s="10">
        <f t="shared" si="281"/>
        <v>80.23</v>
      </c>
      <c r="Q3590" s="11" t="s">
        <v>8315</v>
      </c>
      <c r="R3590" t="s">
        <v>8316</v>
      </c>
      <c r="S3590" s="16">
        <f t="shared" si="282"/>
        <v>42042.197824074072</v>
      </c>
      <c r="T3590" s="16">
        <f t="shared" si="283"/>
        <v>42072.156157407408</v>
      </c>
      <c r="U3590">
        <f t="shared" si="284"/>
        <v>2015</v>
      </c>
    </row>
    <row r="3591" spans="1:21" ht="49" x14ac:dyDescent="0.2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 s="10">
        <f t="shared" si="281"/>
        <v>264.85000000000002</v>
      </c>
      <c r="Q3591" s="11" t="s">
        <v>8315</v>
      </c>
      <c r="R3591" t="s">
        <v>8316</v>
      </c>
      <c r="S3591" s="16">
        <f t="shared" si="282"/>
        <v>42341.818379629629</v>
      </c>
      <c r="T3591" s="16">
        <f t="shared" si="283"/>
        <v>42370.166666666672</v>
      </c>
      <c r="U3591">
        <f t="shared" si="284"/>
        <v>2015</v>
      </c>
    </row>
    <row r="3592" spans="1:21" ht="49" x14ac:dyDescent="0.2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 s="10">
        <f t="shared" si="281"/>
        <v>58.62</v>
      </c>
      <c r="Q3592" s="11" t="s">
        <v>8315</v>
      </c>
      <c r="R3592" t="s">
        <v>8316</v>
      </c>
      <c r="S3592" s="16">
        <f t="shared" si="282"/>
        <v>41880.061006944445</v>
      </c>
      <c r="T3592" s="16">
        <f t="shared" si="283"/>
        <v>41908.065972222219</v>
      </c>
      <c r="U3592">
        <f t="shared" si="284"/>
        <v>2014</v>
      </c>
    </row>
    <row r="3593" spans="1:21" ht="49" x14ac:dyDescent="0.2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 s="10">
        <f t="shared" si="281"/>
        <v>110.22</v>
      </c>
      <c r="Q3593" s="11" t="s">
        <v>8315</v>
      </c>
      <c r="R3593" t="s">
        <v>8316</v>
      </c>
      <c r="S3593" s="16">
        <f t="shared" si="282"/>
        <v>41993.824340277773</v>
      </c>
      <c r="T3593" s="16">
        <f t="shared" si="283"/>
        <v>42010.25</v>
      </c>
      <c r="U3593">
        <f t="shared" si="284"/>
        <v>2014</v>
      </c>
    </row>
    <row r="3594" spans="1:21" ht="49" x14ac:dyDescent="0.2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 s="10">
        <f t="shared" ref="P3594:P3657" si="286">IFERROR(ROUND(E3594/L3594,2),0)</f>
        <v>31.21</v>
      </c>
      <c r="Q3594" s="11" t="s">
        <v>8315</v>
      </c>
      <c r="R3594" t="s">
        <v>8316</v>
      </c>
      <c r="S3594" s="16">
        <f t="shared" ref="S3594:S3657" si="287">(((J3594/60)/60)/24)+DATE(1970,1,1)</f>
        <v>41233.499131944445</v>
      </c>
      <c r="T3594" s="16">
        <f t="shared" ref="T3594:T3657" si="288">(((I3594/60)/60)/24)+DATE(1970,1,1)</f>
        <v>41263.499131944445</v>
      </c>
      <c r="U3594">
        <f t="shared" ref="U3594:U3657" si="289">YEAR(S3594)</f>
        <v>2012</v>
      </c>
    </row>
    <row r="3595" spans="1:21" ht="33" x14ac:dyDescent="0.2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 s="10">
        <f t="shared" si="286"/>
        <v>82.61</v>
      </c>
      <c r="Q3595" s="11" t="s">
        <v>8315</v>
      </c>
      <c r="R3595" t="s">
        <v>8316</v>
      </c>
      <c r="S3595" s="16">
        <f t="shared" si="287"/>
        <v>41447.839722222219</v>
      </c>
      <c r="T3595" s="16">
        <f t="shared" si="288"/>
        <v>41477.839722222219</v>
      </c>
      <c r="U3595">
        <f t="shared" si="289"/>
        <v>2013</v>
      </c>
    </row>
    <row r="3596" spans="1:21" ht="49" x14ac:dyDescent="0.2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 s="10">
        <f t="shared" si="286"/>
        <v>91.3</v>
      </c>
      <c r="Q3596" s="11" t="s">
        <v>8315</v>
      </c>
      <c r="R3596" t="s">
        <v>8316</v>
      </c>
      <c r="S3596" s="16">
        <f t="shared" si="287"/>
        <v>40531.886886574073</v>
      </c>
      <c r="T3596" s="16">
        <f t="shared" si="288"/>
        <v>40591.886886574073</v>
      </c>
      <c r="U3596">
        <f t="shared" si="289"/>
        <v>2010</v>
      </c>
    </row>
    <row r="3597" spans="1:21" ht="49" x14ac:dyDescent="0.2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 s="10">
        <f t="shared" si="286"/>
        <v>63.11</v>
      </c>
      <c r="Q3597" s="11" t="s">
        <v>8315</v>
      </c>
      <c r="R3597" t="s">
        <v>8316</v>
      </c>
      <c r="S3597" s="16">
        <f t="shared" si="287"/>
        <v>41827.605057870373</v>
      </c>
      <c r="T3597" s="16">
        <f t="shared" si="288"/>
        <v>41848.605057870373</v>
      </c>
      <c r="U3597">
        <f t="shared" si="289"/>
        <v>2014</v>
      </c>
    </row>
    <row r="3598" spans="1:21" ht="49" x14ac:dyDescent="0.2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 s="10">
        <f t="shared" si="286"/>
        <v>97.38</v>
      </c>
      <c r="Q3598" s="11" t="s">
        <v>8315</v>
      </c>
      <c r="R3598" t="s">
        <v>8316</v>
      </c>
      <c r="S3598" s="16">
        <f t="shared" si="287"/>
        <v>42766.805034722223</v>
      </c>
      <c r="T3598" s="16">
        <f t="shared" si="288"/>
        <v>42796.805034722223</v>
      </c>
      <c r="U3598">
        <f t="shared" si="289"/>
        <v>2017</v>
      </c>
    </row>
    <row r="3599" spans="1:21" ht="49" x14ac:dyDescent="0.2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 s="10">
        <f t="shared" si="286"/>
        <v>74.819999999999993</v>
      </c>
      <c r="Q3599" s="11" t="s">
        <v>8315</v>
      </c>
      <c r="R3599" t="s">
        <v>8316</v>
      </c>
      <c r="S3599" s="16">
        <f t="shared" si="287"/>
        <v>42303.672662037032</v>
      </c>
      <c r="T3599" s="16">
        <f t="shared" si="288"/>
        <v>42338.714328703703</v>
      </c>
      <c r="U3599">
        <f t="shared" si="289"/>
        <v>2015</v>
      </c>
    </row>
    <row r="3600" spans="1:21" ht="49" x14ac:dyDescent="0.2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 s="10">
        <f t="shared" si="286"/>
        <v>54.3</v>
      </c>
      <c r="Q3600" s="11" t="s">
        <v>8315</v>
      </c>
      <c r="R3600" t="s">
        <v>8316</v>
      </c>
      <c r="S3600" s="16">
        <f t="shared" si="287"/>
        <v>41931.682939814818</v>
      </c>
      <c r="T3600" s="16">
        <f t="shared" si="288"/>
        <v>41961.724606481483</v>
      </c>
      <c r="U3600">
        <f t="shared" si="289"/>
        <v>2014</v>
      </c>
    </row>
    <row r="3601" spans="1:21" ht="33" x14ac:dyDescent="0.2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 s="10">
        <f t="shared" si="286"/>
        <v>129.36000000000001</v>
      </c>
      <c r="Q3601" s="11" t="s">
        <v>8315</v>
      </c>
      <c r="R3601" t="s">
        <v>8316</v>
      </c>
      <c r="S3601" s="16">
        <f t="shared" si="287"/>
        <v>42219.019733796296</v>
      </c>
      <c r="T3601" s="16">
        <f t="shared" si="288"/>
        <v>42249.019733796296</v>
      </c>
      <c r="U3601">
        <f t="shared" si="289"/>
        <v>2015</v>
      </c>
    </row>
    <row r="3602" spans="1:21" ht="49" x14ac:dyDescent="0.2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 s="10">
        <f t="shared" si="286"/>
        <v>80.400000000000006</v>
      </c>
      <c r="Q3602" s="11" t="s">
        <v>8315</v>
      </c>
      <c r="R3602" t="s">
        <v>8316</v>
      </c>
      <c r="S3602" s="16">
        <f t="shared" si="287"/>
        <v>42248.697754629626</v>
      </c>
      <c r="T3602" s="16">
        <f t="shared" si="288"/>
        <v>42283.697754629626</v>
      </c>
      <c r="U3602">
        <f t="shared" si="289"/>
        <v>2015</v>
      </c>
    </row>
    <row r="3603" spans="1:21" ht="49" x14ac:dyDescent="0.2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 s="10">
        <f t="shared" si="286"/>
        <v>79.62</v>
      </c>
      <c r="Q3603" s="11" t="s">
        <v>8315</v>
      </c>
      <c r="R3603" t="s">
        <v>8316</v>
      </c>
      <c r="S3603" s="16">
        <f t="shared" si="287"/>
        <v>41827.674143518518</v>
      </c>
      <c r="T3603" s="16">
        <f t="shared" si="288"/>
        <v>41854.958333333336</v>
      </c>
      <c r="U3603">
        <f t="shared" si="289"/>
        <v>2014</v>
      </c>
    </row>
    <row r="3604" spans="1:21" ht="49" x14ac:dyDescent="0.2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 s="10">
        <f t="shared" si="286"/>
        <v>93.61</v>
      </c>
      <c r="Q3604" s="11" t="s">
        <v>8315</v>
      </c>
      <c r="R3604" t="s">
        <v>8316</v>
      </c>
      <c r="S3604" s="16">
        <f t="shared" si="287"/>
        <v>41806.395428240743</v>
      </c>
      <c r="T3604" s="16">
        <f t="shared" si="288"/>
        <v>41843.458333333336</v>
      </c>
      <c r="U3604">
        <f t="shared" si="289"/>
        <v>2014</v>
      </c>
    </row>
    <row r="3605" spans="1:21" ht="49" x14ac:dyDescent="0.2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 s="10">
        <f t="shared" si="286"/>
        <v>76.8</v>
      </c>
      <c r="Q3605" s="11" t="s">
        <v>8315</v>
      </c>
      <c r="R3605" t="s">
        <v>8316</v>
      </c>
      <c r="S3605" s="16">
        <f t="shared" si="287"/>
        <v>42495.992800925931</v>
      </c>
      <c r="T3605" s="16">
        <f t="shared" si="288"/>
        <v>42552.958333333328</v>
      </c>
      <c r="U3605">
        <f t="shared" si="289"/>
        <v>2016</v>
      </c>
    </row>
    <row r="3606" spans="1:21" ht="49" x14ac:dyDescent="0.2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 s="10">
        <f t="shared" si="286"/>
        <v>83.43</v>
      </c>
      <c r="Q3606" s="11" t="s">
        <v>8315</v>
      </c>
      <c r="R3606" t="s">
        <v>8316</v>
      </c>
      <c r="S3606" s="16">
        <f t="shared" si="287"/>
        <v>41866.025347222225</v>
      </c>
      <c r="T3606" s="16">
        <f t="shared" si="288"/>
        <v>41883.665972222225</v>
      </c>
      <c r="U3606">
        <f t="shared" si="289"/>
        <v>2014</v>
      </c>
    </row>
    <row r="3607" spans="1:21" ht="49" x14ac:dyDescent="0.2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 s="10">
        <f t="shared" si="286"/>
        <v>96.2</v>
      </c>
      <c r="Q3607" s="11" t="s">
        <v>8315</v>
      </c>
      <c r="R3607" t="s">
        <v>8316</v>
      </c>
      <c r="S3607" s="16">
        <f t="shared" si="287"/>
        <v>42690.041435185187</v>
      </c>
      <c r="T3607" s="16">
        <f t="shared" si="288"/>
        <v>42750.041435185187</v>
      </c>
      <c r="U3607">
        <f t="shared" si="289"/>
        <v>2016</v>
      </c>
    </row>
    <row r="3608" spans="1:21" ht="49" x14ac:dyDescent="0.2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 s="10">
        <f t="shared" si="286"/>
        <v>143.11000000000001</v>
      </c>
      <c r="Q3608" s="11" t="s">
        <v>8315</v>
      </c>
      <c r="R3608" t="s">
        <v>8316</v>
      </c>
      <c r="S3608" s="16">
        <f t="shared" si="287"/>
        <v>41851.541585648149</v>
      </c>
      <c r="T3608" s="16">
        <f t="shared" si="288"/>
        <v>41872.686111111114</v>
      </c>
      <c r="U3608">
        <f t="shared" si="289"/>
        <v>2014</v>
      </c>
    </row>
    <row r="3609" spans="1:21" ht="49" x14ac:dyDescent="0.2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 s="10">
        <f t="shared" si="286"/>
        <v>64.16</v>
      </c>
      <c r="Q3609" s="11" t="s">
        <v>8315</v>
      </c>
      <c r="R3609" t="s">
        <v>8316</v>
      </c>
      <c r="S3609" s="16">
        <f t="shared" si="287"/>
        <v>41809.12300925926</v>
      </c>
      <c r="T3609" s="16">
        <f t="shared" si="288"/>
        <v>41831.677083333336</v>
      </c>
      <c r="U3609">
        <f t="shared" si="289"/>
        <v>2014</v>
      </c>
    </row>
    <row r="3610" spans="1:21" ht="49" x14ac:dyDescent="0.2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 s="10">
        <f t="shared" si="286"/>
        <v>55.01</v>
      </c>
      <c r="Q3610" s="11" t="s">
        <v>8315</v>
      </c>
      <c r="R3610" t="s">
        <v>8316</v>
      </c>
      <c r="S3610" s="16">
        <f t="shared" si="287"/>
        <v>42575.130057870367</v>
      </c>
      <c r="T3610" s="16">
        <f t="shared" si="288"/>
        <v>42605.130057870367</v>
      </c>
      <c r="U3610">
        <f t="shared" si="289"/>
        <v>2016</v>
      </c>
    </row>
    <row r="3611" spans="1:21" ht="49" x14ac:dyDescent="0.2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 s="10">
        <f t="shared" si="286"/>
        <v>78.260000000000005</v>
      </c>
      <c r="Q3611" s="11" t="s">
        <v>8315</v>
      </c>
      <c r="R3611" t="s">
        <v>8316</v>
      </c>
      <c r="S3611" s="16">
        <f t="shared" si="287"/>
        <v>41753.635775462964</v>
      </c>
      <c r="T3611" s="16">
        <f t="shared" si="288"/>
        <v>41783.875</v>
      </c>
      <c r="U3611">
        <f t="shared" si="289"/>
        <v>2014</v>
      </c>
    </row>
    <row r="3612" spans="1:21" ht="49" x14ac:dyDescent="0.2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 s="10">
        <f t="shared" si="286"/>
        <v>74.209999999999994</v>
      </c>
      <c r="Q3612" s="11" t="s">
        <v>8315</v>
      </c>
      <c r="R3612" t="s">
        <v>8316</v>
      </c>
      <c r="S3612" s="16">
        <f t="shared" si="287"/>
        <v>41915.762835648151</v>
      </c>
      <c r="T3612" s="16">
        <f t="shared" si="288"/>
        <v>41944.720833333333</v>
      </c>
      <c r="U3612">
        <f t="shared" si="289"/>
        <v>2014</v>
      </c>
    </row>
    <row r="3613" spans="1:21" ht="33" x14ac:dyDescent="0.2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 s="10">
        <f t="shared" si="286"/>
        <v>38.28</v>
      </c>
      <c r="Q3613" s="11" t="s">
        <v>8315</v>
      </c>
      <c r="R3613" t="s">
        <v>8316</v>
      </c>
      <c r="S3613" s="16">
        <f t="shared" si="287"/>
        <v>42243.6252662037</v>
      </c>
      <c r="T3613" s="16">
        <f t="shared" si="288"/>
        <v>42278.6252662037</v>
      </c>
      <c r="U3613">
        <f t="shared" si="289"/>
        <v>2015</v>
      </c>
    </row>
    <row r="3614" spans="1:21" ht="49" x14ac:dyDescent="0.2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 s="10">
        <f t="shared" si="286"/>
        <v>107</v>
      </c>
      <c r="Q3614" s="11" t="s">
        <v>8315</v>
      </c>
      <c r="R3614" t="s">
        <v>8316</v>
      </c>
      <c r="S3614" s="16">
        <f t="shared" si="287"/>
        <v>42016.050451388888</v>
      </c>
      <c r="T3614" s="16">
        <f t="shared" si="288"/>
        <v>42046.708333333328</v>
      </c>
      <c r="U3614">
        <f t="shared" si="289"/>
        <v>2015</v>
      </c>
    </row>
    <row r="3615" spans="1:21" ht="49" x14ac:dyDescent="0.2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 s="10">
        <f t="shared" si="286"/>
        <v>122.54</v>
      </c>
      <c r="Q3615" s="11" t="s">
        <v>8315</v>
      </c>
      <c r="R3615" t="s">
        <v>8316</v>
      </c>
      <c r="S3615" s="16">
        <f t="shared" si="287"/>
        <v>41982.688611111109</v>
      </c>
      <c r="T3615" s="16">
        <f t="shared" si="288"/>
        <v>42012.688611111109</v>
      </c>
      <c r="U3615">
        <f t="shared" si="289"/>
        <v>2014</v>
      </c>
    </row>
    <row r="3616" spans="1:21" ht="49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 s="10">
        <f t="shared" si="286"/>
        <v>68.53</v>
      </c>
      <c r="Q3616" s="11" t="s">
        <v>8315</v>
      </c>
      <c r="R3616" t="s">
        <v>8316</v>
      </c>
      <c r="S3616" s="16">
        <f t="shared" si="287"/>
        <v>41902.333726851852</v>
      </c>
      <c r="T3616" s="16">
        <f t="shared" si="288"/>
        <v>41932.333726851852</v>
      </c>
      <c r="U3616">
        <f t="shared" si="289"/>
        <v>2014</v>
      </c>
    </row>
    <row r="3617" spans="1:21" ht="49" x14ac:dyDescent="0.2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 s="10">
        <f t="shared" si="286"/>
        <v>126.67</v>
      </c>
      <c r="Q3617" s="11" t="s">
        <v>8315</v>
      </c>
      <c r="R3617" t="s">
        <v>8316</v>
      </c>
      <c r="S3617" s="16">
        <f t="shared" si="287"/>
        <v>41789.726979166669</v>
      </c>
      <c r="T3617" s="16">
        <f t="shared" si="288"/>
        <v>41799.726979166669</v>
      </c>
      <c r="U3617">
        <f t="shared" si="289"/>
        <v>2014</v>
      </c>
    </row>
    <row r="3618" spans="1:21" ht="49" x14ac:dyDescent="0.2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 s="10">
        <f t="shared" si="286"/>
        <v>73.58</v>
      </c>
      <c r="Q3618" s="11" t="s">
        <v>8315</v>
      </c>
      <c r="R3618" t="s">
        <v>8316</v>
      </c>
      <c r="S3618" s="16">
        <f t="shared" si="287"/>
        <v>42173.803217592591</v>
      </c>
      <c r="T3618" s="16">
        <f t="shared" si="288"/>
        <v>42203.290972222225</v>
      </c>
      <c r="U3618">
        <f t="shared" si="289"/>
        <v>2015</v>
      </c>
    </row>
    <row r="3619" spans="1:21" ht="49" x14ac:dyDescent="0.2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 s="10">
        <f t="shared" si="286"/>
        <v>115.02</v>
      </c>
      <c r="Q3619" s="11" t="s">
        <v>8315</v>
      </c>
      <c r="R3619" t="s">
        <v>8316</v>
      </c>
      <c r="S3619" s="16">
        <f t="shared" si="287"/>
        <v>42737.910138888896</v>
      </c>
      <c r="T3619" s="16">
        <f t="shared" si="288"/>
        <v>42767.957638888889</v>
      </c>
      <c r="U3619">
        <f t="shared" si="289"/>
        <v>2017</v>
      </c>
    </row>
    <row r="3620" spans="1:21" ht="49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 s="10">
        <f t="shared" si="286"/>
        <v>41.94</v>
      </c>
      <c r="Q3620" s="11" t="s">
        <v>8315</v>
      </c>
      <c r="R3620" t="s">
        <v>8316</v>
      </c>
      <c r="S3620" s="16">
        <f t="shared" si="287"/>
        <v>41753.593275462961</v>
      </c>
      <c r="T3620" s="16">
        <f t="shared" si="288"/>
        <v>41778.875</v>
      </c>
      <c r="U3620">
        <f t="shared" si="289"/>
        <v>2014</v>
      </c>
    </row>
    <row r="3621" spans="1:21" ht="49" x14ac:dyDescent="0.2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 s="10">
        <f t="shared" si="286"/>
        <v>200.49</v>
      </c>
      <c r="Q3621" s="11" t="s">
        <v>8315</v>
      </c>
      <c r="R3621" t="s">
        <v>8316</v>
      </c>
      <c r="S3621" s="16">
        <f t="shared" si="287"/>
        <v>41787.218229166669</v>
      </c>
      <c r="T3621" s="16">
        <f t="shared" si="288"/>
        <v>41817.218229166669</v>
      </c>
      <c r="U3621">
        <f t="shared" si="289"/>
        <v>2014</v>
      </c>
    </row>
    <row r="3622" spans="1:21" ht="33" x14ac:dyDescent="0.2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 s="10">
        <f t="shared" si="286"/>
        <v>40.630000000000003</v>
      </c>
      <c r="Q3622" s="11" t="s">
        <v>8315</v>
      </c>
      <c r="R3622" t="s">
        <v>8316</v>
      </c>
      <c r="S3622" s="16">
        <f t="shared" si="287"/>
        <v>42401.806562500002</v>
      </c>
      <c r="T3622" s="16">
        <f t="shared" si="288"/>
        <v>42431.806562500002</v>
      </c>
      <c r="U3622">
        <f t="shared" si="289"/>
        <v>2016</v>
      </c>
    </row>
    <row r="3623" spans="1:21" ht="49" x14ac:dyDescent="0.2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 s="10">
        <f t="shared" si="286"/>
        <v>114.55</v>
      </c>
      <c r="Q3623" s="11" t="s">
        <v>8315</v>
      </c>
      <c r="R3623" t="s">
        <v>8316</v>
      </c>
      <c r="S3623" s="16">
        <f t="shared" si="287"/>
        <v>41927.936157407406</v>
      </c>
      <c r="T3623" s="16">
        <f t="shared" si="288"/>
        <v>41948.977824074071</v>
      </c>
      <c r="U3623">
        <f t="shared" si="289"/>
        <v>2014</v>
      </c>
    </row>
    <row r="3624" spans="1:21" ht="49" x14ac:dyDescent="0.2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 s="10">
        <f t="shared" si="286"/>
        <v>72.38</v>
      </c>
      <c r="Q3624" s="11" t="s">
        <v>8315</v>
      </c>
      <c r="R3624" t="s">
        <v>8316</v>
      </c>
      <c r="S3624" s="16">
        <f t="shared" si="287"/>
        <v>42329.838159722218</v>
      </c>
      <c r="T3624" s="16">
        <f t="shared" si="288"/>
        <v>42388.957638888889</v>
      </c>
      <c r="U3624">
        <f t="shared" si="289"/>
        <v>2015</v>
      </c>
    </row>
    <row r="3625" spans="1:21" ht="49" x14ac:dyDescent="0.2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 s="10">
        <f t="shared" si="286"/>
        <v>107.57</v>
      </c>
      <c r="Q3625" s="11" t="s">
        <v>8315</v>
      </c>
      <c r="R3625" t="s">
        <v>8316</v>
      </c>
      <c r="S3625" s="16">
        <f t="shared" si="287"/>
        <v>42151.069606481484</v>
      </c>
      <c r="T3625" s="16">
        <f t="shared" si="288"/>
        <v>42172.069606481484</v>
      </c>
      <c r="U3625">
        <f t="shared" si="289"/>
        <v>2015</v>
      </c>
    </row>
    <row r="3626" spans="1:21" ht="49" x14ac:dyDescent="0.2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 s="10">
        <f t="shared" si="286"/>
        <v>178.57</v>
      </c>
      <c r="Q3626" s="11" t="s">
        <v>8315</v>
      </c>
      <c r="R3626" t="s">
        <v>8316</v>
      </c>
      <c r="S3626" s="16">
        <f t="shared" si="287"/>
        <v>41944.527627314819</v>
      </c>
      <c r="T3626" s="16">
        <f t="shared" si="288"/>
        <v>42004.569293981483</v>
      </c>
      <c r="U3626">
        <f t="shared" si="289"/>
        <v>2014</v>
      </c>
    </row>
    <row r="3627" spans="1:21" ht="49" x14ac:dyDescent="0.2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 s="10">
        <f t="shared" si="286"/>
        <v>62.92</v>
      </c>
      <c r="Q3627" s="11" t="s">
        <v>8315</v>
      </c>
      <c r="R3627" t="s">
        <v>8316</v>
      </c>
      <c r="S3627" s="16">
        <f t="shared" si="287"/>
        <v>41026.953055555554</v>
      </c>
      <c r="T3627" s="16">
        <f t="shared" si="288"/>
        <v>41061.953055555554</v>
      </c>
      <c r="U3627">
        <f t="shared" si="289"/>
        <v>2012</v>
      </c>
    </row>
    <row r="3628" spans="1:21" ht="49" x14ac:dyDescent="0.2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 s="10">
        <f t="shared" si="286"/>
        <v>65.58</v>
      </c>
      <c r="Q3628" s="11" t="s">
        <v>8315</v>
      </c>
      <c r="R3628" t="s">
        <v>8316</v>
      </c>
      <c r="S3628" s="16">
        <f t="shared" si="287"/>
        <v>42145.746689814812</v>
      </c>
      <c r="T3628" s="16">
        <f t="shared" si="288"/>
        <v>42175.746689814812</v>
      </c>
      <c r="U3628">
        <f t="shared" si="289"/>
        <v>2015</v>
      </c>
    </row>
    <row r="3629" spans="1:21" ht="49" x14ac:dyDescent="0.2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 s="10">
        <f t="shared" si="286"/>
        <v>125.09</v>
      </c>
      <c r="Q3629" s="11" t="s">
        <v>8315</v>
      </c>
      <c r="R3629" t="s">
        <v>8316</v>
      </c>
      <c r="S3629" s="16">
        <f t="shared" si="287"/>
        <v>42193.771481481483</v>
      </c>
      <c r="T3629" s="16">
        <f t="shared" si="288"/>
        <v>42212.957638888889</v>
      </c>
      <c r="U3629">
        <f t="shared" si="289"/>
        <v>2015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10">
        <f t="shared" si="286"/>
        <v>0</v>
      </c>
      <c r="Q3630" s="11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10">
        <f t="shared" si="286"/>
        <v>1</v>
      </c>
      <c r="Q3631" s="11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10">
        <f t="shared" si="286"/>
        <v>1</v>
      </c>
      <c r="Q3632" s="11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10">
        <f t="shared" si="286"/>
        <v>147.88</v>
      </c>
      <c r="Q3633" s="11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10">
        <f t="shared" si="286"/>
        <v>100</v>
      </c>
      <c r="Q3634" s="11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10">
        <f t="shared" si="286"/>
        <v>56.84</v>
      </c>
      <c r="Q3635" s="11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10">
        <f t="shared" si="286"/>
        <v>176.94</v>
      </c>
      <c r="Q3636" s="11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10">
        <f t="shared" si="286"/>
        <v>127.6</v>
      </c>
      <c r="Q3637" s="11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10">
        <f t="shared" si="286"/>
        <v>0</v>
      </c>
      <c r="Q3638" s="11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10">
        <f t="shared" si="286"/>
        <v>66.14</v>
      </c>
      <c r="Q3639" s="11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10">
        <f t="shared" si="286"/>
        <v>108</v>
      </c>
      <c r="Q3640" s="11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10">
        <f t="shared" si="286"/>
        <v>1</v>
      </c>
      <c r="Q3641" s="11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10">
        <f t="shared" si="286"/>
        <v>18.329999999999998</v>
      </c>
      <c r="Q3642" s="11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10">
        <f t="shared" si="286"/>
        <v>0</v>
      </c>
      <c r="Q3643" s="11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10">
        <f t="shared" si="286"/>
        <v>7.5</v>
      </c>
      <c r="Q3644" s="11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10">
        <f t="shared" si="286"/>
        <v>0</v>
      </c>
      <c r="Q3645" s="11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10">
        <f t="shared" si="286"/>
        <v>68.42</v>
      </c>
      <c r="Q3646" s="11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10">
        <f t="shared" si="286"/>
        <v>1</v>
      </c>
      <c r="Q3647" s="11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10">
        <f t="shared" si="286"/>
        <v>60.13</v>
      </c>
      <c r="Q3648" s="11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10">
        <f t="shared" si="286"/>
        <v>15</v>
      </c>
      <c r="Q3649" s="11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9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 s="10">
        <f t="shared" si="286"/>
        <v>69.819999999999993</v>
      </c>
      <c r="Q3650" s="11" t="s">
        <v>8315</v>
      </c>
      <c r="R3650" t="s">
        <v>8316</v>
      </c>
      <c r="S3650" s="16">
        <f t="shared" si="287"/>
        <v>42466.558796296296</v>
      </c>
      <c r="T3650" s="16">
        <f t="shared" si="288"/>
        <v>42490.165972222225</v>
      </c>
      <c r="U3650">
        <f t="shared" si="289"/>
        <v>2016</v>
      </c>
    </row>
    <row r="3651" spans="1:21" ht="49" x14ac:dyDescent="0.2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 s="10">
        <f t="shared" si="286"/>
        <v>66.150000000000006</v>
      </c>
      <c r="Q3651" s="11" t="s">
        <v>8315</v>
      </c>
      <c r="R3651" t="s">
        <v>8316</v>
      </c>
      <c r="S3651" s="16">
        <f t="shared" si="287"/>
        <v>41829.599791666667</v>
      </c>
      <c r="T3651" s="16">
        <f t="shared" si="288"/>
        <v>41889.599791666667</v>
      </c>
      <c r="U3651">
        <f t="shared" si="289"/>
        <v>2014</v>
      </c>
    </row>
    <row r="3652" spans="1:21" ht="49" x14ac:dyDescent="0.2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 s="10">
        <f t="shared" si="286"/>
        <v>56.2</v>
      </c>
      <c r="Q3652" s="11" t="s">
        <v>8315</v>
      </c>
      <c r="R3652" t="s">
        <v>8316</v>
      </c>
      <c r="S3652" s="16">
        <f t="shared" si="287"/>
        <v>42196.028703703705</v>
      </c>
      <c r="T3652" s="16">
        <f t="shared" si="288"/>
        <v>42228</v>
      </c>
      <c r="U3652">
        <f t="shared" si="289"/>
        <v>2015</v>
      </c>
    </row>
    <row r="3653" spans="1:21" ht="49" x14ac:dyDescent="0.2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 s="10">
        <f t="shared" si="286"/>
        <v>105.21</v>
      </c>
      <c r="Q3653" s="11" t="s">
        <v>8315</v>
      </c>
      <c r="R3653" t="s">
        <v>8316</v>
      </c>
      <c r="S3653" s="16">
        <f t="shared" si="287"/>
        <v>42431.102534722217</v>
      </c>
      <c r="T3653" s="16">
        <f t="shared" si="288"/>
        <v>42461.06086805556</v>
      </c>
      <c r="U3653">
        <f t="shared" si="289"/>
        <v>2016</v>
      </c>
    </row>
    <row r="3654" spans="1:21" ht="49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 s="10">
        <f t="shared" si="286"/>
        <v>136.78</v>
      </c>
      <c r="Q3654" s="11" t="s">
        <v>8315</v>
      </c>
      <c r="R3654" t="s">
        <v>8316</v>
      </c>
      <c r="S3654" s="16">
        <f t="shared" si="287"/>
        <v>41926.942685185182</v>
      </c>
      <c r="T3654" s="16">
        <f t="shared" si="288"/>
        <v>41956.984351851846</v>
      </c>
      <c r="U3654">
        <f t="shared" si="289"/>
        <v>2014</v>
      </c>
    </row>
    <row r="3655" spans="1:21" ht="49" x14ac:dyDescent="0.2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 s="10">
        <f t="shared" si="286"/>
        <v>59.7</v>
      </c>
      <c r="Q3655" s="11" t="s">
        <v>8315</v>
      </c>
      <c r="R3655" t="s">
        <v>8316</v>
      </c>
      <c r="S3655" s="16">
        <f t="shared" si="287"/>
        <v>42278.089039351849</v>
      </c>
      <c r="T3655" s="16">
        <f t="shared" si="288"/>
        <v>42302.999305555553</v>
      </c>
      <c r="U3655">
        <f t="shared" si="289"/>
        <v>2015</v>
      </c>
    </row>
    <row r="3656" spans="1:21" ht="49" x14ac:dyDescent="0.2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 s="10">
        <f t="shared" si="286"/>
        <v>66.11</v>
      </c>
      <c r="Q3656" s="11" t="s">
        <v>8315</v>
      </c>
      <c r="R3656" t="s">
        <v>8316</v>
      </c>
      <c r="S3656" s="16">
        <f t="shared" si="287"/>
        <v>41920.787534722222</v>
      </c>
      <c r="T3656" s="16">
        <f t="shared" si="288"/>
        <v>41941.787534722222</v>
      </c>
      <c r="U3656">
        <f t="shared" si="289"/>
        <v>2014</v>
      </c>
    </row>
    <row r="3657" spans="1:21" ht="49" x14ac:dyDescent="0.2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 s="10">
        <f t="shared" si="286"/>
        <v>63.83</v>
      </c>
      <c r="Q3657" s="11" t="s">
        <v>8315</v>
      </c>
      <c r="R3657" t="s">
        <v>8316</v>
      </c>
      <c r="S3657" s="16">
        <f t="shared" si="287"/>
        <v>42060.683935185181</v>
      </c>
      <c r="T3657" s="16">
        <f t="shared" si="288"/>
        <v>42090.642268518524</v>
      </c>
      <c r="U3657">
        <f t="shared" si="289"/>
        <v>2015</v>
      </c>
    </row>
    <row r="3658" spans="1:21" ht="49" x14ac:dyDescent="0.2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 s="10">
        <f t="shared" ref="P3658:P3721" si="291">IFERROR(ROUND(E3658/L3658,2),0)</f>
        <v>69.89</v>
      </c>
      <c r="Q3658" s="11" t="s">
        <v>8315</v>
      </c>
      <c r="R3658" t="s">
        <v>8316</v>
      </c>
      <c r="S3658" s="16">
        <f t="shared" ref="S3658:S3721" si="292">(((J3658/60)/60)/24)+DATE(1970,1,1)</f>
        <v>41808.669571759259</v>
      </c>
      <c r="T3658" s="16">
        <f t="shared" ref="T3658:T3721" si="293">(((I3658/60)/60)/24)+DATE(1970,1,1)</f>
        <v>41838.669571759259</v>
      </c>
      <c r="U3658">
        <f t="shared" ref="U3658:U3721" si="294">YEAR(S3658)</f>
        <v>2014</v>
      </c>
    </row>
    <row r="3659" spans="1:21" ht="49" x14ac:dyDescent="0.2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 s="10">
        <f t="shared" si="291"/>
        <v>127.81</v>
      </c>
      <c r="Q3659" s="11" t="s">
        <v>8315</v>
      </c>
      <c r="R3659" t="s">
        <v>8316</v>
      </c>
      <c r="S3659" s="16">
        <f t="shared" si="292"/>
        <v>42171.763414351852</v>
      </c>
      <c r="T3659" s="16">
        <f t="shared" si="293"/>
        <v>42211.763414351852</v>
      </c>
      <c r="U3659">
        <f t="shared" si="294"/>
        <v>2015</v>
      </c>
    </row>
    <row r="3660" spans="1:21" ht="49" x14ac:dyDescent="0.2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 s="10">
        <f t="shared" si="291"/>
        <v>48.33</v>
      </c>
      <c r="Q3660" s="11" t="s">
        <v>8315</v>
      </c>
      <c r="R3660" t="s">
        <v>8316</v>
      </c>
      <c r="S3660" s="16">
        <f t="shared" si="292"/>
        <v>42136.536134259266</v>
      </c>
      <c r="T3660" s="16">
        <f t="shared" si="293"/>
        <v>42167.875</v>
      </c>
      <c r="U3660">
        <f t="shared" si="294"/>
        <v>2015</v>
      </c>
    </row>
    <row r="3661" spans="1:21" ht="49" x14ac:dyDescent="0.2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 s="10">
        <f t="shared" si="291"/>
        <v>72.290000000000006</v>
      </c>
      <c r="Q3661" s="11" t="s">
        <v>8315</v>
      </c>
      <c r="R3661" t="s">
        <v>8316</v>
      </c>
      <c r="S3661" s="16">
        <f t="shared" si="292"/>
        <v>41809.860300925924</v>
      </c>
      <c r="T3661" s="16">
        <f t="shared" si="293"/>
        <v>41839.860300925924</v>
      </c>
      <c r="U3661">
        <f t="shared" si="294"/>
        <v>2014</v>
      </c>
    </row>
    <row r="3662" spans="1:21" ht="33" x14ac:dyDescent="0.2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 s="10">
        <f t="shared" si="291"/>
        <v>78.209999999999994</v>
      </c>
      <c r="Q3662" s="11" t="s">
        <v>8315</v>
      </c>
      <c r="R3662" t="s">
        <v>8316</v>
      </c>
      <c r="S3662" s="16">
        <f t="shared" si="292"/>
        <v>42062.296412037031</v>
      </c>
      <c r="T3662" s="16">
        <f t="shared" si="293"/>
        <v>42095.207638888889</v>
      </c>
      <c r="U3662">
        <f t="shared" si="294"/>
        <v>2015</v>
      </c>
    </row>
    <row r="3663" spans="1:21" ht="49" x14ac:dyDescent="0.2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 s="10">
        <f t="shared" si="291"/>
        <v>93.76</v>
      </c>
      <c r="Q3663" s="11" t="s">
        <v>8315</v>
      </c>
      <c r="R3663" t="s">
        <v>8316</v>
      </c>
      <c r="S3663" s="16">
        <f t="shared" si="292"/>
        <v>42292.087592592594</v>
      </c>
      <c r="T3663" s="16">
        <f t="shared" si="293"/>
        <v>42329.125</v>
      </c>
      <c r="U3663">
        <f t="shared" si="294"/>
        <v>2015</v>
      </c>
    </row>
    <row r="3664" spans="1:21" ht="49" x14ac:dyDescent="0.2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 s="10">
        <f t="shared" si="291"/>
        <v>81.78</v>
      </c>
      <c r="Q3664" s="11" t="s">
        <v>8315</v>
      </c>
      <c r="R3664" t="s">
        <v>8316</v>
      </c>
      <c r="S3664" s="16">
        <f t="shared" si="292"/>
        <v>42018.676898148144</v>
      </c>
      <c r="T3664" s="16">
        <f t="shared" si="293"/>
        <v>42040.290972222225</v>
      </c>
      <c r="U3664">
        <f t="shared" si="294"/>
        <v>2015</v>
      </c>
    </row>
    <row r="3665" spans="1:21" ht="49" x14ac:dyDescent="0.2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 s="10">
        <f t="shared" si="291"/>
        <v>81.569999999999993</v>
      </c>
      <c r="Q3665" s="11" t="s">
        <v>8315</v>
      </c>
      <c r="R3665" t="s">
        <v>8316</v>
      </c>
      <c r="S3665" s="16">
        <f t="shared" si="292"/>
        <v>42167.023206018523</v>
      </c>
      <c r="T3665" s="16">
        <f t="shared" si="293"/>
        <v>42196.165972222225</v>
      </c>
      <c r="U3665">
        <f t="shared" si="294"/>
        <v>2015</v>
      </c>
    </row>
    <row r="3666" spans="1:21" ht="33" x14ac:dyDescent="0.2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 s="10">
        <f t="shared" si="291"/>
        <v>209.84</v>
      </c>
      <c r="Q3666" s="11" t="s">
        <v>8315</v>
      </c>
      <c r="R3666" t="s">
        <v>8316</v>
      </c>
      <c r="S3666" s="16">
        <f t="shared" si="292"/>
        <v>42253.928530092591</v>
      </c>
      <c r="T3666" s="16">
        <f t="shared" si="293"/>
        <v>42283.928530092591</v>
      </c>
      <c r="U3666">
        <f t="shared" si="294"/>
        <v>2015</v>
      </c>
    </row>
    <row r="3667" spans="1:21" ht="49" x14ac:dyDescent="0.2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 s="10">
        <f t="shared" si="291"/>
        <v>64.27</v>
      </c>
      <c r="Q3667" s="11" t="s">
        <v>8315</v>
      </c>
      <c r="R3667" t="s">
        <v>8316</v>
      </c>
      <c r="S3667" s="16">
        <f t="shared" si="292"/>
        <v>40970.875671296293</v>
      </c>
      <c r="T3667" s="16">
        <f t="shared" si="293"/>
        <v>41000.834004629629</v>
      </c>
      <c r="U3667">
        <f t="shared" si="294"/>
        <v>2012</v>
      </c>
    </row>
    <row r="3668" spans="1:21" ht="49" x14ac:dyDescent="0.2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 s="10">
        <f t="shared" si="291"/>
        <v>65.099999999999994</v>
      </c>
      <c r="Q3668" s="11" t="s">
        <v>8315</v>
      </c>
      <c r="R3668" t="s">
        <v>8316</v>
      </c>
      <c r="S3668" s="16">
        <f t="shared" si="292"/>
        <v>42466.608310185184</v>
      </c>
      <c r="T3668" s="16">
        <f t="shared" si="293"/>
        <v>42496.608310185184</v>
      </c>
      <c r="U3668">
        <f t="shared" si="294"/>
        <v>2016</v>
      </c>
    </row>
    <row r="3669" spans="1:21" ht="65" x14ac:dyDescent="0.2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 s="10">
        <f t="shared" si="291"/>
        <v>46.77</v>
      </c>
      <c r="Q3669" s="11" t="s">
        <v>8315</v>
      </c>
      <c r="R3669" t="s">
        <v>8316</v>
      </c>
      <c r="S3669" s="16">
        <f t="shared" si="292"/>
        <v>40883.949317129627</v>
      </c>
      <c r="T3669" s="16">
        <f t="shared" si="293"/>
        <v>40939.708333333336</v>
      </c>
      <c r="U3669">
        <f t="shared" si="294"/>
        <v>2011</v>
      </c>
    </row>
    <row r="3670" spans="1:21" ht="17" x14ac:dyDescent="0.2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 s="10">
        <f t="shared" si="291"/>
        <v>193.62</v>
      </c>
      <c r="Q3670" s="11" t="s">
        <v>8315</v>
      </c>
      <c r="R3670" t="s">
        <v>8316</v>
      </c>
      <c r="S3670" s="16">
        <f t="shared" si="292"/>
        <v>42323.70930555556</v>
      </c>
      <c r="T3670" s="16">
        <f t="shared" si="293"/>
        <v>42355.207638888889</v>
      </c>
      <c r="U3670">
        <f t="shared" si="294"/>
        <v>2015</v>
      </c>
    </row>
    <row r="3671" spans="1:21" ht="33" x14ac:dyDescent="0.2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 s="10">
        <f t="shared" si="291"/>
        <v>98.2</v>
      </c>
      <c r="Q3671" s="11" t="s">
        <v>8315</v>
      </c>
      <c r="R3671" t="s">
        <v>8316</v>
      </c>
      <c r="S3671" s="16">
        <f t="shared" si="292"/>
        <v>41982.887280092589</v>
      </c>
      <c r="T3671" s="16">
        <f t="shared" si="293"/>
        <v>42012.887280092589</v>
      </c>
      <c r="U3671">
        <f t="shared" si="294"/>
        <v>2014</v>
      </c>
    </row>
    <row r="3672" spans="1:21" ht="17" x14ac:dyDescent="0.2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 s="10">
        <f t="shared" si="291"/>
        <v>151.97999999999999</v>
      </c>
      <c r="Q3672" s="11" t="s">
        <v>8315</v>
      </c>
      <c r="R3672" t="s">
        <v>8316</v>
      </c>
      <c r="S3672" s="16">
        <f t="shared" si="292"/>
        <v>42576.697569444441</v>
      </c>
      <c r="T3672" s="16">
        <f t="shared" si="293"/>
        <v>42636.697569444441</v>
      </c>
      <c r="U3672">
        <f t="shared" si="294"/>
        <v>2016</v>
      </c>
    </row>
    <row r="3673" spans="1:21" ht="49" x14ac:dyDescent="0.2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 s="10">
        <f t="shared" si="291"/>
        <v>110.87</v>
      </c>
      <c r="Q3673" s="11" t="s">
        <v>8315</v>
      </c>
      <c r="R3673" t="s">
        <v>8316</v>
      </c>
      <c r="S3673" s="16">
        <f t="shared" si="292"/>
        <v>42134.172071759262</v>
      </c>
      <c r="T3673" s="16">
        <f t="shared" si="293"/>
        <v>42155.290972222225</v>
      </c>
      <c r="U3673">
        <f t="shared" si="294"/>
        <v>2015</v>
      </c>
    </row>
    <row r="3674" spans="1:21" ht="49" x14ac:dyDescent="0.2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 s="10">
        <f t="shared" si="291"/>
        <v>302.31</v>
      </c>
      <c r="Q3674" s="11" t="s">
        <v>8315</v>
      </c>
      <c r="R3674" t="s">
        <v>8316</v>
      </c>
      <c r="S3674" s="16">
        <f t="shared" si="292"/>
        <v>41851.771354166667</v>
      </c>
      <c r="T3674" s="16">
        <f t="shared" si="293"/>
        <v>41870.666666666664</v>
      </c>
      <c r="U3674">
        <f t="shared" si="294"/>
        <v>2014</v>
      </c>
    </row>
    <row r="3675" spans="1:21" ht="49" x14ac:dyDescent="0.2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 s="10">
        <f t="shared" si="291"/>
        <v>87.36</v>
      </c>
      <c r="Q3675" s="11" t="s">
        <v>8315</v>
      </c>
      <c r="R3675" t="s">
        <v>8316</v>
      </c>
      <c r="S3675" s="16">
        <f t="shared" si="292"/>
        <v>41798.94027777778</v>
      </c>
      <c r="T3675" s="16">
        <f t="shared" si="293"/>
        <v>41828.94027777778</v>
      </c>
      <c r="U3675">
        <f t="shared" si="294"/>
        <v>2014</v>
      </c>
    </row>
    <row r="3676" spans="1:21" ht="49" x14ac:dyDescent="0.2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 s="10">
        <f t="shared" si="291"/>
        <v>70.88</v>
      </c>
      <c r="Q3676" s="11" t="s">
        <v>8315</v>
      </c>
      <c r="R3676" t="s">
        <v>8316</v>
      </c>
      <c r="S3676" s="16">
        <f t="shared" si="292"/>
        <v>41941.683865740742</v>
      </c>
      <c r="T3676" s="16">
        <f t="shared" si="293"/>
        <v>41970.125</v>
      </c>
      <c r="U3676">
        <f t="shared" si="294"/>
        <v>2014</v>
      </c>
    </row>
    <row r="3677" spans="1:21" ht="33" x14ac:dyDescent="0.2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 s="10">
        <f t="shared" si="291"/>
        <v>100.5</v>
      </c>
      <c r="Q3677" s="11" t="s">
        <v>8315</v>
      </c>
      <c r="R3677" t="s">
        <v>8316</v>
      </c>
      <c r="S3677" s="16">
        <f t="shared" si="292"/>
        <v>41591.737974537034</v>
      </c>
      <c r="T3677" s="16">
        <f t="shared" si="293"/>
        <v>41621.207638888889</v>
      </c>
      <c r="U3677">
        <f t="shared" si="294"/>
        <v>2013</v>
      </c>
    </row>
    <row r="3678" spans="1:21" ht="49" x14ac:dyDescent="0.2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 s="10">
        <f t="shared" si="291"/>
        <v>115.87</v>
      </c>
      <c r="Q3678" s="11" t="s">
        <v>8315</v>
      </c>
      <c r="R3678" t="s">
        <v>8316</v>
      </c>
      <c r="S3678" s="16">
        <f t="shared" si="292"/>
        <v>42262.096782407403</v>
      </c>
      <c r="T3678" s="16">
        <f t="shared" si="293"/>
        <v>42286</v>
      </c>
      <c r="U3678">
        <f t="shared" si="294"/>
        <v>2015</v>
      </c>
    </row>
    <row r="3679" spans="1:21" ht="49" x14ac:dyDescent="0.2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 s="10">
        <f t="shared" si="291"/>
        <v>116</v>
      </c>
      <c r="Q3679" s="11" t="s">
        <v>8315</v>
      </c>
      <c r="R3679" t="s">
        <v>8316</v>
      </c>
      <c r="S3679" s="16">
        <f t="shared" si="292"/>
        <v>42137.395798611105</v>
      </c>
      <c r="T3679" s="16">
        <f t="shared" si="293"/>
        <v>42171.458333333328</v>
      </c>
      <c r="U3679">
        <f t="shared" si="294"/>
        <v>2015</v>
      </c>
    </row>
    <row r="3680" spans="1:21" ht="49" x14ac:dyDescent="0.2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 s="10">
        <f t="shared" si="291"/>
        <v>142.28</v>
      </c>
      <c r="Q3680" s="11" t="s">
        <v>8315</v>
      </c>
      <c r="R3680" t="s">
        <v>8316</v>
      </c>
      <c r="S3680" s="16">
        <f t="shared" si="292"/>
        <v>42041.714178240742</v>
      </c>
      <c r="T3680" s="16">
        <f t="shared" si="293"/>
        <v>42071.67251157407</v>
      </c>
      <c r="U3680">
        <f t="shared" si="294"/>
        <v>2015</v>
      </c>
    </row>
    <row r="3681" spans="1:21" ht="33" x14ac:dyDescent="0.2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 s="10">
        <f t="shared" si="291"/>
        <v>177.62</v>
      </c>
      <c r="Q3681" s="11" t="s">
        <v>8315</v>
      </c>
      <c r="R3681" t="s">
        <v>8316</v>
      </c>
      <c r="S3681" s="16">
        <f t="shared" si="292"/>
        <v>42549.665717592594</v>
      </c>
      <c r="T3681" s="16">
        <f t="shared" si="293"/>
        <v>42579.665717592594</v>
      </c>
      <c r="U3681">
        <f t="shared" si="294"/>
        <v>2016</v>
      </c>
    </row>
    <row r="3682" spans="1:21" ht="49" x14ac:dyDescent="0.2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 s="10">
        <f t="shared" si="291"/>
        <v>421.11</v>
      </c>
      <c r="Q3682" s="11" t="s">
        <v>8315</v>
      </c>
      <c r="R3682" t="s">
        <v>8316</v>
      </c>
      <c r="S3682" s="16">
        <f t="shared" si="292"/>
        <v>42059.701319444444</v>
      </c>
      <c r="T3682" s="16">
        <f t="shared" si="293"/>
        <v>42119.659652777773</v>
      </c>
      <c r="U3682">
        <f t="shared" si="294"/>
        <v>2015</v>
      </c>
    </row>
    <row r="3683" spans="1:21" ht="49" x14ac:dyDescent="0.2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 s="10">
        <f t="shared" si="291"/>
        <v>104.99</v>
      </c>
      <c r="Q3683" s="11" t="s">
        <v>8315</v>
      </c>
      <c r="R3683" t="s">
        <v>8316</v>
      </c>
      <c r="S3683" s="16">
        <f t="shared" si="292"/>
        <v>42053.732627314821</v>
      </c>
      <c r="T3683" s="16">
        <f t="shared" si="293"/>
        <v>42083.705555555556</v>
      </c>
      <c r="U3683">
        <f t="shared" si="294"/>
        <v>2015</v>
      </c>
    </row>
    <row r="3684" spans="1:21" ht="49" x14ac:dyDescent="0.2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 s="10">
        <f t="shared" si="291"/>
        <v>202.85</v>
      </c>
      <c r="Q3684" s="11" t="s">
        <v>8315</v>
      </c>
      <c r="R3684" t="s">
        <v>8316</v>
      </c>
      <c r="S3684" s="16">
        <f t="shared" si="292"/>
        <v>42064.220069444447</v>
      </c>
      <c r="T3684" s="16">
        <f t="shared" si="293"/>
        <v>42094.178402777776</v>
      </c>
      <c r="U3684">
        <f t="shared" si="294"/>
        <v>2015</v>
      </c>
    </row>
    <row r="3685" spans="1:21" ht="17" x14ac:dyDescent="0.2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 s="10">
        <f t="shared" si="291"/>
        <v>173.7</v>
      </c>
      <c r="Q3685" s="11" t="s">
        <v>8315</v>
      </c>
      <c r="R3685" t="s">
        <v>8316</v>
      </c>
      <c r="S3685" s="16">
        <f t="shared" si="292"/>
        <v>42681.35157407407</v>
      </c>
      <c r="T3685" s="16">
        <f t="shared" si="293"/>
        <v>42711.35157407407</v>
      </c>
      <c r="U3685">
        <f t="shared" si="294"/>
        <v>2016</v>
      </c>
    </row>
    <row r="3686" spans="1:21" ht="65" x14ac:dyDescent="0.2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 s="10">
        <f t="shared" si="291"/>
        <v>58.69</v>
      </c>
      <c r="Q3686" s="11" t="s">
        <v>8315</v>
      </c>
      <c r="R3686" t="s">
        <v>8316</v>
      </c>
      <c r="S3686" s="16">
        <f t="shared" si="292"/>
        <v>41893.324884259258</v>
      </c>
      <c r="T3686" s="16">
        <f t="shared" si="293"/>
        <v>41926.290972222225</v>
      </c>
      <c r="U3686">
        <f t="shared" si="294"/>
        <v>2014</v>
      </c>
    </row>
    <row r="3687" spans="1:21" ht="33" x14ac:dyDescent="0.2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 s="10">
        <f t="shared" si="291"/>
        <v>126.72</v>
      </c>
      <c r="Q3687" s="11" t="s">
        <v>8315</v>
      </c>
      <c r="R3687" t="s">
        <v>8316</v>
      </c>
      <c r="S3687" s="16">
        <f t="shared" si="292"/>
        <v>42697.082673611112</v>
      </c>
      <c r="T3687" s="16">
        <f t="shared" si="293"/>
        <v>42718.665972222225</v>
      </c>
      <c r="U3687">
        <f t="shared" si="294"/>
        <v>2016</v>
      </c>
    </row>
    <row r="3688" spans="1:21" ht="49" x14ac:dyDescent="0.2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 s="10">
        <f t="shared" si="291"/>
        <v>98.31</v>
      </c>
      <c r="Q3688" s="11" t="s">
        <v>8315</v>
      </c>
      <c r="R3688" t="s">
        <v>8316</v>
      </c>
      <c r="S3688" s="16">
        <f t="shared" si="292"/>
        <v>42254.264687499999</v>
      </c>
      <c r="T3688" s="16">
        <f t="shared" si="293"/>
        <v>42279.958333333328</v>
      </c>
      <c r="U3688">
        <f t="shared" si="294"/>
        <v>2015</v>
      </c>
    </row>
    <row r="3689" spans="1:21" ht="49" x14ac:dyDescent="0.2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 s="10">
        <f t="shared" si="291"/>
        <v>50.16</v>
      </c>
      <c r="Q3689" s="11" t="s">
        <v>8315</v>
      </c>
      <c r="R3689" t="s">
        <v>8316</v>
      </c>
      <c r="S3689" s="16">
        <f t="shared" si="292"/>
        <v>41778.637245370373</v>
      </c>
      <c r="T3689" s="16">
        <f t="shared" si="293"/>
        <v>41810.958333333336</v>
      </c>
      <c r="U3689">
        <f t="shared" si="294"/>
        <v>2014</v>
      </c>
    </row>
    <row r="3690" spans="1:21" ht="49" x14ac:dyDescent="0.2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 s="10">
        <f t="shared" si="291"/>
        <v>134.15</v>
      </c>
      <c r="Q3690" s="11" t="s">
        <v>8315</v>
      </c>
      <c r="R3690" t="s">
        <v>8316</v>
      </c>
      <c r="S3690" s="16">
        <f t="shared" si="292"/>
        <v>41776.063136574077</v>
      </c>
      <c r="T3690" s="16">
        <f t="shared" si="293"/>
        <v>41807.125</v>
      </c>
      <c r="U3690">
        <f t="shared" si="294"/>
        <v>2014</v>
      </c>
    </row>
    <row r="3691" spans="1:21" ht="49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 s="10">
        <f t="shared" si="291"/>
        <v>63.83</v>
      </c>
      <c r="Q3691" s="11" t="s">
        <v>8315</v>
      </c>
      <c r="R3691" t="s">
        <v>8316</v>
      </c>
      <c r="S3691" s="16">
        <f t="shared" si="292"/>
        <v>42753.205625000002</v>
      </c>
      <c r="T3691" s="16">
        <f t="shared" si="293"/>
        <v>42783.670138888891</v>
      </c>
      <c r="U3691">
        <f t="shared" si="294"/>
        <v>2017</v>
      </c>
    </row>
    <row r="3692" spans="1:21" ht="49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 s="10">
        <f t="shared" si="291"/>
        <v>71.239999999999995</v>
      </c>
      <c r="Q3692" s="11" t="s">
        <v>8315</v>
      </c>
      <c r="R3692" t="s">
        <v>8316</v>
      </c>
      <c r="S3692" s="16">
        <f t="shared" si="292"/>
        <v>42473.007037037038</v>
      </c>
      <c r="T3692" s="16">
        <f t="shared" si="293"/>
        <v>42503.007037037038</v>
      </c>
      <c r="U3692">
        <f t="shared" si="294"/>
        <v>2016</v>
      </c>
    </row>
    <row r="3693" spans="1:21" ht="65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 s="10">
        <f t="shared" si="291"/>
        <v>151.46</v>
      </c>
      <c r="Q3693" s="11" t="s">
        <v>8315</v>
      </c>
      <c r="R3693" t="s">
        <v>8316</v>
      </c>
      <c r="S3693" s="16">
        <f t="shared" si="292"/>
        <v>42176.419039351851</v>
      </c>
      <c r="T3693" s="16">
        <f t="shared" si="293"/>
        <v>42206.419039351851</v>
      </c>
      <c r="U3693">
        <f t="shared" si="294"/>
        <v>2015</v>
      </c>
    </row>
    <row r="3694" spans="1:21" ht="49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 s="10">
        <f t="shared" si="291"/>
        <v>90.74</v>
      </c>
      <c r="Q3694" s="11" t="s">
        <v>8315</v>
      </c>
      <c r="R3694" t="s">
        <v>8316</v>
      </c>
      <c r="S3694" s="16">
        <f t="shared" si="292"/>
        <v>42158.065694444449</v>
      </c>
      <c r="T3694" s="16">
        <f t="shared" si="293"/>
        <v>42201</v>
      </c>
      <c r="U3694">
        <f t="shared" si="294"/>
        <v>2015</v>
      </c>
    </row>
    <row r="3695" spans="1:21" ht="49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 s="10">
        <f t="shared" si="291"/>
        <v>92.84</v>
      </c>
      <c r="Q3695" s="11" t="s">
        <v>8315</v>
      </c>
      <c r="R3695" t="s">
        <v>8316</v>
      </c>
      <c r="S3695" s="16">
        <f t="shared" si="292"/>
        <v>42028.496562500004</v>
      </c>
      <c r="T3695" s="16">
        <f t="shared" si="293"/>
        <v>42058.496562500004</v>
      </c>
      <c r="U3695">
        <f t="shared" si="294"/>
        <v>2015</v>
      </c>
    </row>
    <row r="3696" spans="1:21" ht="49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 s="10">
        <f t="shared" si="291"/>
        <v>103.95</v>
      </c>
      <c r="Q3696" s="11" t="s">
        <v>8315</v>
      </c>
      <c r="R3696" t="s">
        <v>8316</v>
      </c>
      <c r="S3696" s="16">
        <f t="shared" si="292"/>
        <v>42250.598217592589</v>
      </c>
      <c r="T3696" s="16">
        <f t="shared" si="293"/>
        <v>42270.598217592589</v>
      </c>
      <c r="U3696">
        <f t="shared" si="294"/>
        <v>2015</v>
      </c>
    </row>
    <row r="3697" spans="1:21" ht="65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 s="10">
        <f t="shared" si="291"/>
        <v>109.03</v>
      </c>
      <c r="Q3697" s="11" t="s">
        <v>8315</v>
      </c>
      <c r="R3697" t="s">
        <v>8316</v>
      </c>
      <c r="S3697" s="16">
        <f t="shared" si="292"/>
        <v>42157.470185185186</v>
      </c>
      <c r="T3697" s="16">
        <f t="shared" si="293"/>
        <v>42187.470185185186</v>
      </c>
      <c r="U3697">
        <f t="shared" si="294"/>
        <v>2015</v>
      </c>
    </row>
    <row r="3698" spans="1:21" ht="49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 s="10">
        <f t="shared" si="291"/>
        <v>88.77</v>
      </c>
      <c r="Q3698" s="11" t="s">
        <v>8315</v>
      </c>
      <c r="R3698" t="s">
        <v>8316</v>
      </c>
      <c r="S3698" s="16">
        <f t="shared" si="292"/>
        <v>42233.738564814819</v>
      </c>
      <c r="T3698" s="16">
        <f t="shared" si="293"/>
        <v>42263.738564814819</v>
      </c>
      <c r="U3698">
        <f t="shared" si="294"/>
        <v>2015</v>
      </c>
    </row>
    <row r="3699" spans="1:21" ht="49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 s="10">
        <f t="shared" si="291"/>
        <v>139.19</v>
      </c>
      <c r="Q3699" s="11" t="s">
        <v>8315</v>
      </c>
      <c r="R3699" t="s">
        <v>8316</v>
      </c>
      <c r="S3699" s="16">
        <f t="shared" si="292"/>
        <v>41878.878379629627</v>
      </c>
      <c r="T3699" s="16">
        <f t="shared" si="293"/>
        <v>41908.878379629627</v>
      </c>
      <c r="U3699">
        <f t="shared" si="294"/>
        <v>2014</v>
      </c>
    </row>
    <row r="3700" spans="1:21" ht="33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 s="10">
        <f t="shared" si="291"/>
        <v>69.569999999999993</v>
      </c>
      <c r="Q3700" s="11" t="s">
        <v>8315</v>
      </c>
      <c r="R3700" t="s">
        <v>8316</v>
      </c>
      <c r="S3700" s="16">
        <f t="shared" si="292"/>
        <v>41871.755694444444</v>
      </c>
      <c r="T3700" s="16">
        <f t="shared" si="293"/>
        <v>41901.755694444444</v>
      </c>
      <c r="U3700">
        <f t="shared" si="294"/>
        <v>2014</v>
      </c>
    </row>
    <row r="3701" spans="1:21" ht="49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 s="10">
        <f t="shared" si="291"/>
        <v>57.63</v>
      </c>
      <c r="Q3701" s="11" t="s">
        <v>8315</v>
      </c>
      <c r="R3701" t="s">
        <v>8316</v>
      </c>
      <c r="S3701" s="16">
        <f t="shared" si="292"/>
        <v>42230.472222222219</v>
      </c>
      <c r="T3701" s="16">
        <f t="shared" si="293"/>
        <v>42259.165972222225</v>
      </c>
      <c r="U3701">
        <f t="shared" si="294"/>
        <v>2015</v>
      </c>
    </row>
    <row r="3702" spans="1:21" ht="49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 s="10">
        <f t="shared" si="291"/>
        <v>72.760000000000005</v>
      </c>
      <c r="Q3702" s="11" t="s">
        <v>8315</v>
      </c>
      <c r="R3702" t="s">
        <v>8316</v>
      </c>
      <c r="S3702" s="16">
        <f t="shared" si="292"/>
        <v>42144.573807870373</v>
      </c>
      <c r="T3702" s="16">
        <f t="shared" si="293"/>
        <v>42166.165972222225</v>
      </c>
      <c r="U3702">
        <f t="shared" si="294"/>
        <v>2015</v>
      </c>
    </row>
    <row r="3703" spans="1:21" ht="49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 s="10">
        <f t="shared" si="291"/>
        <v>106.5</v>
      </c>
      <c r="Q3703" s="11" t="s">
        <v>8315</v>
      </c>
      <c r="R3703" t="s">
        <v>8316</v>
      </c>
      <c r="S3703" s="16">
        <f t="shared" si="292"/>
        <v>42284.500104166669</v>
      </c>
      <c r="T3703" s="16">
        <f t="shared" si="293"/>
        <v>42314.541770833333</v>
      </c>
      <c r="U3703">
        <f t="shared" si="294"/>
        <v>2015</v>
      </c>
    </row>
    <row r="3704" spans="1:21" ht="49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 s="10">
        <f t="shared" si="291"/>
        <v>48.44</v>
      </c>
      <c r="Q3704" s="11" t="s">
        <v>8315</v>
      </c>
      <c r="R3704" t="s">
        <v>8316</v>
      </c>
      <c r="S3704" s="16">
        <f t="shared" si="292"/>
        <v>42505.774479166663</v>
      </c>
      <c r="T3704" s="16">
        <f t="shared" si="293"/>
        <v>42541.958333333328</v>
      </c>
      <c r="U3704">
        <f t="shared" si="294"/>
        <v>2016</v>
      </c>
    </row>
    <row r="3705" spans="1:21" ht="49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 s="10">
        <f t="shared" si="291"/>
        <v>141.29</v>
      </c>
      <c r="Q3705" s="11" t="s">
        <v>8315</v>
      </c>
      <c r="R3705" t="s">
        <v>8316</v>
      </c>
      <c r="S3705" s="16">
        <f t="shared" si="292"/>
        <v>42239.957962962959</v>
      </c>
      <c r="T3705" s="16">
        <f t="shared" si="293"/>
        <v>42260</v>
      </c>
      <c r="U3705">
        <f t="shared" si="294"/>
        <v>2015</v>
      </c>
    </row>
    <row r="3706" spans="1:21" ht="49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 s="10">
        <f t="shared" si="291"/>
        <v>63.57</v>
      </c>
      <c r="Q3706" s="11" t="s">
        <v>8315</v>
      </c>
      <c r="R3706" t="s">
        <v>8316</v>
      </c>
      <c r="S3706" s="16">
        <f t="shared" si="292"/>
        <v>41932.311099537037</v>
      </c>
      <c r="T3706" s="16">
        <f t="shared" si="293"/>
        <v>41962.352766203709</v>
      </c>
      <c r="U3706">
        <f t="shared" si="294"/>
        <v>2014</v>
      </c>
    </row>
    <row r="3707" spans="1:21" ht="49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 s="10">
        <f t="shared" si="291"/>
        <v>184.68</v>
      </c>
      <c r="Q3707" s="11" t="s">
        <v>8315</v>
      </c>
      <c r="R3707" t="s">
        <v>8316</v>
      </c>
      <c r="S3707" s="16">
        <f t="shared" si="292"/>
        <v>42494.563449074078</v>
      </c>
      <c r="T3707" s="16">
        <f t="shared" si="293"/>
        <v>42524.563449074078</v>
      </c>
      <c r="U3707">
        <f t="shared" si="294"/>
        <v>2016</v>
      </c>
    </row>
    <row r="3708" spans="1:21" ht="49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 s="10">
        <f t="shared" si="291"/>
        <v>118.13</v>
      </c>
      <c r="Q3708" s="11" t="s">
        <v>8315</v>
      </c>
      <c r="R3708" t="s">
        <v>8316</v>
      </c>
      <c r="S3708" s="16">
        <f t="shared" si="292"/>
        <v>41834.953865740739</v>
      </c>
      <c r="T3708" s="16">
        <f t="shared" si="293"/>
        <v>41879.953865740739</v>
      </c>
      <c r="U3708">
        <f t="shared" si="294"/>
        <v>2014</v>
      </c>
    </row>
    <row r="3709" spans="1:21" ht="33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 s="10">
        <f t="shared" si="291"/>
        <v>110.23</v>
      </c>
      <c r="Q3709" s="11" t="s">
        <v>8315</v>
      </c>
      <c r="R3709" t="s">
        <v>8316</v>
      </c>
      <c r="S3709" s="16">
        <f t="shared" si="292"/>
        <v>41791.492777777778</v>
      </c>
      <c r="T3709" s="16">
        <f t="shared" si="293"/>
        <v>41836.492777777778</v>
      </c>
      <c r="U3709">
        <f t="shared" si="294"/>
        <v>2014</v>
      </c>
    </row>
    <row r="3710" spans="1:21" ht="49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 s="10">
        <f t="shared" si="291"/>
        <v>103.21</v>
      </c>
      <c r="Q3710" s="11" t="s">
        <v>8315</v>
      </c>
      <c r="R3710" t="s">
        <v>8316</v>
      </c>
      <c r="S3710" s="16">
        <f t="shared" si="292"/>
        <v>42037.791238425925</v>
      </c>
      <c r="T3710" s="16">
        <f t="shared" si="293"/>
        <v>42067.791238425925</v>
      </c>
      <c r="U3710">
        <f t="shared" si="294"/>
        <v>2015</v>
      </c>
    </row>
    <row r="3711" spans="1:21" ht="49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 s="10">
        <f t="shared" si="291"/>
        <v>62.83</v>
      </c>
      <c r="Q3711" s="11" t="s">
        <v>8315</v>
      </c>
      <c r="R3711" t="s">
        <v>8316</v>
      </c>
      <c r="S3711" s="16">
        <f t="shared" si="292"/>
        <v>41800.380428240744</v>
      </c>
      <c r="T3711" s="16">
        <f t="shared" si="293"/>
        <v>41830.380428240744</v>
      </c>
      <c r="U3711">
        <f t="shared" si="294"/>
        <v>2014</v>
      </c>
    </row>
    <row r="3712" spans="1:21" ht="49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 s="10">
        <f t="shared" si="291"/>
        <v>145.87</v>
      </c>
      <c r="Q3712" s="11" t="s">
        <v>8315</v>
      </c>
      <c r="R3712" t="s">
        <v>8316</v>
      </c>
      <c r="S3712" s="16">
        <f t="shared" si="292"/>
        <v>42626.7503125</v>
      </c>
      <c r="T3712" s="16">
        <f t="shared" si="293"/>
        <v>42656.7503125</v>
      </c>
      <c r="U3712">
        <f t="shared" si="294"/>
        <v>2016</v>
      </c>
    </row>
    <row r="3713" spans="1:21" ht="49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 s="10">
        <f t="shared" si="291"/>
        <v>90.68</v>
      </c>
      <c r="Q3713" s="11" t="s">
        <v>8315</v>
      </c>
      <c r="R3713" t="s">
        <v>8316</v>
      </c>
      <c r="S3713" s="16">
        <f t="shared" si="292"/>
        <v>42612.918807870374</v>
      </c>
      <c r="T3713" s="16">
        <f t="shared" si="293"/>
        <v>42654.165972222225</v>
      </c>
      <c r="U3713">
        <f t="shared" si="294"/>
        <v>2016</v>
      </c>
    </row>
    <row r="3714" spans="1:21" ht="49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 s="10">
        <f t="shared" si="291"/>
        <v>716.35</v>
      </c>
      <c r="Q3714" s="11" t="s">
        <v>8315</v>
      </c>
      <c r="R3714" t="s">
        <v>8316</v>
      </c>
      <c r="S3714" s="16">
        <f t="shared" si="292"/>
        <v>42605.765381944439</v>
      </c>
      <c r="T3714" s="16">
        <f t="shared" si="293"/>
        <v>42634.125</v>
      </c>
      <c r="U3714">
        <f t="shared" si="294"/>
        <v>2016</v>
      </c>
    </row>
    <row r="3715" spans="1:21" ht="49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 s="10">
        <f t="shared" si="291"/>
        <v>125.05</v>
      </c>
      <c r="Q3715" s="11" t="s">
        <v>8315</v>
      </c>
      <c r="R3715" t="s">
        <v>8316</v>
      </c>
      <c r="S3715" s="16">
        <f t="shared" si="292"/>
        <v>41989.24754629629</v>
      </c>
      <c r="T3715" s="16">
        <f t="shared" si="293"/>
        <v>42006.24754629629</v>
      </c>
      <c r="U3715">
        <f t="shared" si="294"/>
        <v>2014</v>
      </c>
    </row>
    <row r="3716" spans="1:21" ht="33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 s="10">
        <f t="shared" si="291"/>
        <v>145</v>
      </c>
      <c r="Q3716" s="11" t="s">
        <v>8315</v>
      </c>
      <c r="R3716" t="s">
        <v>8316</v>
      </c>
      <c r="S3716" s="16">
        <f t="shared" si="292"/>
        <v>42491.92288194444</v>
      </c>
      <c r="T3716" s="16">
        <f t="shared" si="293"/>
        <v>42521.92288194444</v>
      </c>
      <c r="U3716">
        <f t="shared" si="294"/>
        <v>2016</v>
      </c>
    </row>
    <row r="3717" spans="1:21" ht="49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 s="10">
        <f t="shared" si="291"/>
        <v>137.24</v>
      </c>
      <c r="Q3717" s="11" t="s">
        <v>8315</v>
      </c>
      <c r="R3717" t="s">
        <v>8316</v>
      </c>
      <c r="S3717" s="16">
        <f t="shared" si="292"/>
        <v>41880.76357638889</v>
      </c>
      <c r="T3717" s="16">
        <f t="shared" si="293"/>
        <v>41895.166666666664</v>
      </c>
      <c r="U3717">
        <f t="shared" si="294"/>
        <v>2014</v>
      </c>
    </row>
    <row r="3718" spans="1:21" ht="49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 s="10">
        <f t="shared" si="291"/>
        <v>99.34</v>
      </c>
      <c r="Q3718" s="11" t="s">
        <v>8315</v>
      </c>
      <c r="R3718" t="s">
        <v>8316</v>
      </c>
      <c r="S3718" s="16">
        <f t="shared" si="292"/>
        <v>42561.783877314811</v>
      </c>
      <c r="T3718" s="16">
        <f t="shared" si="293"/>
        <v>42593.165972222225</v>
      </c>
      <c r="U3718">
        <f t="shared" si="294"/>
        <v>2016</v>
      </c>
    </row>
    <row r="3719" spans="1:21" ht="49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 s="10">
        <f t="shared" si="291"/>
        <v>105.52</v>
      </c>
      <c r="Q3719" s="11" t="s">
        <v>8315</v>
      </c>
      <c r="R3719" t="s">
        <v>8316</v>
      </c>
      <c r="S3719" s="16">
        <f t="shared" si="292"/>
        <v>42118.556331018524</v>
      </c>
      <c r="T3719" s="16">
        <f t="shared" si="293"/>
        <v>42150.165972222225</v>
      </c>
      <c r="U3719">
        <f t="shared" si="294"/>
        <v>2015</v>
      </c>
    </row>
    <row r="3720" spans="1:21" ht="49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 s="10">
        <f t="shared" si="291"/>
        <v>56.07</v>
      </c>
      <c r="Q3720" s="11" t="s">
        <v>8315</v>
      </c>
      <c r="R3720" t="s">
        <v>8316</v>
      </c>
      <c r="S3720" s="16">
        <f t="shared" si="292"/>
        <v>42037.938206018516</v>
      </c>
      <c r="T3720" s="16">
        <f t="shared" si="293"/>
        <v>42068.166666666672</v>
      </c>
      <c r="U3720">
        <f t="shared" si="294"/>
        <v>2015</v>
      </c>
    </row>
    <row r="3721" spans="1:21" ht="81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 s="10">
        <f t="shared" si="291"/>
        <v>93.98</v>
      </c>
      <c r="Q3721" s="11" t="s">
        <v>8315</v>
      </c>
      <c r="R3721" t="s">
        <v>8316</v>
      </c>
      <c r="S3721" s="16">
        <f t="shared" si="292"/>
        <v>41826.871238425927</v>
      </c>
      <c r="T3721" s="16">
        <f t="shared" si="293"/>
        <v>41859.57916666667</v>
      </c>
      <c r="U3721">
        <f t="shared" si="294"/>
        <v>2014</v>
      </c>
    </row>
    <row r="3722" spans="1:21" ht="49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 s="10">
        <f t="shared" ref="P3722:P3785" si="296">IFERROR(ROUND(E3722/L3722,2),0)</f>
        <v>1000</v>
      </c>
      <c r="Q3722" s="11" t="s">
        <v>8315</v>
      </c>
      <c r="R3722" t="s">
        <v>8316</v>
      </c>
      <c r="S3722" s="16">
        <f t="shared" ref="S3722:S3785" si="297">(((J3722/60)/60)/24)+DATE(1970,1,1)</f>
        <v>41850.400937500002</v>
      </c>
      <c r="T3722" s="16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49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 s="10">
        <f t="shared" si="296"/>
        <v>106.57</v>
      </c>
      <c r="Q3723" s="11" t="s">
        <v>8315</v>
      </c>
      <c r="R3723" t="s">
        <v>8316</v>
      </c>
      <c r="S3723" s="16">
        <f t="shared" si="297"/>
        <v>42337.792511574073</v>
      </c>
      <c r="T3723" s="16">
        <f t="shared" si="298"/>
        <v>42374.996527777781</v>
      </c>
      <c r="U3723">
        <f t="shared" si="299"/>
        <v>2015</v>
      </c>
    </row>
    <row r="3724" spans="1:21" ht="49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 s="10">
        <f t="shared" si="296"/>
        <v>66.59</v>
      </c>
      <c r="Q3724" s="11" t="s">
        <v>8315</v>
      </c>
      <c r="R3724" t="s">
        <v>8316</v>
      </c>
      <c r="S3724" s="16">
        <f t="shared" si="297"/>
        <v>41971.002152777779</v>
      </c>
      <c r="T3724" s="16">
        <f t="shared" si="298"/>
        <v>42004</v>
      </c>
      <c r="U3724">
        <f t="shared" si="299"/>
        <v>2014</v>
      </c>
    </row>
    <row r="3725" spans="1:21" ht="33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 s="10">
        <f t="shared" si="296"/>
        <v>60.48</v>
      </c>
      <c r="Q3725" s="11" t="s">
        <v>8315</v>
      </c>
      <c r="R3725" t="s">
        <v>8316</v>
      </c>
      <c r="S3725" s="16">
        <f t="shared" si="297"/>
        <v>42068.888391203705</v>
      </c>
      <c r="T3725" s="16">
        <f t="shared" si="298"/>
        <v>42098.846724537041</v>
      </c>
      <c r="U3725">
        <f t="shared" si="299"/>
        <v>2015</v>
      </c>
    </row>
    <row r="3726" spans="1:21" ht="33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 s="10">
        <f t="shared" si="296"/>
        <v>62.05</v>
      </c>
      <c r="Q3726" s="11" t="s">
        <v>8315</v>
      </c>
      <c r="R3726" t="s">
        <v>8316</v>
      </c>
      <c r="S3726" s="16">
        <f t="shared" si="297"/>
        <v>41802.574282407404</v>
      </c>
      <c r="T3726" s="16">
        <f t="shared" si="298"/>
        <v>41823.165972222225</v>
      </c>
      <c r="U3726">
        <f t="shared" si="299"/>
        <v>2014</v>
      </c>
    </row>
    <row r="3727" spans="1:21" ht="33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 s="10">
        <f t="shared" si="296"/>
        <v>93.81</v>
      </c>
      <c r="Q3727" s="11" t="s">
        <v>8315</v>
      </c>
      <c r="R3727" t="s">
        <v>8316</v>
      </c>
      <c r="S3727" s="16">
        <f t="shared" si="297"/>
        <v>41964.315532407403</v>
      </c>
      <c r="T3727" s="16">
        <f t="shared" si="298"/>
        <v>41995.166666666672</v>
      </c>
      <c r="U3727">
        <f t="shared" si="299"/>
        <v>2014</v>
      </c>
    </row>
    <row r="3728" spans="1:21" ht="49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 s="10">
        <f t="shared" si="296"/>
        <v>200.69</v>
      </c>
      <c r="Q3728" s="11" t="s">
        <v>8315</v>
      </c>
      <c r="R3728" t="s">
        <v>8316</v>
      </c>
      <c r="S3728" s="16">
        <f t="shared" si="297"/>
        <v>41775.753761574073</v>
      </c>
      <c r="T3728" s="16">
        <f t="shared" si="298"/>
        <v>41805.753761574073</v>
      </c>
      <c r="U3728">
        <f t="shared" si="299"/>
        <v>2014</v>
      </c>
    </row>
    <row r="3729" spans="1:21" ht="49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 s="10">
        <f t="shared" si="296"/>
        <v>70.77</v>
      </c>
      <c r="Q3729" s="11" t="s">
        <v>8315</v>
      </c>
      <c r="R3729" t="s">
        <v>8316</v>
      </c>
      <c r="S3729" s="16">
        <f t="shared" si="297"/>
        <v>42059.085752314815</v>
      </c>
      <c r="T3729" s="16">
        <f t="shared" si="298"/>
        <v>42089.044085648144</v>
      </c>
      <c r="U3729">
        <f t="shared" si="299"/>
        <v>2015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 s="10">
        <f t="shared" si="296"/>
        <v>60.06</v>
      </c>
      <c r="Q3730" s="11" t="s">
        <v>8315</v>
      </c>
      <c r="R3730" t="s">
        <v>8316</v>
      </c>
      <c r="S3730" s="16">
        <f t="shared" si="297"/>
        <v>42205.171018518522</v>
      </c>
      <c r="T3730" s="16">
        <f t="shared" si="298"/>
        <v>42235.171018518522</v>
      </c>
      <c r="U3730">
        <f t="shared" si="299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 s="10">
        <f t="shared" si="296"/>
        <v>72.400000000000006</v>
      </c>
      <c r="Q3731" s="11" t="s">
        <v>8315</v>
      </c>
      <c r="R3731" t="s">
        <v>8316</v>
      </c>
      <c r="S3731" s="16">
        <f t="shared" si="297"/>
        <v>42041.205000000002</v>
      </c>
      <c r="T3731" s="16">
        <f t="shared" si="298"/>
        <v>42086.16333333333</v>
      </c>
      <c r="U3731">
        <f t="shared" si="299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 s="10">
        <f t="shared" si="296"/>
        <v>100</v>
      </c>
      <c r="Q3732" s="11" t="s">
        <v>8315</v>
      </c>
      <c r="R3732" t="s">
        <v>8316</v>
      </c>
      <c r="S3732" s="16">
        <f t="shared" si="297"/>
        <v>42203.677766203706</v>
      </c>
      <c r="T3732" s="16">
        <f t="shared" si="298"/>
        <v>42233.677766203706</v>
      </c>
      <c r="U3732">
        <f t="shared" si="299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 s="10">
        <f t="shared" si="296"/>
        <v>51.67</v>
      </c>
      <c r="Q3733" s="11" t="s">
        <v>8315</v>
      </c>
      <c r="R3733" t="s">
        <v>8316</v>
      </c>
      <c r="S3733" s="16">
        <f t="shared" si="297"/>
        <v>41983.752847222218</v>
      </c>
      <c r="T3733" s="16">
        <f t="shared" si="298"/>
        <v>42014.140972222223</v>
      </c>
      <c r="U3733">
        <f t="shared" si="299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 s="10">
        <f t="shared" si="296"/>
        <v>32.75</v>
      </c>
      <c r="Q3734" s="11" t="s">
        <v>8315</v>
      </c>
      <c r="R3734" t="s">
        <v>8316</v>
      </c>
      <c r="S3734" s="16">
        <f t="shared" si="297"/>
        <v>41968.677465277782</v>
      </c>
      <c r="T3734" s="16">
        <f t="shared" si="298"/>
        <v>42028.5</v>
      </c>
      <c r="U3734">
        <f t="shared" si="299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s="10">
        <f t="shared" si="296"/>
        <v>0</v>
      </c>
      <c r="Q3735" s="11" t="s">
        <v>8315</v>
      </c>
      <c r="R3735" t="s">
        <v>8316</v>
      </c>
      <c r="S3735" s="16">
        <f t="shared" si="297"/>
        <v>42103.024398148147</v>
      </c>
      <c r="T3735" s="16">
        <f t="shared" si="298"/>
        <v>42112.9375</v>
      </c>
      <c r="U3735">
        <f t="shared" si="299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 s="10">
        <f t="shared" si="296"/>
        <v>61</v>
      </c>
      <c r="Q3736" s="11" t="s">
        <v>8315</v>
      </c>
      <c r="R3736" t="s">
        <v>8316</v>
      </c>
      <c r="S3736" s="16">
        <f t="shared" si="297"/>
        <v>42089.901574074072</v>
      </c>
      <c r="T3736" s="16">
        <f t="shared" si="298"/>
        <v>42149.901574074072</v>
      </c>
      <c r="U3736">
        <f t="shared" si="299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 s="10">
        <f t="shared" si="296"/>
        <v>10</v>
      </c>
      <c r="Q3737" s="11" t="s">
        <v>8315</v>
      </c>
      <c r="R3737" t="s">
        <v>8316</v>
      </c>
      <c r="S3737" s="16">
        <f t="shared" si="297"/>
        <v>42122.693159722221</v>
      </c>
      <c r="T3737" s="16">
        <f t="shared" si="298"/>
        <v>42152.693159722221</v>
      </c>
      <c r="U3737">
        <f t="shared" si="299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 s="10">
        <f t="shared" si="296"/>
        <v>10</v>
      </c>
      <c r="Q3738" s="11" t="s">
        <v>8315</v>
      </c>
      <c r="R3738" t="s">
        <v>8316</v>
      </c>
      <c r="S3738" s="16">
        <f t="shared" si="297"/>
        <v>42048.711724537032</v>
      </c>
      <c r="T3738" s="16">
        <f t="shared" si="298"/>
        <v>42086.75</v>
      </c>
      <c r="U3738">
        <f t="shared" si="299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 s="10">
        <f t="shared" si="296"/>
        <v>37.5</v>
      </c>
      <c r="Q3739" s="11" t="s">
        <v>8315</v>
      </c>
      <c r="R3739" t="s">
        <v>8316</v>
      </c>
      <c r="S3739" s="16">
        <f t="shared" si="297"/>
        <v>42297.691006944442</v>
      </c>
      <c r="T3739" s="16">
        <f t="shared" si="298"/>
        <v>42320.290972222225</v>
      </c>
      <c r="U3739">
        <f t="shared" si="299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 s="10">
        <f t="shared" si="296"/>
        <v>45</v>
      </c>
      <c r="Q3740" s="11" t="s">
        <v>8315</v>
      </c>
      <c r="R3740" t="s">
        <v>8316</v>
      </c>
      <c r="S3740" s="16">
        <f t="shared" si="297"/>
        <v>41813.938715277778</v>
      </c>
      <c r="T3740" s="16">
        <f t="shared" si="298"/>
        <v>41835.916666666664</v>
      </c>
      <c r="U3740">
        <f t="shared" si="299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 s="10">
        <f t="shared" si="296"/>
        <v>100.63</v>
      </c>
      <c r="Q3741" s="11" t="s">
        <v>8315</v>
      </c>
      <c r="R3741" t="s">
        <v>8316</v>
      </c>
      <c r="S3741" s="16">
        <f t="shared" si="297"/>
        <v>42548.449861111112</v>
      </c>
      <c r="T3741" s="16">
        <f t="shared" si="298"/>
        <v>42568.449861111112</v>
      </c>
      <c r="U3741">
        <f t="shared" si="299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 s="10">
        <f t="shared" si="296"/>
        <v>25.57</v>
      </c>
      <c r="Q3742" s="11" t="s">
        <v>8315</v>
      </c>
      <c r="R3742" t="s">
        <v>8316</v>
      </c>
      <c r="S3742" s="16">
        <f t="shared" si="297"/>
        <v>41833.089756944442</v>
      </c>
      <c r="T3742" s="16">
        <f t="shared" si="298"/>
        <v>41863.079143518517</v>
      </c>
      <c r="U3742">
        <f t="shared" si="299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s="10">
        <f t="shared" si="296"/>
        <v>0</v>
      </c>
      <c r="Q3743" s="11" t="s">
        <v>8315</v>
      </c>
      <c r="R3743" t="s">
        <v>8316</v>
      </c>
      <c r="S3743" s="16">
        <f t="shared" si="297"/>
        <v>42325.920717592591</v>
      </c>
      <c r="T3743" s="16">
        <f t="shared" si="298"/>
        <v>42355.920717592591</v>
      </c>
      <c r="U3743">
        <f t="shared" si="299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 s="10">
        <f t="shared" si="296"/>
        <v>25</v>
      </c>
      <c r="Q3744" s="11" t="s">
        <v>8315</v>
      </c>
      <c r="R3744" t="s">
        <v>8316</v>
      </c>
      <c r="S3744" s="16">
        <f t="shared" si="297"/>
        <v>41858.214629629627</v>
      </c>
      <c r="T3744" s="16">
        <f t="shared" si="298"/>
        <v>41888.214629629627</v>
      </c>
      <c r="U3744">
        <f t="shared" si="299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s="10">
        <f t="shared" si="296"/>
        <v>0</v>
      </c>
      <c r="Q3745" s="11" t="s">
        <v>8315</v>
      </c>
      <c r="R3745" t="s">
        <v>8316</v>
      </c>
      <c r="S3745" s="16">
        <f t="shared" si="297"/>
        <v>41793.710231481484</v>
      </c>
      <c r="T3745" s="16">
        <f t="shared" si="298"/>
        <v>41823.710231481484</v>
      </c>
      <c r="U3745">
        <f t="shared" si="299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s="10">
        <f t="shared" si="296"/>
        <v>0</v>
      </c>
      <c r="Q3746" s="11" t="s">
        <v>8315</v>
      </c>
      <c r="R3746" t="s">
        <v>8316</v>
      </c>
      <c r="S3746" s="16">
        <f t="shared" si="297"/>
        <v>41793.814259259263</v>
      </c>
      <c r="T3746" s="16">
        <f t="shared" si="298"/>
        <v>41825.165972222225</v>
      </c>
      <c r="U3746">
        <f t="shared" si="299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 s="10">
        <f t="shared" si="296"/>
        <v>10</v>
      </c>
      <c r="Q3747" s="11" t="s">
        <v>8315</v>
      </c>
      <c r="R3747" t="s">
        <v>8316</v>
      </c>
      <c r="S3747" s="16">
        <f t="shared" si="297"/>
        <v>41831.697939814818</v>
      </c>
      <c r="T3747" s="16">
        <f t="shared" si="298"/>
        <v>41861.697939814818</v>
      </c>
      <c r="U3747">
        <f t="shared" si="299"/>
        <v>2014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10">
        <f t="shared" si="296"/>
        <v>202</v>
      </c>
      <c r="Q3748" s="11" t="s">
        <v>8315</v>
      </c>
      <c r="R3748" t="s">
        <v>8316</v>
      </c>
      <c r="S3748" s="16">
        <f t="shared" si="297"/>
        <v>42621.389340277776</v>
      </c>
      <c r="T3748" s="16">
        <f t="shared" si="298"/>
        <v>42651.389340277776</v>
      </c>
      <c r="U3748">
        <f t="shared" si="299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 s="10">
        <f t="shared" si="296"/>
        <v>25</v>
      </c>
      <c r="Q3749" s="11" t="s">
        <v>8315</v>
      </c>
      <c r="R3749" t="s">
        <v>8316</v>
      </c>
      <c r="S3749" s="16">
        <f t="shared" si="297"/>
        <v>42164.299722222218</v>
      </c>
      <c r="T3749" s="16">
        <f t="shared" si="298"/>
        <v>42190.957638888889</v>
      </c>
      <c r="U3749">
        <f t="shared" si="299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10">
        <f t="shared" si="296"/>
        <v>99.54</v>
      </c>
      <c r="Q3750" s="11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10">
        <f t="shared" si="296"/>
        <v>75</v>
      </c>
      <c r="Q3751" s="11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10">
        <f t="shared" si="296"/>
        <v>215.25</v>
      </c>
      <c r="Q3752" s="11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10">
        <f t="shared" si="296"/>
        <v>120.55</v>
      </c>
      <c r="Q3753" s="11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10">
        <f t="shared" si="296"/>
        <v>37.67</v>
      </c>
      <c r="Q3754" s="11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10">
        <f t="shared" si="296"/>
        <v>172.23</v>
      </c>
      <c r="Q3755" s="11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10">
        <f t="shared" si="296"/>
        <v>111.11</v>
      </c>
      <c r="Q3756" s="11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10">
        <f t="shared" si="296"/>
        <v>25.46</v>
      </c>
      <c r="Q3757" s="11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10">
        <f t="shared" si="296"/>
        <v>267.64999999999998</v>
      </c>
      <c r="Q3758" s="11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10">
        <f t="shared" si="296"/>
        <v>75.959999999999994</v>
      </c>
      <c r="Q3759" s="11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10">
        <f t="shared" si="296"/>
        <v>59.04</v>
      </c>
      <c r="Q3760" s="11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10">
        <f t="shared" si="296"/>
        <v>50.11</v>
      </c>
      <c r="Q3761" s="11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10">
        <f t="shared" si="296"/>
        <v>55.5</v>
      </c>
      <c r="Q3762" s="11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10">
        <f t="shared" si="296"/>
        <v>166.67</v>
      </c>
      <c r="Q3763" s="11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10">
        <f t="shared" si="296"/>
        <v>47.43</v>
      </c>
      <c r="Q3764" s="11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10">
        <f t="shared" si="296"/>
        <v>64.94</v>
      </c>
      <c r="Q3765" s="11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10">
        <f t="shared" si="296"/>
        <v>55.56</v>
      </c>
      <c r="Q3766" s="11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10">
        <f t="shared" si="296"/>
        <v>74.22</v>
      </c>
      <c r="Q3767" s="11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10">
        <f t="shared" si="296"/>
        <v>106.93</v>
      </c>
      <c r="Q3768" s="11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10">
        <f t="shared" si="296"/>
        <v>41.7</v>
      </c>
      <c r="Q3769" s="11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10">
        <f t="shared" si="296"/>
        <v>74.239999999999995</v>
      </c>
      <c r="Q3770" s="11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10">
        <f t="shared" si="296"/>
        <v>73.33</v>
      </c>
      <c r="Q3771" s="11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10">
        <f t="shared" si="296"/>
        <v>100</v>
      </c>
      <c r="Q3772" s="11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10">
        <f t="shared" si="296"/>
        <v>38.42</v>
      </c>
      <c r="Q3773" s="11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10">
        <f t="shared" si="296"/>
        <v>166.97</v>
      </c>
      <c r="Q3774" s="11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10">
        <f t="shared" si="296"/>
        <v>94.91</v>
      </c>
      <c r="Q3775" s="11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10">
        <f t="shared" si="296"/>
        <v>100</v>
      </c>
      <c r="Q3776" s="11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10">
        <f t="shared" si="296"/>
        <v>143.21</v>
      </c>
      <c r="Q3777" s="11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10">
        <f t="shared" si="296"/>
        <v>90.82</v>
      </c>
      <c r="Q3778" s="11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0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 s="10">
        <f t="shared" ref="P3786:P3842" si="301">IFERROR(ROUND(E3786/L3786,2),0)</f>
        <v>115</v>
      </c>
      <c r="Q3786" s="11" t="s">
        <v>8315</v>
      </c>
      <c r="R3786" t="s">
        <v>8357</v>
      </c>
      <c r="S3786" s="16">
        <f t="shared" ref="S3786:S3842" si="302">(((J3786/60)/60)/24)+DATE(1970,1,1)</f>
        <v>42531.980694444443</v>
      </c>
      <c r="T3786" s="16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10">
        <f t="shared" si="301"/>
        <v>100.5</v>
      </c>
      <c r="Q3787" s="11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10">
        <f t="shared" si="301"/>
        <v>93.77</v>
      </c>
      <c r="Q3788" s="11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10">
        <f t="shared" si="301"/>
        <v>35.1</v>
      </c>
      <c r="Q3789" s="11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10">
        <f t="shared" si="301"/>
        <v>500</v>
      </c>
      <c r="Q3790" s="11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10">
        <f t="shared" si="301"/>
        <v>29</v>
      </c>
      <c r="Q3791" s="11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10">
        <f t="shared" si="301"/>
        <v>0</v>
      </c>
      <c r="Q3792" s="11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10">
        <f t="shared" si="301"/>
        <v>0</v>
      </c>
      <c r="Q3793" s="11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10">
        <f t="shared" si="301"/>
        <v>17.5</v>
      </c>
      <c r="Q3794" s="11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10">
        <f t="shared" si="301"/>
        <v>174</v>
      </c>
      <c r="Q3795" s="11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10">
        <f t="shared" si="301"/>
        <v>50</v>
      </c>
      <c r="Q3796" s="11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10">
        <f t="shared" si="301"/>
        <v>5</v>
      </c>
      <c r="Q3797" s="11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10">
        <f t="shared" si="301"/>
        <v>1</v>
      </c>
      <c r="Q3798" s="11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10">
        <f t="shared" si="301"/>
        <v>145.41</v>
      </c>
      <c r="Q3799" s="11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10">
        <f t="shared" si="301"/>
        <v>205</v>
      </c>
      <c r="Q3800" s="11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10">
        <f t="shared" si="301"/>
        <v>100.5</v>
      </c>
      <c r="Q3801" s="11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10">
        <f t="shared" si="301"/>
        <v>55.06</v>
      </c>
      <c r="Q3802" s="11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10">
        <f t="shared" si="301"/>
        <v>47.33</v>
      </c>
      <c r="Q3803" s="11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10">
        <f t="shared" si="301"/>
        <v>0</v>
      </c>
      <c r="Q3804" s="11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10">
        <f t="shared" si="301"/>
        <v>58.95</v>
      </c>
      <c r="Q3805" s="11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10">
        <f t="shared" si="301"/>
        <v>0</v>
      </c>
      <c r="Q3806" s="11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10">
        <f t="shared" si="301"/>
        <v>1.5</v>
      </c>
      <c r="Q3807" s="11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10">
        <f t="shared" si="301"/>
        <v>5</v>
      </c>
      <c r="Q3808" s="11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10">
        <f t="shared" si="301"/>
        <v>50.56</v>
      </c>
      <c r="Q3809" s="11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9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 s="10">
        <f t="shared" si="301"/>
        <v>327.08</v>
      </c>
      <c r="Q3810" s="11" t="s">
        <v>8315</v>
      </c>
      <c r="R3810" t="s">
        <v>8316</v>
      </c>
      <c r="S3810" s="16">
        <f t="shared" si="302"/>
        <v>42270.810995370368</v>
      </c>
      <c r="T3810" s="16">
        <f t="shared" si="303"/>
        <v>42309.958333333328</v>
      </c>
      <c r="U3810">
        <f t="shared" si="304"/>
        <v>2015</v>
      </c>
    </row>
    <row r="3811" spans="1:21" ht="49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 s="10">
        <f t="shared" si="301"/>
        <v>127.79</v>
      </c>
      <c r="Q3811" s="11" t="s">
        <v>8315</v>
      </c>
      <c r="R3811" t="s">
        <v>8316</v>
      </c>
      <c r="S3811" s="16">
        <f t="shared" si="302"/>
        <v>42292.701053240744</v>
      </c>
      <c r="T3811" s="16">
        <f t="shared" si="303"/>
        <v>42322.742719907401</v>
      </c>
      <c r="U3811">
        <f t="shared" si="304"/>
        <v>2015</v>
      </c>
    </row>
    <row r="3812" spans="1:21" ht="49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 s="10">
        <f t="shared" si="301"/>
        <v>71.489999999999995</v>
      </c>
      <c r="Q3812" s="11" t="s">
        <v>8315</v>
      </c>
      <c r="R3812" t="s">
        <v>8316</v>
      </c>
      <c r="S3812" s="16">
        <f t="shared" si="302"/>
        <v>41835.666354166664</v>
      </c>
      <c r="T3812" s="16">
        <f t="shared" si="303"/>
        <v>41855.666354166664</v>
      </c>
      <c r="U3812">
        <f t="shared" si="304"/>
        <v>2014</v>
      </c>
    </row>
    <row r="3813" spans="1:21" ht="33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 s="10">
        <f t="shared" si="301"/>
        <v>256.37</v>
      </c>
      <c r="Q3813" s="11" t="s">
        <v>8315</v>
      </c>
      <c r="R3813" t="s">
        <v>8316</v>
      </c>
      <c r="S3813" s="16">
        <f t="shared" si="302"/>
        <v>42772.833379629628</v>
      </c>
      <c r="T3813" s="16">
        <f t="shared" si="303"/>
        <v>42806.875</v>
      </c>
      <c r="U3813">
        <f t="shared" si="304"/>
        <v>2017</v>
      </c>
    </row>
    <row r="3814" spans="1:21" ht="49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 s="10">
        <f t="shared" si="301"/>
        <v>85.53</v>
      </c>
      <c r="Q3814" s="11" t="s">
        <v>8315</v>
      </c>
      <c r="R3814" t="s">
        <v>8316</v>
      </c>
      <c r="S3814" s="16">
        <f t="shared" si="302"/>
        <v>42522.347812499997</v>
      </c>
      <c r="T3814" s="16">
        <f t="shared" si="303"/>
        <v>42552.347812499997</v>
      </c>
      <c r="U3814">
        <f t="shared" si="304"/>
        <v>2016</v>
      </c>
    </row>
    <row r="3815" spans="1:21" ht="49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 s="10">
        <f t="shared" si="301"/>
        <v>53.18</v>
      </c>
      <c r="Q3815" s="11" t="s">
        <v>8315</v>
      </c>
      <c r="R3815" t="s">
        <v>8316</v>
      </c>
      <c r="S3815" s="16">
        <f t="shared" si="302"/>
        <v>42172.757638888885</v>
      </c>
      <c r="T3815" s="16">
        <f t="shared" si="303"/>
        <v>42202.757638888885</v>
      </c>
      <c r="U3815">
        <f t="shared" si="304"/>
        <v>2015</v>
      </c>
    </row>
    <row r="3816" spans="1:21" ht="49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 s="10">
        <f t="shared" si="301"/>
        <v>125.12</v>
      </c>
      <c r="Q3816" s="11" t="s">
        <v>8315</v>
      </c>
      <c r="R3816" t="s">
        <v>8316</v>
      </c>
      <c r="S3816" s="16">
        <f t="shared" si="302"/>
        <v>42567.840069444443</v>
      </c>
      <c r="T3816" s="16">
        <f t="shared" si="303"/>
        <v>42597.840069444443</v>
      </c>
      <c r="U3816">
        <f t="shared" si="304"/>
        <v>2016</v>
      </c>
    </row>
    <row r="3817" spans="1:21" ht="49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 s="10">
        <f t="shared" si="301"/>
        <v>89.59</v>
      </c>
      <c r="Q3817" s="11" t="s">
        <v>8315</v>
      </c>
      <c r="R3817" t="s">
        <v>8316</v>
      </c>
      <c r="S3817" s="16">
        <f t="shared" si="302"/>
        <v>42696.624444444446</v>
      </c>
      <c r="T3817" s="16">
        <f t="shared" si="303"/>
        <v>42726.624444444446</v>
      </c>
      <c r="U3817">
        <f t="shared" si="304"/>
        <v>2016</v>
      </c>
    </row>
    <row r="3818" spans="1:21" ht="33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 s="10">
        <f t="shared" si="301"/>
        <v>136.85</v>
      </c>
      <c r="Q3818" s="11" t="s">
        <v>8315</v>
      </c>
      <c r="R3818" t="s">
        <v>8316</v>
      </c>
      <c r="S3818" s="16">
        <f t="shared" si="302"/>
        <v>42769.574999999997</v>
      </c>
      <c r="T3818" s="16">
        <f t="shared" si="303"/>
        <v>42790.574999999997</v>
      </c>
      <c r="U3818">
        <f t="shared" si="304"/>
        <v>2017</v>
      </c>
    </row>
    <row r="3819" spans="1:21" ht="49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 s="10">
        <f t="shared" si="301"/>
        <v>99.79</v>
      </c>
      <c r="Q3819" s="11" t="s">
        <v>8315</v>
      </c>
      <c r="R3819" t="s">
        <v>8316</v>
      </c>
      <c r="S3819" s="16">
        <f t="shared" si="302"/>
        <v>42290.61855324074</v>
      </c>
      <c r="T3819" s="16">
        <f t="shared" si="303"/>
        <v>42320.104861111111</v>
      </c>
      <c r="U3819">
        <f t="shared" si="304"/>
        <v>2015</v>
      </c>
    </row>
    <row r="3820" spans="1:21" ht="49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 s="10">
        <f t="shared" si="301"/>
        <v>199.17</v>
      </c>
      <c r="Q3820" s="11" t="s">
        <v>8315</v>
      </c>
      <c r="R3820" t="s">
        <v>8316</v>
      </c>
      <c r="S3820" s="16">
        <f t="shared" si="302"/>
        <v>42265.022824074069</v>
      </c>
      <c r="T3820" s="16">
        <f t="shared" si="303"/>
        <v>42285.022824074069</v>
      </c>
      <c r="U3820">
        <f t="shared" si="304"/>
        <v>2015</v>
      </c>
    </row>
    <row r="3821" spans="1:21" ht="49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 s="10">
        <f t="shared" si="301"/>
        <v>54.91</v>
      </c>
      <c r="Q3821" s="11" t="s">
        <v>8315</v>
      </c>
      <c r="R3821" t="s">
        <v>8316</v>
      </c>
      <c r="S3821" s="16">
        <f t="shared" si="302"/>
        <v>42400.704537037032</v>
      </c>
      <c r="T3821" s="16">
        <f t="shared" si="303"/>
        <v>42444.875</v>
      </c>
      <c r="U3821">
        <f t="shared" si="304"/>
        <v>2016</v>
      </c>
    </row>
    <row r="3822" spans="1:21" ht="49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 s="10">
        <f t="shared" si="301"/>
        <v>92.04</v>
      </c>
      <c r="Q3822" s="11" t="s">
        <v>8315</v>
      </c>
      <c r="R3822" t="s">
        <v>8316</v>
      </c>
      <c r="S3822" s="16">
        <f t="shared" si="302"/>
        <v>42461.747199074074</v>
      </c>
      <c r="T3822" s="16">
        <f t="shared" si="303"/>
        <v>42491.747199074074</v>
      </c>
      <c r="U3822">
        <f t="shared" si="304"/>
        <v>2016</v>
      </c>
    </row>
    <row r="3823" spans="1:21" ht="49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 s="10">
        <f t="shared" si="301"/>
        <v>110.35</v>
      </c>
      <c r="Q3823" s="11" t="s">
        <v>8315</v>
      </c>
      <c r="R3823" t="s">
        <v>8316</v>
      </c>
      <c r="S3823" s="16">
        <f t="shared" si="302"/>
        <v>41909.969386574077</v>
      </c>
      <c r="T3823" s="16">
        <f t="shared" si="303"/>
        <v>41950.011053240742</v>
      </c>
      <c r="U3823">
        <f t="shared" si="304"/>
        <v>2014</v>
      </c>
    </row>
    <row r="3824" spans="1:21" ht="33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 s="10">
        <f t="shared" si="301"/>
        <v>168.25</v>
      </c>
      <c r="Q3824" s="11" t="s">
        <v>8315</v>
      </c>
      <c r="R3824" t="s">
        <v>8316</v>
      </c>
      <c r="S3824" s="16">
        <f t="shared" si="302"/>
        <v>42050.983182870375</v>
      </c>
      <c r="T3824" s="16">
        <f t="shared" si="303"/>
        <v>42085.941516203704</v>
      </c>
      <c r="U3824">
        <f t="shared" si="304"/>
        <v>2015</v>
      </c>
    </row>
    <row r="3825" spans="1:21" ht="49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 s="10">
        <f t="shared" si="301"/>
        <v>106.8</v>
      </c>
      <c r="Q3825" s="11" t="s">
        <v>8315</v>
      </c>
      <c r="R3825" t="s">
        <v>8316</v>
      </c>
      <c r="S3825" s="16">
        <f t="shared" si="302"/>
        <v>41933.291643518518</v>
      </c>
      <c r="T3825" s="16">
        <f t="shared" si="303"/>
        <v>41963.333310185189</v>
      </c>
      <c r="U3825">
        <f t="shared" si="304"/>
        <v>2014</v>
      </c>
    </row>
    <row r="3826" spans="1:21" ht="49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 s="10">
        <f t="shared" si="301"/>
        <v>182.91</v>
      </c>
      <c r="Q3826" s="11" t="s">
        <v>8315</v>
      </c>
      <c r="R3826" t="s">
        <v>8316</v>
      </c>
      <c r="S3826" s="16">
        <f t="shared" si="302"/>
        <v>42702.917048611111</v>
      </c>
      <c r="T3826" s="16">
        <f t="shared" si="303"/>
        <v>42732.917048611111</v>
      </c>
      <c r="U3826">
        <f t="shared" si="304"/>
        <v>2016</v>
      </c>
    </row>
    <row r="3827" spans="1:21" ht="49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 s="10">
        <f t="shared" si="301"/>
        <v>177.09</v>
      </c>
      <c r="Q3827" s="11" t="s">
        <v>8315</v>
      </c>
      <c r="R3827" t="s">
        <v>8316</v>
      </c>
      <c r="S3827" s="16">
        <f t="shared" si="302"/>
        <v>42602.576712962968</v>
      </c>
      <c r="T3827" s="16">
        <f t="shared" si="303"/>
        <v>42621.15625</v>
      </c>
      <c r="U3827">
        <f t="shared" si="304"/>
        <v>2016</v>
      </c>
    </row>
    <row r="3828" spans="1:21" ht="49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 s="10">
        <f t="shared" si="301"/>
        <v>81.13</v>
      </c>
      <c r="Q3828" s="11" t="s">
        <v>8315</v>
      </c>
      <c r="R3828" t="s">
        <v>8316</v>
      </c>
      <c r="S3828" s="16">
        <f t="shared" si="302"/>
        <v>42135.60020833333</v>
      </c>
      <c r="T3828" s="16">
        <f t="shared" si="303"/>
        <v>42167.083333333328</v>
      </c>
      <c r="U3828">
        <f t="shared" si="304"/>
        <v>2015</v>
      </c>
    </row>
    <row r="3829" spans="1:21" ht="49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 s="10">
        <f t="shared" si="301"/>
        <v>85.53</v>
      </c>
      <c r="Q3829" s="11" t="s">
        <v>8315</v>
      </c>
      <c r="R3829" t="s">
        <v>8316</v>
      </c>
      <c r="S3829" s="16">
        <f t="shared" si="302"/>
        <v>41834.586574074077</v>
      </c>
      <c r="T3829" s="16">
        <f t="shared" si="303"/>
        <v>41866.083333333336</v>
      </c>
      <c r="U3829">
        <f t="shared" si="304"/>
        <v>2014</v>
      </c>
    </row>
    <row r="3830" spans="1:21" ht="49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 s="10">
        <f t="shared" si="301"/>
        <v>251.74</v>
      </c>
      <c r="Q3830" s="11" t="s">
        <v>8315</v>
      </c>
      <c r="R3830" t="s">
        <v>8316</v>
      </c>
      <c r="S3830" s="16">
        <f t="shared" si="302"/>
        <v>42614.760937500003</v>
      </c>
      <c r="T3830" s="16">
        <f t="shared" si="303"/>
        <v>42644.165972222225</v>
      </c>
      <c r="U3830">
        <f t="shared" si="304"/>
        <v>2016</v>
      </c>
    </row>
    <row r="3831" spans="1:21" ht="49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 s="10">
        <f t="shared" si="301"/>
        <v>119.19</v>
      </c>
      <c r="Q3831" s="11" t="s">
        <v>8315</v>
      </c>
      <c r="R3831" t="s">
        <v>8316</v>
      </c>
      <c r="S3831" s="16">
        <f t="shared" si="302"/>
        <v>41918.742175925923</v>
      </c>
      <c r="T3831" s="16">
        <f t="shared" si="303"/>
        <v>41948.783842592595</v>
      </c>
      <c r="U3831">
        <f t="shared" si="304"/>
        <v>2014</v>
      </c>
    </row>
    <row r="3832" spans="1:21" ht="49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 s="10">
        <f t="shared" si="301"/>
        <v>141.71</v>
      </c>
      <c r="Q3832" s="11" t="s">
        <v>8315</v>
      </c>
      <c r="R3832" t="s">
        <v>8316</v>
      </c>
      <c r="S3832" s="16">
        <f t="shared" si="302"/>
        <v>42697.850844907407</v>
      </c>
      <c r="T3832" s="16">
        <f t="shared" si="303"/>
        <v>42745.208333333328</v>
      </c>
      <c r="U3832">
        <f t="shared" si="304"/>
        <v>2016</v>
      </c>
    </row>
    <row r="3833" spans="1:21" ht="49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 s="10">
        <f t="shared" si="301"/>
        <v>297.02999999999997</v>
      </c>
      <c r="Q3833" s="11" t="s">
        <v>8315</v>
      </c>
      <c r="R3833" t="s">
        <v>8316</v>
      </c>
      <c r="S3833" s="16">
        <f t="shared" si="302"/>
        <v>41884.617314814815</v>
      </c>
      <c r="T3833" s="16">
        <f t="shared" si="303"/>
        <v>41916.617314814815</v>
      </c>
      <c r="U3833">
        <f t="shared" si="304"/>
        <v>2014</v>
      </c>
    </row>
    <row r="3834" spans="1:21" ht="49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 s="10">
        <f t="shared" si="301"/>
        <v>134.26</v>
      </c>
      <c r="Q3834" s="11" t="s">
        <v>8315</v>
      </c>
      <c r="R3834" t="s">
        <v>8316</v>
      </c>
      <c r="S3834" s="16">
        <f t="shared" si="302"/>
        <v>42445.19430555556</v>
      </c>
      <c r="T3834" s="16">
        <f t="shared" si="303"/>
        <v>42489.19430555556</v>
      </c>
      <c r="U3834">
        <f t="shared" si="304"/>
        <v>2016</v>
      </c>
    </row>
    <row r="3835" spans="1:21" ht="49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 s="10">
        <f t="shared" si="301"/>
        <v>60.3</v>
      </c>
      <c r="Q3835" s="11" t="s">
        <v>8315</v>
      </c>
      <c r="R3835" t="s">
        <v>8316</v>
      </c>
      <c r="S3835" s="16">
        <f t="shared" si="302"/>
        <v>41940.69158564815</v>
      </c>
      <c r="T3835" s="16">
        <f t="shared" si="303"/>
        <v>41969.332638888889</v>
      </c>
      <c r="U3835">
        <f t="shared" si="304"/>
        <v>2014</v>
      </c>
    </row>
    <row r="3836" spans="1:21" ht="65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 s="10">
        <f t="shared" si="301"/>
        <v>262.11</v>
      </c>
      <c r="Q3836" s="11" t="s">
        <v>8315</v>
      </c>
      <c r="R3836" t="s">
        <v>8316</v>
      </c>
      <c r="S3836" s="16">
        <f t="shared" si="302"/>
        <v>42219.665173611109</v>
      </c>
      <c r="T3836" s="16">
        <f t="shared" si="303"/>
        <v>42257.165972222225</v>
      </c>
      <c r="U3836">
        <f t="shared" si="304"/>
        <v>2015</v>
      </c>
    </row>
    <row r="3837" spans="1:21" ht="33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 s="10">
        <f t="shared" si="301"/>
        <v>131.13999999999999</v>
      </c>
      <c r="Q3837" s="11" t="s">
        <v>8315</v>
      </c>
      <c r="R3837" t="s">
        <v>8316</v>
      </c>
      <c r="S3837" s="16">
        <f t="shared" si="302"/>
        <v>42252.474351851852</v>
      </c>
      <c r="T3837" s="16">
        <f t="shared" si="303"/>
        <v>42276.165972222225</v>
      </c>
      <c r="U3837">
        <f t="shared" si="304"/>
        <v>2015</v>
      </c>
    </row>
    <row r="3838" spans="1:21" ht="49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 s="10">
        <f t="shared" si="301"/>
        <v>119.18</v>
      </c>
      <c r="Q3838" s="11" t="s">
        <v>8315</v>
      </c>
      <c r="R3838" t="s">
        <v>8316</v>
      </c>
      <c r="S3838" s="16">
        <f t="shared" si="302"/>
        <v>42480.078715277778</v>
      </c>
      <c r="T3838" s="16">
        <f t="shared" si="303"/>
        <v>42504.165972222225</v>
      </c>
      <c r="U3838">
        <f t="shared" si="304"/>
        <v>2016</v>
      </c>
    </row>
    <row r="3839" spans="1:21" ht="33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 s="10">
        <f t="shared" si="301"/>
        <v>550.04</v>
      </c>
      <c r="Q3839" s="11" t="s">
        <v>8315</v>
      </c>
      <c r="R3839" t="s">
        <v>8316</v>
      </c>
      <c r="S3839" s="16">
        <f t="shared" si="302"/>
        <v>41887.292187500003</v>
      </c>
      <c r="T3839" s="16">
        <f t="shared" si="303"/>
        <v>41917.292187500003</v>
      </c>
      <c r="U3839">
        <f t="shared" si="304"/>
        <v>2014</v>
      </c>
    </row>
    <row r="3840" spans="1:21" ht="33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 s="10">
        <f t="shared" si="301"/>
        <v>186.8</v>
      </c>
      <c r="Q3840" s="11" t="s">
        <v>8315</v>
      </c>
      <c r="R3840" t="s">
        <v>8316</v>
      </c>
      <c r="S3840" s="16">
        <f t="shared" si="302"/>
        <v>42020.700567129628</v>
      </c>
      <c r="T3840" s="16">
        <f t="shared" si="303"/>
        <v>42065.207638888889</v>
      </c>
      <c r="U3840">
        <f t="shared" si="304"/>
        <v>2015</v>
      </c>
    </row>
    <row r="3841" spans="1:21" ht="49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 s="10">
        <f t="shared" si="301"/>
        <v>179.28</v>
      </c>
      <c r="Q3841" s="11" t="s">
        <v>8315</v>
      </c>
      <c r="R3841" t="s">
        <v>8316</v>
      </c>
      <c r="S3841" s="16">
        <f t="shared" si="302"/>
        <v>41730.276747685188</v>
      </c>
      <c r="T3841" s="16">
        <f t="shared" si="303"/>
        <v>41764.276747685188</v>
      </c>
      <c r="U3841">
        <f t="shared" si="304"/>
        <v>2014</v>
      </c>
    </row>
    <row r="3842" spans="1:21" ht="49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 s="10">
        <f t="shared" si="301"/>
        <v>1008.24</v>
      </c>
      <c r="Q3842" s="11" t="s">
        <v>8315</v>
      </c>
      <c r="R3842" t="s">
        <v>8316</v>
      </c>
      <c r="S3842" s="16">
        <f t="shared" si="302"/>
        <v>42116.710752314815</v>
      </c>
      <c r="T3842" s="16">
        <f t="shared" si="303"/>
        <v>42146.710752314815</v>
      </c>
      <c r="U3842">
        <f t="shared" si="304"/>
        <v>2015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5">ROUND(E3843/D3843*100,0)</f>
        <v>9</v>
      </c>
      <c r="P3843" s="10">
        <f t="shared" ref="P3843:P3906" si="306">IFERROR(ROUND(E3843/L3843,2),0)</f>
        <v>25.65</v>
      </c>
      <c r="Q3843" s="11" t="s">
        <v>8315</v>
      </c>
      <c r="R3843" t="s">
        <v>8316</v>
      </c>
      <c r="S3843" s="16">
        <f t="shared" ref="S3843:S3906" si="307">(((J3843/60)/60)/24)+DATE(1970,1,1)</f>
        <v>41780.785729166666</v>
      </c>
      <c r="T3843" s="16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 s="10">
        <f t="shared" si="306"/>
        <v>47.7</v>
      </c>
      <c r="Q3844" s="11" t="s">
        <v>8315</v>
      </c>
      <c r="R3844" t="s">
        <v>8316</v>
      </c>
      <c r="S3844" s="16">
        <f t="shared" si="307"/>
        <v>41740.493657407409</v>
      </c>
      <c r="T3844" s="16">
        <f t="shared" si="308"/>
        <v>41770.493657407409</v>
      </c>
      <c r="U3844">
        <f t="shared" si="309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 s="10">
        <f t="shared" si="306"/>
        <v>56.05</v>
      </c>
      <c r="Q3845" s="11" t="s">
        <v>8315</v>
      </c>
      <c r="R3845" t="s">
        <v>8316</v>
      </c>
      <c r="S3845" s="16">
        <f t="shared" si="307"/>
        <v>41766.072500000002</v>
      </c>
      <c r="T3845" s="16">
        <f t="shared" si="308"/>
        <v>41791.072500000002</v>
      </c>
      <c r="U3845">
        <f t="shared" si="309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 s="10">
        <f t="shared" si="306"/>
        <v>81.319999999999993</v>
      </c>
      <c r="Q3846" s="11" t="s">
        <v>8315</v>
      </c>
      <c r="R3846" t="s">
        <v>8316</v>
      </c>
      <c r="S3846" s="16">
        <f t="shared" si="307"/>
        <v>41766.617291666669</v>
      </c>
      <c r="T3846" s="16">
        <f t="shared" si="308"/>
        <v>41793.290972222225</v>
      </c>
      <c r="U3846">
        <f t="shared" si="309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 s="10">
        <f t="shared" si="306"/>
        <v>70.17</v>
      </c>
      <c r="Q3847" s="11" t="s">
        <v>8315</v>
      </c>
      <c r="R3847" t="s">
        <v>8316</v>
      </c>
      <c r="S3847" s="16">
        <f t="shared" si="307"/>
        <v>42248.627013888887</v>
      </c>
      <c r="T3847" s="16">
        <f t="shared" si="308"/>
        <v>42278.627013888887</v>
      </c>
      <c r="U3847">
        <f t="shared" si="309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 s="10">
        <f t="shared" si="306"/>
        <v>23.63</v>
      </c>
      <c r="Q3848" s="11" t="s">
        <v>8315</v>
      </c>
      <c r="R3848" t="s">
        <v>8316</v>
      </c>
      <c r="S3848" s="16">
        <f t="shared" si="307"/>
        <v>41885.221550925926</v>
      </c>
      <c r="T3848" s="16">
        <f t="shared" si="308"/>
        <v>41916.290972222225</v>
      </c>
      <c r="U3848">
        <f t="shared" si="309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 s="10">
        <f t="shared" si="306"/>
        <v>188.56</v>
      </c>
      <c r="Q3849" s="11" t="s">
        <v>8315</v>
      </c>
      <c r="R3849" t="s">
        <v>8316</v>
      </c>
      <c r="S3849" s="16">
        <f t="shared" si="307"/>
        <v>42159.224432870367</v>
      </c>
      <c r="T3849" s="16">
        <f t="shared" si="308"/>
        <v>42204.224432870367</v>
      </c>
      <c r="U3849">
        <f t="shared" si="309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 s="10">
        <f t="shared" si="306"/>
        <v>49.51</v>
      </c>
      <c r="Q3850" s="11" t="s">
        <v>8315</v>
      </c>
      <c r="R3850" t="s">
        <v>8316</v>
      </c>
      <c r="S3850" s="16">
        <f t="shared" si="307"/>
        <v>42265.817002314812</v>
      </c>
      <c r="T3850" s="16">
        <f t="shared" si="308"/>
        <v>42295.817002314812</v>
      </c>
      <c r="U3850">
        <f t="shared" si="309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 s="10">
        <f t="shared" si="306"/>
        <v>75.459999999999994</v>
      </c>
      <c r="Q3851" s="11" t="s">
        <v>8315</v>
      </c>
      <c r="R3851" t="s">
        <v>8316</v>
      </c>
      <c r="S3851" s="16">
        <f t="shared" si="307"/>
        <v>42136.767175925925</v>
      </c>
      <c r="T3851" s="16">
        <f t="shared" si="308"/>
        <v>42166.767175925925</v>
      </c>
      <c r="U3851">
        <f t="shared" si="309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 s="10">
        <f t="shared" si="306"/>
        <v>9.5</v>
      </c>
      <c r="Q3852" s="11" t="s">
        <v>8315</v>
      </c>
      <c r="R3852" t="s">
        <v>8316</v>
      </c>
      <c r="S3852" s="16">
        <f t="shared" si="307"/>
        <v>41975.124340277776</v>
      </c>
      <c r="T3852" s="16">
        <f t="shared" si="308"/>
        <v>42005.124340277776</v>
      </c>
      <c r="U3852">
        <f t="shared" si="309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 s="10">
        <f t="shared" si="306"/>
        <v>35.5</v>
      </c>
      <c r="Q3853" s="11" t="s">
        <v>8315</v>
      </c>
      <c r="R3853" t="s">
        <v>8316</v>
      </c>
      <c r="S3853" s="16">
        <f t="shared" si="307"/>
        <v>42172.439571759256</v>
      </c>
      <c r="T3853" s="16">
        <f t="shared" si="308"/>
        <v>42202.439571759256</v>
      </c>
      <c r="U3853">
        <f t="shared" si="309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 s="10">
        <f t="shared" si="306"/>
        <v>10</v>
      </c>
      <c r="Q3854" s="11" t="s">
        <v>8315</v>
      </c>
      <c r="R3854" t="s">
        <v>8316</v>
      </c>
      <c r="S3854" s="16">
        <f t="shared" si="307"/>
        <v>42065.190694444449</v>
      </c>
      <c r="T3854" s="16">
        <f t="shared" si="308"/>
        <v>42090.149027777778</v>
      </c>
      <c r="U3854">
        <f t="shared" si="309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 s="10">
        <f t="shared" si="306"/>
        <v>13</v>
      </c>
      <c r="Q3855" s="11" t="s">
        <v>8315</v>
      </c>
      <c r="R3855" t="s">
        <v>8316</v>
      </c>
      <c r="S3855" s="16">
        <f t="shared" si="307"/>
        <v>41848.84002314815</v>
      </c>
      <c r="T3855" s="16">
        <f t="shared" si="308"/>
        <v>41883.84002314815</v>
      </c>
      <c r="U3855">
        <f t="shared" si="309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 s="10">
        <f t="shared" si="306"/>
        <v>89.4</v>
      </c>
      <c r="Q3856" s="11" t="s">
        <v>8315</v>
      </c>
      <c r="R3856" t="s">
        <v>8316</v>
      </c>
      <c r="S3856" s="16">
        <f t="shared" si="307"/>
        <v>42103.884930555556</v>
      </c>
      <c r="T3856" s="16">
        <f t="shared" si="308"/>
        <v>42133.884930555556</v>
      </c>
      <c r="U3856">
        <f t="shared" si="309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 s="10">
        <f t="shared" si="306"/>
        <v>25</v>
      </c>
      <c r="Q3857" s="11" t="s">
        <v>8315</v>
      </c>
      <c r="R3857" t="s">
        <v>8316</v>
      </c>
      <c r="S3857" s="16">
        <f t="shared" si="307"/>
        <v>42059.970729166671</v>
      </c>
      <c r="T3857" s="16">
        <f t="shared" si="308"/>
        <v>42089.929062499999</v>
      </c>
      <c r="U3857">
        <f t="shared" si="309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10">
        <f t="shared" si="306"/>
        <v>1</v>
      </c>
      <c r="Q3858" s="11" t="s">
        <v>8315</v>
      </c>
      <c r="R3858" t="s">
        <v>8316</v>
      </c>
      <c r="S3858" s="16">
        <f t="shared" si="307"/>
        <v>42041.743090277778</v>
      </c>
      <c r="T3858" s="16">
        <f t="shared" si="308"/>
        <v>42071.701423611114</v>
      </c>
      <c r="U3858">
        <f t="shared" si="309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 s="10">
        <f t="shared" si="306"/>
        <v>65</v>
      </c>
      <c r="Q3859" s="11" t="s">
        <v>8315</v>
      </c>
      <c r="R3859" t="s">
        <v>8316</v>
      </c>
      <c r="S3859" s="16">
        <f t="shared" si="307"/>
        <v>41829.73715277778</v>
      </c>
      <c r="T3859" s="16">
        <f t="shared" si="308"/>
        <v>41852.716666666667</v>
      </c>
      <c r="U3859">
        <f t="shared" si="309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 s="10">
        <f t="shared" si="306"/>
        <v>10</v>
      </c>
      <c r="Q3860" s="11" t="s">
        <v>8315</v>
      </c>
      <c r="R3860" t="s">
        <v>8316</v>
      </c>
      <c r="S3860" s="16">
        <f t="shared" si="307"/>
        <v>42128.431064814817</v>
      </c>
      <c r="T3860" s="16">
        <f t="shared" si="308"/>
        <v>42146.875</v>
      </c>
      <c r="U3860">
        <f t="shared" si="309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 s="10">
        <f t="shared" si="306"/>
        <v>1</v>
      </c>
      <c r="Q3861" s="11" t="s">
        <v>8315</v>
      </c>
      <c r="R3861" t="s">
        <v>8316</v>
      </c>
      <c r="S3861" s="16">
        <f t="shared" si="307"/>
        <v>41789.893599537041</v>
      </c>
      <c r="T3861" s="16">
        <f t="shared" si="308"/>
        <v>41815.875</v>
      </c>
      <c r="U3861">
        <f t="shared" si="309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 s="10">
        <f t="shared" si="306"/>
        <v>81.540000000000006</v>
      </c>
      <c r="Q3862" s="11" t="s">
        <v>8315</v>
      </c>
      <c r="R3862" t="s">
        <v>8316</v>
      </c>
      <c r="S3862" s="16">
        <f t="shared" si="307"/>
        <v>41833.660995370366</v>
      </c>
      <c r="T3862" s="16">
        <f t="shared" si="308"/>
        <v>41863.660995370366</v>
      </c>
      <c r="U3862">
        <f t="shared" si="309"/>
        <v>2014</v>
      </c>
    </row>
    <row r="3863" spans="1:21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 s="10">
        <f t="shared" si="306"/>
        <v>100</v>
      </c>
      <c r="Q3863" s="11" t="s">
        <v>8315</v>
      </c>
      <c r="R3863" t="s">
        <v>8316</v>
      </c>
      <c r="S3863" s="16">
        <f t="shared" si="307"/>
        <v>41914.590011574073</v>
      </c>
      <c r="T3863" s="16">
        <f t="shared" si="308"/>
        <v>41955.907638888893</v>
      </c>
      <c r="U3863">
        <f t="shared" si="309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 s="10">
        <f t="shared" si="306"/>
        <v>1</v>
      </c>
      <c r="Q3864" s="11" t="s">
        <v>8315</v>
      </c>
      <c r="R3864" t="s">
        <v>8316</v>
      </c>
      <c r="S3864" s="16">
        <f t="shared" si="307"/>
        <v>42611.261064814811</v>
      </c>
      <c r="T3864" s="16">
        <f t="shared" si="308"/>
        <v>42625.707638888889</v>
      </c>
      <c r="U3864">
        <f t="shared" si="309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s="10">
        <f t="shared" si="306"/>
        <v>0</v>
      </c>
      <c r="Q3865" s="11" t="s">
        <v>8315</v>
      </c>
      <c r="R3865" t="s">
        <v>8316</v>
      </c>
      <c r="S3865" s="16">
        <f t="shared" si="307"/>
        <v>42253.633159722223</v>
      </c>
      <c r="T3865" s="16">
        <f t="shared" si="308"/>
        <v>42313.674826388888</v>
      </c>
      <c r="U3865">
        <f t="shared" si="309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 s="10">
        <f t="shared" si="306"/>
        <v>20</v>
      </c>
      <c r="Q3866" s="11" t="s">
        <v>8315</v>
      </c>
      <c r="R3866" t="s">
        <v>8316</v>
      </c>
      <c r="S3866" s="16">
        <f t="shared" si="307"/>
        <v>42295.891828703709</v>
      </c>
      <c r="T3866" s="16">
        <f t="shared" si="308"/>
        <v>42325.933495370366</v>
      </c>
      <c r="U3866">
        <f t="shared" si="309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 s="10">
        <f t="shared" si="306"/>
        <v>46.43</v>
      </c>
      <c r="Q3867" s="11" t="s">
        <v>8315</v>
      </c>
      <c r="R3867" t="s">
        <v>8316</v>
      </c>
      <c r="S3867" s="16">
        <f t="shared" si="307"/>
        <v>41841.651597222226</v>
      </c>
      <c r="T3867" s="16">
        <f t="shared" si="308"/>
        <v>41881.229166666664</v>
      </c>
      <c r="U3867">
        <f t="shared" si="309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 s="10">
        <f t="shared" si="306"/>
        <v>5.5</v>
      </c>
      <c r="Q3868" s="11" t="s">
        <v>8315</v>
      </c>
      <c r="R3868" t="s">
        <v>8316</v>
      </c>
      <c r="S3868" s="16">
        <f t="shared" si="307"/>
        <v>42402.947002314817</v>
      </c>
      <c r="T3868" s="16">
        <f t="shared" si="308"/>
        <v>42452.145138888889</v>
      </c>
      <c r="U3868">
        <f t="shared" si="309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 s="10">
        <f t="shared" si="306"/>
        <v>50.2</v>
      </c>
      <c r="Q3869" s="11" t="s">
        <v>8315</v>
      </c>
      <c r="R3869" t="s">
        <v>8316</v>
      </c>
      <c r="S3869" s="16">
        <f t="shared" si="307"/>
        <v>42509.814108796301</v>
      </c>
      <c r="T3869" s="16">
        <f t="shared" si="308"/>
        <v>42539.814108796301</v>
      </c>
      <c r="U3869">
        <f t="shared" si="309"/>
        <v>2016</v>
      </c>
    </row>
    <row r="3870" spans="1:21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10">
        <f t="shared" si="306"/>
        <v>10</v>
      </c>
      <c r="Q3870" s="11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10">
        <f t="shared" si="306"/>
        <v>30.13</v>
      </c>
      <c r="Q3871" s="11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10">
        <f t="shared" si="306"/>
        <v>150</v>
      </c>
      <c r="Q3872" s="11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10">
        <f t="shared" si="306"/>
        <v>13.33</v>
      </c>
      <c r="Q3873" s="11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10">
        <f t="shared" si="306"/>
        <v>0</v>
      </c>
      <c r="Q3874" s="11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10">
        <f t="shared" si="306"/>
        <v>0</v>
      </c>
      <c r="Q3875" s="11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10">
        <f t="shared" si="306"/>
        <v>0</v>
      </c>
      <c r="Q3876" s="11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10">
        <f t="shared" si="306"/>
        <v>0</v>
      </c>
      <c r="Q3877" s="11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10">
        <f t="shared" si="306"/>
        <v>44.76</v>
      </c>
      <c r="Q3878" s="11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10">
        <f t="shared" si="306"/>
        <v>88.64</v>
      </c>
      <c r="Q3879" s="11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10">
        <f t="shared" si="306"/>
        <v>10</v>
      </c>
      <c r="Q3880" s="11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10">
        <f t="shared" si="306"/>
        <v>0</v>
      </c>
      <c r="Q3881" s="11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10">
        <f t="shared" si="306"/>
        <v>57.65</v>
      </c>
      <c r="Q3882" s="11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10">
        <f t="shared" si="306"/>
        <v>25</v>
      </c>
      <c r="Q3883" s="11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10">
        <f t="shared" si="306"/>
        <v>0</v>
      </c>
      <c r="Q3884" s="11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10">
        <f t="shared" si="306"/>
        <v>0</v>
      </c>
      <c r="Q3885" s="11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10">
        <f t="shared" si="306"/>
        <v>0</v>
      </c>
      <c r="Q3886" s="11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10">
        <f t="shared" si="306"/>
        <v>0</v>
      </c>
      <c r="Q3887" s="11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10">
        <f t="shared" si="306"/>
        <v>0</v>
      </c>
      <c r="Q3888" s="11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10">
        <f t="shared" si="306"/>
        <v>17.5</v>
      </c>
      <c r="Q3889" s="11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 s="10">
        <f t="shared" si="306"/>
        <v>38.71</v>
      </c>
      <c r="Q3890" s="11" t="s">
        <v>8315</v>
      </c>
      <c r="R3890" t="s">
        <v>8316</v>
      </c>
      <c r="S3890" s="16">
        <f t="shared" si="307"/>
        <v>42762.545810185184</v>
      </c>
      <c r="T3890" s="16">
        <f t="shared" si="308"/>
        <v>42792.545810185184</v>
      </c>
      <c r="U3890">
        <f t="shared" si="309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 s="10">
        <f t="shared" si="306"/>
        <v>13.11</v>
      </c>
      <c r="Q3891" s="11" t="s">
        <v>8315</v>
      </c>
      <c r="R3891" t="s">
        <v>8316</v>
      </c>
      <c r="S3891" s="16">
        <f t="shared" si="307"/>
        <v>41977.004976851851</v>
      </c>
      <c r="T3891" s="16">
        <f t="shared" si="308"/>
        <v>42008.976388888885</v>
      </c>
      <c r="U3891">
        <f t="shared" si="309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 s="10">
        <f t="shared" si="306"/>
        <v>315.5</v>
      </c>
      <c r="Q3892" s="11" t="s">
        <v>8315</v>
      </c>
      <c r="R3892" t="s">
        <v>8316</v>
      </c>
      <c r="S3892" s="16">
        <f t="shared" si="307"/>
        <v>42171.758611111116</v>
      </c>
      <c r="T3892" s="16">
        <f t="shared" si="308"/>
        <v>42231.758611111116</v>
      </c>
      <c r="U3892">
        <f t="shared" si="309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 s="10">
        <f t="shared" si="306"/>
        <v>37.14</v>
      </c>
      <c r="Q3893" s="11" t="s">
        <v>8315</v>
      </c>
      <c r="R3893" t="s">
        <v>8316</v>
      </c>
      <c r="S3893" s="16">
        <f t="shared" si="307"/>
        <v>42056.1324537037</v>
      </c>
      <c r="T3893" s="16">
        <f t="shared" si="308"/>
        <v>42086.207638888889</v>
      </c>
      <c r="U3893">
        <f t="shared" si="309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s="10">
        <f t="shared" si="306"/>
        <v>0</v>
      </c>
      <c r="Q3894" s="11" t="s">
        <v>8315</v>
      </c>
      <c r="R3894" t="s">
        <v>8316</v>
      </c>
      <c r="S3894" s="16">
        <f t="shared" si="307"/>
        <v>41867.652280092596</v>
      </c>
      <c r="T3894" s="16">
        <f t="shared" si="308"/>
        <v>41875.291666666664</v>
      </c>
      <c r="U3894">
        <f t="shared" si="309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 s="10">
        <f t="shared" si="306"/>
        <v>128.27000000000001</v>
      </c>
      <c r="Q3895" s="11" t="s">
        <v>8315</v>
      </c>
      <c r="R3895" t="s">
        <v>8316</v>
      </c>
      <c r="S3895" s="16">
        <f t="shared" si="307"/>
        <v>41779.657870370371</v>
      </c>
      <c r="T3895" s="16">
        <f t="shared" si="308"/>
        <v>41821.25</v>
      </c>
      <c r="U3895">
        <f t="shared" si="309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 s="10">
        <f t="shared" si="306"/>
        <v>47.27</v>
      </c>
      <c r="Q3896" s="11" t="s">
        <v>8315</v>
      </c>
      <c r="R3896" t="s">
        <v>8316</v>
      </c>
      <c r="S3896" s="16">
        <f t="shared" si="307"/>
        <v>42679.958472222221</v>
      </c>
      <c r="T3896" s="16">
        <f t="shared" si="308"/>
        <v>42710.207638888889</v>
      </c>
      <c r="U3896">
        <f t="shared" si="309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 s="10">
        <f t="shared" si="306"/>
        <v>50</v>
      </c>
      <c r="Q3897" s="11" t="s">
        <v>8315</v>
      </c>
      <c r="R3897" t="s">
        <v>8316</v>
      </c>
      <c r="S3897" s="16">
        <f t="shared" si="307"/>
        <v>42032.250208333338</v>
      </c>
      <c r="T3897" s="16">
        <f t="shared" si="308"/>
        <v>42063.250208333338</v>
      </c>
      <c r="U3897">
        <f t="shared" si="309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 s="10">
        <f t="shared" si="306"/>
        <v>42.5</v>
      </c>
      <c r="Q3898" s="11" t="s">
        <v>8315</v>
      </c>
      <c r="R3898" t="s">
        <v>8316</v>
      </c>
      <c r="S3898" s="16">
        <f t="shared" si="307"/>
        <v>41793.191875000004</v>
      </c>
      <c r="T3898" s="16">
        <f t="shared" si="308"/>
        <v>41807.191875000004</v>
      </c>
      <c r="U3898">
        <f t="shared" si="309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 s="10">
        <f t="shared" si="306"/>
        <v>44</v>
      </c>
      <c r="Q3899" s="11" t="s">
        <v>8315</v>
      </c>
      <c r="R3899" t="s">
        <v>8316</v>
      </c>
      <c r="S3899" s="16">
        <f t="shared" si="307"/>
        <v>41982.87364583333</v>
      </c>
      <c r="T3899" s="16">
        <f t="shared" si="308"/>
        <v>42012.87364583333</v>
      </c>
      <c r="U3899">
        <f t="shared" si="309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 s="10">
        <f t="shared" si="306"/>
        <v>50.88</v>
      </c>
      <c r="Q3900" s="11" t="s">
        <v>8315</v>
      </c>
      <c r="R3900" t="s">
        <v>8316</v>
      </c>
      <c r="S3900" s="16">
        <f t="shared" si="307"/>
        <v>42193.482291666667</v>
      </c>
      <c r="T3900" s="16">
        <f t="shared" si="308"/>
        <v>42233.666666666672</v>
      </c>
      <c r="U3900">
        <f t="shared" si="309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 s="10">
        <f t="shared" si="306"/>
        <v>62.5</v>
      </c>
      <c r="Q3901" s="11" t="s">
        <v>8315</v>
      </c>
      <c r="R3901" t="s">
        <v>8316</v>
      </c>
      <c r="S3901" s="16">
        <f t="shared" si="307"/>
        <v>41843.775011574071</v>
      </c>
      <c r="T3901" s="16">
        <f t="shared" si="308"/>
        <v>41863.775011574071</v>
      </c>
      <c r="U3901">
        <f t="shared" si="309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 s="10">
        <f t="shared" si="306"/>
        <v>27</v>
      </c>
      <c r="Q3902" s="11" t="s">
        <v>8315</v>
      </c>
      <c r="R3902" t="s">
        <v>8316</v>
      </c>
      <c r="S3902" s="16">
        <f t="shared" si="307"/>
        <v>42136.092488425929</v>
      </c>
      <c r="T3902" s="16">
        <f t="shared" si="308"/>
        <v>42166.092488425929</v>
      </c>
      <c r="U3902">
        <f t="shared" si="309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 s="10">
        <f t="shared" si="306"/>
        <v>25</v>
      </c>
      <c r="Q3903" s="11" t="s">
        <v>8315</v>
      </c>
      <c r="R3903" t="s">
        <v>8316</v>
      </c>
      <c r="S3903" s="16">
        <f t="shared" si="307"/>
        <v>42317.826377314821</v>
      </c>
      <c r="T3903" s="16">
        <f t="shared" si="308"/>
        <v>42357.826377314821</v>
      </c>
      <c r="U3903">
        <f t="shared" si="309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 s="10">
        <f t="shared" si="306"/>
        <v>47.26</v>
      </c>
      <c r="Q3904" s="11" t="s">
        <v>8315</v>
      </c>
      <c r="R3904" t="s">
        <v>8316</v>
      </c>
      <c r="S3904" s="16">
        <f t="shared" si="307"/>
        <v>42663.468078703707</v>
      </c>
      <c r="T3904" s="16">
        <f t="shared" si="308"/>
        <v>42688.509745370371</v>
      </c>
      <c r="U3904">
        <f t="shared" si="309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s="10">
        <f t="shared" si="306"/>
        <v>0</v>
      </c>
      <c r="Q3905" s="11" t="s">
        <v>8315</v>
      </c>
      <c r="R3905" t="s">
        <v>8316</v>
      </c>
      <c r="S3905" s="16">
        <f t="shared" si="307"/>
        <v>42186.01116898148</v>
      </c>
      <c r="T3905" s="16">
        <f t="shared" si="308"/>
        <v>42230.818055555559</v>
      </c>
      <c r="U3905">
        <f t="shared" si="309"/>
        <v>2015</v>
      </c>
    </row>
    <row r="3906" spans="1:21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 s="10">
        <f t="shared" si="306"/>
        <v>1.5</v>
      </c>
      <c r="Q3906" s="11" t="s">
        <v>8315</v>
      </c>
      <c r="R3906" t="s">
        <v>8316</v>
      </c>
      <c r="S3906" s="16">
        <f t="shared" si="307"/>
        <v>42095.229166666672</v>
      </c>
      <c r="T3906" s="16">
        <f t="shared" si="308"/>
        <v>42109.211111111115</v>
      </c>
      <c r="U3906">
        <f t="shared" si="309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0">ROUND(E3907/D3907*100,0)</f>
        <v>12</v>
      </c>
      <c r="P3907" s="10">
        <f t="shared" ref="P3907:P3970" si="311">IFERROR(ROUND(E3907/L3907,2),0)</f>
        <v>24.71</v>
      </c>
      <c r="Q3907" s="11" t="s">
        <v>8315</v>
      </c>
      <c r="R3907" t="s">
        <v>8316</v>
      </c>
      <c r="S3907" s="16">
        <f t="shared" ref="S3907:S3970" si="312">(((J3907/60)/60)/24)+DATE(1970,1,1)</f>
        <v>42124.623877314814</v>
      </c>
      <c r="T3907" s="16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 s="10">
        <f t="shared" si="311"/>
        <v>63.13</v>
      </c>
      <c r="Q3908" s="11" t="s">
        <v>8315</v>
      </c>
      <c r="R3908" t="s">
        <v>8316</v>
      </c>
      <c r="S3908" s="16">
        <f t="shared" si="312"/>
        <v>42143.917743055557</v>
      </c>
      <c r="T3908" s="16">
        <f t="shared" si="313"/>
        <v>42181.559027777781</v>
      </c>
      <c r="U3908">
        <f t="shared" si="314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 s="10">
        <f t="shared" si="311"/>
        <v>38.25</v>
      </c>
      <c r="Q3909" s="11" t="s">
        <v>8315</v>
      </c>
      <c r="R3909" t="s">
        <v>8316</v>
      </c>
      <c r="S3909" s="16">
        <f t="shared" si="312"/>
        <v>41906.819513888891</v>
      </c>
      <c r="T3909" s="16">
        <f t="shared" si="313"/>
        <v>41938.838888888888</v>
      </c>
      <c r="U3909">
        <f t="shared" si="314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 s="10">
        <f t="shared" si="311"/>
        <v>16.25</v>
      </c>
      <c r="Q3910" s="11" t="s">
        <v>8315</v>
      </c>
      <c r="R3910" t="s">
        <v>8316</v>
      </c>
      <c r="S3910" s="16">
        <f t="shared" si="312"/>
        <v>41834.135370370372</v>
      </c>
      <c r="T3910" s="16">
        <f t="shared" si="313"/>
        <v>41849.135370370372</v>
      </c>
      <c r="U3910">
        <f t="shared" si="314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 s="10">
        <f t="shared" si="311"/>
        <v>33.75</v>
      </c>
      <c r="Q3911" s="11" t="s">
        <v>8315</v>
      </c>
      <c r="R3911" t="s">
        <v>8316</v>
      </c>
      <c r="S3911" s="16">
        <f t="shared" si="312"/>
        <v>41863.359282407408</v>
      </c>
      <c r="T3911" s="16">
        <f t="shared" si="313"/>
        <v>41893.359282407408</v>
      </c>
      <c r="U3911">
        <f t="shared" si="314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 s="10">
        <f t="shared" si="311"/>
        <v>61.67</v>
      </c>
      <c r="Q3912" s="11" t="s">
        <v>8315</v>
      </c>
      <c r="R3912" t="s">
        <v>8316</v>
      </c>
      <c r="S3912" s="16">
        <f t="shared" si="312"/>
        <v>42224.756909722222</v>
      </c>
      <c r="T3912" s="16">
        <f t="shared" si="313"/>
        <v>42254.756909722222</v>
      </c>
      <c r="U3912">
        <f t="shared" si="314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 s="10">
        <f t="shared" si="311"/>
        <v>83.14</v>
      </c>
      <c r="Q3913" s="11" t="s">
        <v>8315</v>
      </c>
      <c r="R3913" t="s">
        <v>8316</v>
      </c>
      <c r="S3913" s="16">
        <f t="shared" si="312"/>
        <v>41939.8122337963</v>
      </c>
      <c r="T3913" s="16">
        <f t="shared" si="313"/>
        <v>41969.853900462964</v>
      </c>
      <c r="U3913">
        <f t="shared" si="314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 s="10">
        <f t="shared" si="311"/>
        <v>1</v>
      </c>
      <c r="Q3914" s="11" t="s">
        <v>8315</v>
      </c>
      <c r="R3914" t="s">
        <v>8316</v>
      </c>
      <c r="S3914" s="16">
        <f t="shared" si="312"/>
        <v>42059.270023148143</v>
      </c>
      <c r="T3914" s="16">
        <f t="shared" si="313"/>
        <v>42119.190972222219</v>
      </c>
      <c r="U3914">
        <f t="shared" si="314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 s="10">
        <f t="shared" si="311"/>
        <v>142.86000000000001</v>
      </c>
      <c r="Q3915" s="11" t="s">
        <v>8315</v>
      </c>
      <c r="R3915" t="s">
        <v>8316</v>
      </c>
      <c r="S3915" s="16">
        <f t="shared" si="312"/>
        <v>42308.211215277777</v>
      </c>
      <c r="T3915" s="16">
        <f t="shared" si="313"/>
        <v>42338.252881944441</v>
      </c>
      <c r="U3915">
        <f t="shared" si="314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 s="10">
        <f t="shared" si="311"/>
        <v>33.67</v>
      </c>
      <c r="Q3916" s="11" t="s">
        <v>8315</v>
      </c>
      <c r="R3916" t="s">
        <v>8316</v>
      </c>
      <c r="S3916" s="16">
        <f t="shared" si="312"/>
        <v>42114.818935185183</v>
      </c>
      <c r="T3916" s="16">
        <f t="shared" si="313"/>
        <v>42134.957638888889</v>
      </c>
      <c r="U3916">
        <f t="shared" si="314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 s="10">
        <f t="shared" si="311"/>
        <v>5</v>
      </c>
      <c r="Q3917" s="11" t="s">
        <v>8315</v>
      </c>
      <c r="R3917" t="s">
        <v>8316</v>
      </c>
      <c r="S3917" s="16">
        <f t="shared" si="312"/>
        <v>42492.98505787037</v>
      </c>
      <c r="T3917" s="16">
        <f t="shared" si="313"/>
        <v>42522.98505787037</v>
      </c>
      <c r="U3917">
        <f t="shared" si="314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s="10">
        <f t="shared" si="311"/>
        <v>0</v>
      </c>
      <c r="Q3918" s="11" t="s">
        <v>8315</v>
      </c>
      <c r="R3918" t="s">
        <v>8316</v>
      </c>
      <c r="S3918" s="16">
        <f t="shared" si="312"/>
        <v>42494.471666666665</v>
      </c>
      <c r="T3918" s="16">
        <f t="shared" si="313"/>
        <v>42524.471666666665</v>
      </c>
      <c r="U3918">
        <f t="shared" si="314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 s="10">
        <f t="shared" si="311"/>
        <v>10</v>
      </c>
      <c r="Q3919" s="11" t="s">
        <v>8315</v>
      </c>
      <c r="R3919" t="s">
        <v>8316</v>
      </c>
      <c r="S3919" s="16">
        <f t="shared" si="312"/>
        <v>41863.527326388888</v>
      </c>
      <c r="T3919" s="16">
        <f t="shared" si="313"/>
        <v>41893.527326388888</v>
      </c>
      <c r="U3919">
        <f t="shared" si="314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 s="10">
        <f t="shared" si="311"/>
        <v>40</v>
      </c>
      <c r="Q3920" s="11" t="s">
        <v>8315</v>
      </c>
      <c r="R3920" t="s">
        <v>8316</v>
      </c>
      <c r="S3920" s="16">
        <f t="shared" si="312"/>
        <v>41843.664618055554</v>
      </c>
      <c r="T3920" s="16">
        <f t="shared" si="313"/>
        <v>41855.666666666664</v>
      </c>
      <c r="U3920">
        <f t="shared" si="314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 s="10">
        <f t="shared" si="311"/>
        <v>30</v>
      </c>
      <c r="Q3921" s="11" t="s">
        <v>8315</v>
      </c>
      <c r="R3921" t="s">
        <v>8316</v>
      </c>
      <c r="S3921" s="16">
        <f t="shared" si="312"/>
        <v>42358.684872685189</v>
      </c>
      <c r="T3921" s="16">
        <f t="shared" si="313"/>
        <v>42387</v>
      </c>
      <c r="U3921">
        <f t="shared" si="314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 s="10">
        <f t="shared" si="311"/>
        <v>45</v>
      </c>
      <c r="Q3922" s="11" t="s">
        <v>8315</v>
      </c>
      <c r="R3922" t="s">
        <v>8316</v>
      </c>
      <c r="S3922" s="16">
        <f t="shared" si="312"/>
        <v>42657.38726851852</v>
      </c>
      <c r="T3922" s="16">
        <f t="shared" si="313"/>
        <v>42687.428935185191</v>
      </c>
      <c r="U3922">
        <f t="shared" si="314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s="10">
        <f t="shared" si="311"/>
        <v>0</v>
      </c>
      <c r="Q3923" s="11" t="s">
        <v>8315</v>
      </c>
      <c r="R3923" t="s">
        <v>8316</v>
      </c>
      <c r="S3923" s="16">
        <f t="shared" si="312"/>
        <v>41926.542303240742</v>
      </c>
      <c r="T3923" s="16">
        <f t="shared" si="313"/>
        <v>41938.75</v>
      </c>
      <c r="U3923">
        <f t="shared" si="314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 s="10">
        <f t="shared" si="311"/>
        <v>10.17</v>
      </c>
      <c r="Q3924" s="11" t="s">
        <v>8315</v>
      </c>
      <c r="R3924" t="s">
        <v>8316</v>
      </c>
      <c r="S3924" s="16">
        <f t="shared" si="312"/>
        <v>42020.768634259264</v>
      </c>
      <c r="T3924" s="16">
        <f t="shared" si="313"/>
        <v>42065.958333333328</v>
      </c>
      <c r="U3924">
        <f t="shared" si="314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 s="10">
        <f t="shared" si="311"/>
        <v>81.41</v>
      </c>
      <c r="Q3925" s="11" t="s">
        <v>8315</v>
      </c>
      <c r="R3925" t="s">
        <v>8316</v>
      </c>
      <c r="S3925" s="16">
        <f t="shared" si="312"/>
        <v>42075.979988425926</v>
      </c>
      <c r="T3925" s="16">
        <f t="shared" si="313"/>
        <v>42103.979988425926</v>
      </c>
      <c r="U3925">
        <f t="shared" si="314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 s="10">
        <f t="shared" si="311"/>
        <v>57.25</v>
      </c>
      <c r="Q3926" s="11" t="s">
        <v>8315</v>
      </c>
      <c r="R3926" t="s">
        <v>8316</v>
      </c>
      <c r="S3926" s="16">
        <f t="shared" si="312"/>
        <v>41786.959745370368</v>
      </c>
      <c r="T3926" s="16">
        <f t="shared" si="313"/>
        <v>41816.959745370368</v>
      </c>
      <c r="U3926">
        <f t="shared" si="314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 s="10">
        <f t="shared" si="311"/>
        <v>5</v>
      </c>
      <c r="Q3927" s="11" t="s">
        <v>8315</v>
      </c>
      <c r="R3927" t="s">
        <v>8316</v>
      </c>
      <c r="S3927" s="16">
        <f t="shared" si="312"/>
        <v>41820.870821759258</v>
      </c>
      <c r="T3927" s="16">
        <f t="shared" si="313"/>
        <v>41850.870821759258</v>
      </c>
      <c r="U3927">
        <f t="shared" si="314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 s="10">
        <f t="shared" si="311"/>
        <v>15</v>
      </c>
      <c r="Q3928" s="11" t="s">
        <v>8315</v>
      </c>
      <c r="R3928" t="s">
        <v>8316</v>
      </c>
      <c r="S3928" s="16">
        <f t="shared" si="312"/>
        <v>41970.085046296299</v>
      </c>
      <c r="T3928" s="16">
        <f t="shared" si="313"/>
        <v>42000.085046296299</v>
      </c>
      <c r="U3928">
        <f t="shared" si="314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 s="10">
        <f t="shared" si="311"/>
        <v>12.5</v>
      </c>
      <c r="Q3929" s="11" t="s">
        <v>8315</v>
      </c>
      <c r="R3929" t="s">
        <v>8316</v>
      </c>
      <c r="S3929" s="16">
        <f t="shared" si="312"/>
        <v>41830.267407407409</v>
      </c>
      <c r="T3929" s="16">
        <f t="shared" si="313"/>
        <v>41860.267407407409</v>
      </c>
      <c r="U3929">
        <f t="shared" si="314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 s="10">
        <f t="shared" si="311"/>
        <v>93</v>
      </c>
      <c r="Q3930" s="11" t="s">
        <v>8315</v>
      </c>
      <c r="R3930" t="s">
        <v>8316</v>
      </c>
      <c r="S3930" s="16">
        <f t="shared" si="312"/>
        <v>42265.683182870373</v>
      </c>
      <c r="T3930" s="16">
        <f t="shared" si="313"/>
        <v>42293.207638888889</v>
      </c>
      <c r="U3930">
        <f t="shared" si="314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 s="10">
        <f t="shared" si="311"/>
        <v>32.36</v>
      </c>
      <c r="Q3931" s="11" t="s">
        <v>8315</v>
      </c>
      <c r="R3931" t="s">
        <v>8316</v>
      </c>
      <c r="S3931" s="16">
        <f t="shared" si="312"/>
        <v>42601.827141203699</v>
      </c>
      <c r="T3931" s="16">
        <f t="shared" si="313"/>
        <v>42631.827141203699</v>
      </c>
      <c r="U3931">
        <f t="shared" si="314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s="10">
        <f t="shared" si="311"/>
        <v>0</v>
      </c>
      <c r="Q3932" s="11" t="s">
        <v>8315</v>
      </c>
      <c r="R3932" t="s">
        <v>8316</v>
      </c>
      <c r="S3932" s="16">
        <f t="shared" si="312"/>
        <v>42433.338749999995</v>
      </c>
      <c r="T3932" s="16">
        <f t="shared" si="313"/>
        <v>42461.25</v>
      </c>
      <c r="U3932">
        <f t="shared" si="314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s="10">
        <f t="shared" si="311"/>
        <v>0</v>
      </c>
      <c r="Q3933" s="11" t="s">
        <v>8315</v>
      </c>
      <c r="R3933" t="s">
        <v>8316</v>
      </c>
      <c r="S3933" s="16">
        <f t="shared" si="312"/>
        <v>42228.151701388888</v>
      </c>
      <c r="T3933" s="16">
        <f t="shared" si="313"/>
        <v>42253.151701388888</v>
      </c>
      <c r="U3933">
        <f t="shared" si="314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 s="10">
        <f t="shared" si="311"/>
        <v>1</v>
      </c>
      <c r="Q3934" s="11" t="s">
        <v>8315</v>
      </c>
      <c r="R3934" t="s">
        <v>8316</v>
      </c>
      <c r="S3934" s="16">
        <f t="shared" si="312"/>
        <v>42415.168564814812</v>
      </c>
      <c r="T3934" s="16">
        <f t="shared" si="313"/>
        <v>42445.126898148148</v>
      </c>
      <c r="U3934">
        <f t="shared" si="314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 s="10">
        <f t="shared" si="311"/>
        <v>91.83</v>
      </c>
      <c r="Q3935" s="11" t="s">
        <v>8315</v>
      </c>
      <c r="R3935" t="s">
        <v>8316</v>
      </c>
      <c r="S3935" s="16">
        <f t="shared" si="312"/>
        <v>42538.968310185184</v>
      </c>
      <c r="T3935" s="16">
        <f t="shared" si="313"/>
        <v>42568.029861111107</v>
      </c>
      <c r="U3935">
        <f t="shared" si="314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 s="10">
        <f t="shared" si="311"/>
        <v>45.83</v>
      </c>
      <c r="Q3936" s="11" t="s">
        <v>8315</v>
      </c>
      <c r="R3936" t="s">
        <v>8316</v>
      </c>
      <c r="S3936" s="16">
        <f t="shared" si="312"/>
        <v>42233.671747685185</v>
      </c>
      <c r="T3936" s="16">
        <f t="shared" si="313"/>
        <v>42278.541666666672</v>
      </c>
      <c r="U3936">
        <f t="shared" si="314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 s="10">
        <f t="shared" si="311"/>
        <v>57.17</v>
      </c>
      <c r="Q3937" s="11" t="s">
        <v>8315</v>
      </c>
      <c r="R3937" t="s">
        <v>8316</v>
      </c>
      <c r="S3937" s="16">
        <f t="shared" si="312"/>
        <v>42221.656782407401</v>
      </c>
      <c r="T3937" s="16">
        <f t="shared" si="313"/>
        <v>42281.656782407401</v>
      </c>
      <c r="U3937">
        <f t="shared" si="314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s="10">
        <f t="shared" si="311"/>
        <v>0</v>
      </c>
      <c r="Q3938" s="11" t="s">
        <v>8315</v>
      </c>
      <c r="R3938" t="s">
        <v>8316</v>
      </c>
      <c r="S3938" s="16">
        <f t="shared" si="312"/>
        <v>42675.262962962966</v>
      </c>
      <c r="T3938" s="16">
        <f t="shared" si="313"/>
        <v>42705.304629629631</v>
      </c>
      <c r="U3938">
        <f t="shared" si="314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 s="10">
        <f t="shared" si="311"/>
        <v>248.5</v>
      </c>
      <c r="Q3939" s="11" t="s">
        <v>8315</v>
      </c>
      <c r="R3939" t="s">
        <v>8316</v>
      </c>
      <c r="S3939" s="16">
        <f t="shared" si="312"/>
        <v>42534.631481481483</v>
      </c>
      <c r="T3939" s="16">
        <f t="shared" si="313"/>
        <v>42562.631481481483</v>
      </c>
      <c r="U3939">
        <f t="shared" si="314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 s="10">
        <f t="shared" si="311"/>
        <v>79.400000000000006</v>
      </c>
      <c r="Q3940" s="11" t="s">
        <v>8315</v>
      </c>
      <c r="R3940" t="s">
        <v>8316</v>
      </c>
      <c r="S3940" s="16">
        <f t="shared" si="312"/>
        <v>42151.905717592599</v>
      </c>
      <c r="T3940" s="16">
        <f t="shared" si="313"/>
        <v>42182.905717592599</v>
      </c>
      <c r="U3940">
        <f t="shared" si="314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 s="10">
        <f t="shared" si="311"/>
        <v>5</v>
      </c>
      <c r="Q3941" s="11" t="s">
        <v>8315</v>
      </c>
      <c r="R3941" t="s">
        <v>8316</v>
      </c>
      <c r="S3941" s="16">
        <f t="shared" si="312"/>
        <v>41915.400219907409</v>
      </c>
      <c r="T3941" s="16">
        <f t="shared" si="313"/>
        <v>41919.1875</v>
      </c>
      <c r="U3941">
        <f t="shared" si="314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 s="10">
        <f t="shared" si="311"/>
        <v>5.5</v>
      </c>
      <c r="Q3942" s="11" t="s">
        <v>8315</v>
      </c>
      <c r="R3942" t="s">
        <v>8316</v>
      </c>
      <c r="S3942" s="16">
        <f t="shared" si="312"/>
        <v>41961.492488425924</v>
      </c>
      <c r="T3942" s="16">
        <f t="shared" si="313"/>
        <v>42006.492488425924</v>
      </c>
      <c r="U3942">
        <f t="shared" si="314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 s="10">
        <f t="shared" si="311"/>
        <v>25</v>
      </c>
      <c r="Q3943" s="11" t="s">
        <v>8315</v>
      </c>
      <c r="R3943" t="s">
        <v>8316</v>
      </c>
      <c r="S3943" s="16">
        <f t="shared" si="312"/>
        <v>41940.587233796294</v>
      </c>
      <c r="T3943" s="16">
        <f t="shared" si="313"/>
        <v>41968.041666666672</v>
      </c>
      <c r="U3943">
        <f t="shared" si="314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s="10">
        <f t="shared" si="311"/>
        <v>0</v>
      </c>
      <c r="Q3944" s="11" t="s">
        <v>8315</v>
      </c>
      <c r="R3944" t="s">
        <v>8316</v>
      </c>
      <c r="S3944" s="16">
        <f t="shared" si="312"/>
        <v>42111.904097222221</v>
      </c>
      <c r="T3944" s="16">
        <f t="shared" si="313"/>
        <v>42171.904097222221</v>
      </c>
      <c r="U3944">
        <f t="shared" si="314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 s="10">
        <f t="shared" si="311"/>
        <v>137.08000000000001</v>
      </c>
      <c r="Q3945" s="11" t="s">
        <v>8315</v>
      </c>
      <c r="R3945" t="s">
        <v>8316</v>
      </c>
      <c r="S3945" s="16">
        <f t="shared" si="312"/>
        <v>42279.778564814813</v>
      </c>
      <c r="T3945" s="16">
        <f t="shared" si="313"/>
        <v>42310.701388888891</v>
      </c>
      <c r="U3945">
        <f t="shared" si="314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s="10">
        <f t="shared" si="311"/>
        <v>0</v>
      </c>
      <c r="Q3946" s="11" t="s">
        <v>8315</v>
      </c>
      <c r="R3946" t="s">
        <v>8316</v>
      </c>
      <c r="S3946" s="16">
        <f t="shared" si="312"/>
        <v>42213.662905092591</v>
      </c>
      <c r="T3946" s="16">
        <f t="shared" si="313"/>
        <v>42243.662905092591</v>
      </c>
      <c r="U3946">
        <f t="shared" si="314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 s="10">
        <f t="shared" si="311"/>
        <v>5</v>
      </c>
      <c r="Q3947" s="11" t="s">
        <v>8315</v>
      </c>
      <c r="R3947" t="s">
        <v>8316</v>
      </c>
      <c r="S3947" s="16">
        <f t="shared" si="312"/>
        <v>42109.801712962959</v>
      </c>
      <c r="T3947" s="16">
        <f t="shared" si="313"/>
        <v>42139.801712962959</v>
      </c>
      <c r="U3947">
        <f t="shared" si="314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 s="10">
        <f t="shared" si="311"/>
        <v>39</v>
      </c>
      <c r="Q3948" s="11" t="s">
        <v>8315</v>
      </c>
      <c r="R3948" t="s">
        <v>8316</v>
      </c>
      <c r="S3948" s="16">
        <f t="shared" si="312"/>
        <v>42031.833587962959</v>
      </c>
      <c r="T3948" s="16">
        <f t="shared" si="313"/>
        <v>42063.333333333328</v>
      </c>
      <c r="U3948">
        <f t="shared" si="314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 s="10">
        <f t="shared" si="311"/>
        <v>50.5</v>
      </c>
      <c r="Q3949" s="11" t="s">
        <v>8315</v>
      </c>
      <c r="R3949" t="s">
        <v>8316</v>
      </c>
      <c r="S3949" s="16">
        <f t="shared" si="312"/>
        <v>42615.142870370371</v>
      </c>
      <c r="T3949" s="16">
        <f t="shared" si="313"/>
        <v>42645.142870370371</v>
      </c>
      <c r="U3949">
        <f t="shared" si="314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10">
        <f t="shared" si="311"/>
        <v>0</v>
      </c>
      <c r="Q3950" s="11" t="s">
        <v>8315</v>
      </c>
      <c r="R3950" t="s">
        <v>8316</v>
      </c>
      <c r="S3950" s="16">
        <f t="shared" si="312"/>
        <v>41829.325497685182</v>
      </c>
      <c r="T3950" s="16">
        <f t="shared" si="313"/>
        <v>41889.325497685182</v>
      </c>
      <c r="U3950">
        <f t="shared" si="314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 s="10">
        <f t="shared" si="311"/>
        <v>49.28</v>
      </c>
      <c r="Q3951" s="11" t="s">
        <v>8315</v>
      </c>
      <c r="R3951" t="s">
        <v>8316</v>
      </c>
      <c r="S3951" s="16">
        <f t="shared" si="312"/>
        <v>42016.120613425926</v>
      </c>
      <c r="T3951" s="16">
        <f t="shared" si="313"/>
        <v>42046.120613425926</v>
      </c>
      <c r="U3951">
        <f t="shared" si="314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 s="10">
        <f t="shared" si="311"/>
        <v>25</v>
      </c>
      <c r="Q3952" s="11" t="s">
        <v>8315</v>
      </c>
      <c r="R3952" t="s">
        <v>8316</v>
      </c>
      <c r="S3952" s="16">
        <f t="shared" si="312"/>
        <v>42439.702314814815</v>
      </c>
      <c r="T3952" s="16">
        <f t="shared" si="313"/>
        <v>42468.774305555555</v>
      </c>
      <c r="U3952">
        <f t="shared" si="314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 s="10">
        <f t="shared" si="311"/>
        <v>1</v>
      </c>
      <c r="Q3953" s="11" t="s">
        <v>8315</v>
      </c>
      <c r="R3953" t="s">
        <v>8316</v>
      </c>
      <c r="S3953" s="16">
        <f t="shared" si="312"/>
        <v>42433.825717592597</v>
      </c>
      <c r="T3953" s="16">
        <f t="shared" si="313"/>
        <v>42493.784050925926</v>
      </c>
      <c r="U3953">
        <f t="shared" si="314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 s="10">
        <f t="shared" si="311"/>
        <v>25</v>
      </c>
      <c r="Q3954" s="11" t="s">
        <v>8315</v>
      </c>
      <c r="R3954" t="s">
        <v>8316</v>
      </c>
      <c r="S3954" s="16">
        <f t="shared" si="312"/>
        <v>42243.790393518517</v>
      </c>
      <c r="T3954" s="16">
        <f t="shared" si="313"/>
        <v>42303.790393518517</v>
      </c>
      <c r="U3954">
        <f t="shared" si="314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s="10">
        <f t="shared" si="311"/>
        <v>0</v>
      </c>
      <c r="Q3955" s="11" t="s">
        <v>8315</v>
      </c>
      <c r="R3955" t="s">
        <v>8316</v>
      </c>
      <c r="S3955" s="16">
        <f t="shared" si="312"/>
        <v>42550.048449074078</v>
      </c>
      <c r="T3955" s="16">
        <f t="shared" si="313"/>
        <v>42580.978472222225</v>
      </c>
      <c r="U3955">
        <f t="shared" si="314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s="10">
        <f t="shared" si="311"/>
        <v>0</v>
      </c>
      <c r="Q3956" s="11" t="s">
        <v>8315</v>
      </c>
      <c r="R3956" t="s">
        <v>8316</v>
      </c>
      <c r="S3956" s="16">
        <f t="shared" si="312"/>
        <v>41774.651203703703</v>
      </c>
      <c r="T3956" s="16">
        <f t="shared" si="313"/>
        <v>41834.651203703703</v>
      </c>
      <c r="U3956">
        <f t="shared" si="314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 s="10">
        <f t="shared" si="311"/>
        <v>53.13</v>
      </c>
      <c r="Q3957" s="11" t="s">
        <v>8315</v>
      </c>
      <c r="R3957" t="s">
        <v>8316</v>
      </c>
      <c r="S3957" s="16">
        <f t="shared" si="312"/>
        <v>42306.848854166667</v>
      </c>
      <c r="T3957" s="16">
        <f t="shared" si="313"/>
        <v>42336.890520833331</v>
      </c>
      <c r="U3957">
        <f t="shared" si="314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s="10">
        <f t="shared" si="311"/>
        <v>0</v>
      </c>
      <c r="Q3958" s="11" t="s">
        <v>8315</v>
      </c>
      <c r="R3958" t="s">
        <v>8316</v>
      </c>
      <c r="S3958" s="16">
        <f t="shared" si="312"/>
        <v>42457.932025462964</v>
      </c>
      <c r="T3958" s="16">
        <f t="shared" si="313"/>
        <v>42485.013888888891</v>
      </c>
      <c r="U3958">
        <f t="shared" si="314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 s="10">
        <f t="shared" si="311"/>
        <v>7</v>
      </c>
      <c r="Q3959" s="11" t="s">
        <v>8315</v>
      </c>
      <c r="R3959" t="s">
        <v>8316</v>
      </c>
      <c r="S3959" s="16">
        <f t="shared" si="312"/>
        <v>42513.976319444439</v>
      </c>
      <c r="T3959" s="16">
        <f t="shared" si="313"/>
        <v>42559.976319444439</v>
      </c>
      <c r="U3959">
        <f t="shared" si="314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 s="10">
        <f t="shared" si="311"/>
        <v>40.06</v>
      </c>
      <c r="Q3960" s="11" t="s">
        <v>8315</v>
      </c>
      <c r="R3960" t="s">
        <v>8316</v>
      </c>
      <c r="S3960" s="16">
        <f t="shared" si="312"/>
        <v>41816.950370370374</v>
      </c>
      <c r="T3960" s="16">
        <f t="shared" si="313"/>
        <v>41853.583333333336</v>
      </c>
      <c r="U3960">
        <f t="shared" si="314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 s="10">
        <f t="shared" si="311"/>
        <v>24.33</v>
      </c>
      <c r="Q3961" s="11" t="s">
        <v>8315</v>
      </c>
      <c r="R3961" t="s">
        <v>8316</v>
      </c>
      <c r="S3961" s="16">
        <f t="shared" si="312"/>
        <v>41880.788842592592</v>
      </c>
      <c r="T3961" s="16">
        <f t="shared" si="313"/>
        <v>41910.788842592592</v>
      </c>
      <c r="U3961">
        <f t="shared" si="314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10">
        <f t="shared" si="311"/>
        <v>11.25</v>
      </c>
      <c r="Q3962" s="11" t="s">
        <v>8315</v>
      </c>
      <c r="R3962" t="s">
        <v>8316</v>
      </c>
      <c r="S3962" s="16">
        <f t="shared" si="312"/>
        <v>42342.845555555556</v>
      </c>
      <c r="T3962" s="16">
        <f t="shared" si="313"/>
        <v>42372.845555555556</v>
      </c>
      <c r="U3962">
        <f t="shared" si="314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 s="10">
        <f t="shared" si="311"/>
        <v>10.5</v>
      </c>
      <c r="Q3963" s="11" t="s">
        <v>8315</v>
      </c>
      <c r="R3963" t="s">
        <v>8316</v>
      </c>
      <c r="S3963" s="16">
        <f t="shared" si="312"/>
        <v>41745.891319444447</v>
      </c>
      <c r="T3963" s="16">
        <f t="shared" si="313"/>
        <v>41767.891319444447</v>
      </c>
      <c r="U3963">
        <f t="shared" si="314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 s="10">
        <f t="shared" si="311"/>
        <v>15</v>
      </c>
      <c r="Q3964" s="11" t="s">
        <v>8315</v>
      </c>
      <c r="R3964" t="s">
        <v>8316</v>
      </c>
      <c r="S3964" s="16">
        <f t="shared" si="312"/>
        <v>42311.621458333335</v>
      </c>
      <c r="T3964" s="16">
        <f t="shared" si="313"/>
        <v>42336.621458333335</v>
      </c>
      <c r="U3964">
        <f t="shared" si="314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s="10">
        <f t="shared" si="311"/>
        <v>0</v>
      </c>
      <c r="Q3965" s="11" t="s">
        <v>8315</v>
      </c>
      <c r="R3965" t="s">
        <v>8316</v>
      </c>
      <c r="S3965" s="16">
        <f t="shared" si="312"/>
        <v>42296.154131944444</v>
      </c>
      <c r="T3965" s="16">
        <f t="shared" si="313"/>
        <v>42326.195798611108</v>
      </c>
      <c r="U3965">
        <f t="shared" si="314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 s="10">
        <f t="shared" si="311"/>
        <v>42</v>
      </c>
      <c r="Q3966" s="11" t="s">
        <v>8315</v>
      </c>
      <c r="R3966" t="s">
        <v>8316</v>
      </c>
      <c r="S3966" s="16">
        <f t="shared" si="312"/>
        <v>42053.722060185188</v>
      </c>
      <c r="T3966" s="16">
        <f t="shared" si="313"/>
        <v>42113.680393518516</v>
      </c>
      <c r="U3966">
        <f t="shared" si="314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 s="10">
        <f t="shared" si="311"/>
        <v>71.25</v>
      </c>
      <c r="Q3967" s="11" t="s">
        <v>8315</v>
      </c>
      <c r="R3967" t="s">
        <v>8316</v>
      </c>
      <c r="S3967" s="16">
        <f t="shared" si="312"/>
        <v>42414.235879629632</v>
      </c>
      <c r="T3967" s="16">
        <f t="shared" si="313"/>
        <v>42474.194212962961</v>
      </c>
      <c r="U3967">
        <f t="shared" si="314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 s="10">
        <f t="shared" si="311"/>
        <v>22.5</v>
      </c>
      <c r="Q3968" s="11" t="s">
        <v>8315</v>
      </c>
      <c r="R3968" t="s">
        <v>8316</v>
      </c>
      <c r="S3968" s="16">
        <f t="shared" si="312"/>
        <v>41801.711550925924</v>
      </c>
      <c r="T3968" s="16">
        <f t="shared" si="313"/>
        <v>41844.124305555553</v>
      </c>
      <c r="U3968">
        <f t="shared" si="314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 s="10">
        <f t="shared" si="311"/>
        <v>41</v>
      </c>
      <c r="Q3969" s="11" t="s">
        <v>8315</v>
      </c>
      <c r="R3969" t="s">
        <v>8316</v>
      </c>
      <c r="S3969" s="16">
        <f t="shared" si="312"/>
        <v>42770.290590277778</v>
      </c>
      <c r="T3969" s="16">
        <f t="shared" si="313"/>
        <v>42800.290590277778</v>
      </c>
      <c r="U3969">
        <f t="shared" si="314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 s="10">
        <f t="shared" si="311"/>
        <v>47.91</v>
      </c>
      <c r="Q3970" s="11" t="s">
        <v>8315</v>
      </c>
      <c r="R3970" t="s">
        <v>8316</v>
      </c>
      <c r="S3970" s="16">
        <f t="shared" si="312"/>
        <v>42452.815659722226</v>
      </c>
      <c r="T3970" s="16">
        <f t="shared" si="313"/>
        <v>42512.815659722226</v>
      </c>
      <c r="U3970">
        <f t="shared" si="314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5">ROUND(E3971/D3971*100,0)</f>
        <v>7</v>
      </c>
      <c r="P3971" s="10">
        <f t="shared" ref="P3971:P4034" si="316">IFERROR(ROUND(E3971/L3971,2),0)</f>
        <v>35.17</v>
      </c>
      <c r="Q3971" s="11" t="s">
        <v>8315</v>
      </c>
      <c r="R3971" t="s">
        <v>8316</v>
      </c>
      <c r="S3971" s="16">
        <f t="shared" ref="S3971:S4034" si="317">(((J3971/60)/60)/24)+DATE(1970,1,1)</f>
        <v>42601.854699074072</v>
      </c>
      <c r="T3971" s="16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 s="10">
        <f t="shared" si="316"/>
        <v>5.5</v>
      </c>
      <c r="Q3972" s="11" t="s">
        <v>8315</v>
      </c>
      <c r="R3972" t="s">
        <v>8316</v>
      </c>
      <c r="S3972" s="16">
        <f t="shared" si="317"/>
        <v>42447.863553240735</v>
      </c>
      <c r="T3972" s="16">
        <f t="shared" si="318"/>
        <v>42477.863553240735</v>
      </c>
      <c r="U3972">
        <f t="shared" si="319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 s="10">
        <f t="shared" si="316"/>
        <v>22.67</v>
      </c>
      <c r="Q3973" s="11" t="s">
        <v>8315</v>
      </c>
      <c r="R3973" t="s">
        <v>8316</v>
      </c>
      <c r="S3973" s="16">
        <f t="shared" si="317"/>
        <v>41811.536180555559</v>
      </c>
      <c r="T3973" s="16">
        <f t="shared" si="318"/>
        <v>41841.536180555559</v>
      </c>
      <c r="U3973">
        <f t="shared" si="319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 s="10">
        <f t="shared" si="316"/>
        <v>26.38</v>
      </c>
      <c r="Q3974" s="11" t="s">
        <v>8315</v>
      </c>
      <c r="R3974" t="s">
        <v>8316</v>
      </c>
      <c r="S3974" s="16">
        <f t="shared" si="317"/>
        <v>41981.067523148144</v>
      </c>
      <c r="T3974" s="16">
        <f t="shared" si="318"/>
        <v>42041.067523148144</v>
      </c>
      <c r="U3974">
        <f t="shared" si="319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 s="10">
        <f t="shared" si="316"/>
        <v>105.54</v>
      </c>
      <c r="Q3975" s="11" t="s">
        <v>8315</v>
      </c>
      <c r="R3975" t="s">
        <v>8316</v>
      </c>
      <c r="S3975" s="16">
        <f t="shared" si="317"/>
        <v>42469.68414351852</v>
      </c>
      <c r="T3975" s="16">
        <f t="shared" si="318"/>
        <v>42499.166666666672</v>
      </c>
      <c r="U3975">
        <f t="shared" si="319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 s="10">
        <f t="shared" si="316"/>
        <v>29.09</v>
      </c>
      <c r="Q3976" s="11" t="s">
        <v>8315</v>
      </c>
      <c r="R3976" t="s">
        <v>8316</v>
      </c>
      <c r="S3976" s="16">
        <f t="shared" si="317"/>
        <v>42493.546851851846</v>
      </c>
      <c r="T3976" s="16">
        <f t="shared" si="318"/>
        <v>42523.546851851846</v>
      </c>
      <c r="U3976">
        <f t="shared" si="319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s="10">
        <f t="shared" si="316"/>
        <v>0</v>
      </c>
      <c r="Q3977" s="11" t="s">
        <v>8315</v>
      </c>
      <c r="R3977" t="s">
        <v>8316</v>
      </c>
      <c r="S3977" s="16">
        <f t="shared" si="317"/>
        <v>42534.866875</v>
      </c>
      <c r="T3977" s="16">
        <f t="shared" si="318"/>
        <v>42564.866875</v>
      </c>
      <c r="U3977">
        <f t="shared" si="319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 s="10">
        <f t="shared" si="316"/>
        <v>62</v>
      </c>
      <c r="Q3978" s="11" t="s">
        <v>8315</v>
      </c>
      <c r="R3978" t="s">
        <v>8316</v>
      </c>
      <c r="S3978" s="16">
        <f t="shared" si="317"/>
        <v>41830.858344907407</v>
      </c>
      <c r="T3978" s="16">
        <f t="shared" si="318"/>
        <v>41852.291666666664</v>
      </c>
      <c r="U3978">
        <f t="shared" si="319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 s="10">
        <f t="shared" si="316"/>
        <v>217.5</v>
      </c>
      <c r="Q3979" s="11" t="s">
        <v>8315</v>
      </c>
      <c r="R3979" t="s">
        <v>8316</v>
      </c>
      <c r="S3979" s="16">
        <f t="shared" si="317"/>
        <v>42543.788564814815</v>
      </c>
      <c r="T3979" s="16">
        <f t="shared" si="318"/>
        <v>42573.788564814815</v>
      </c>
      <c r="U3979">
        <f t="shared" si="319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 s="10">
        <f t="shared" si="316"/>
        <v>26.75</v>
      </c>
      <c r="Q3980" s="11" t="s">
        <v>8315</v>
      </c>
      <c r="R3980" t="s">
        <v>8316</v>
      </c>
      <c r="S3980" s="16">
        <f t="shared" si="317"/>
        <v>41975.642974537041</v>
      </c>
      <c r="T3980" s="16">
        <f t="shared" si="318"/>
        <v>42035.642974537041</v>
      </c>
      <c r="U3980">
        <f t="shared" si="319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 s="10">
        <f t="shared" si="316"/>
        <v>18.329999999999998</v>
      </c>
      <c r="Q3981" s="11" t="s">
        <v>8315</v>
      </c>
      <c r="R3981" t="s">
        <v>8316</v>
      </c>
      <c r="S3981" s="16">
        <f t="shared" si="317"/>
        <v>42069.903437500005</v>
      </c>
      <c r="T3981" s="16">
        <f t="shared" si="318"/>
        <v>42092.833333333328</v>
      </c>
      <c r="U3981">
        <f t="shared" si="319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 s="10">
        <f t="shared" si="316"/>
        <v>64.290000000000006</v>
      </c>
      <c r="Q3982" s="11" t="s">
        <v>8315</v>
      </c>
      <c r="R3982" t="s">
        <v>8316</v>
      </c>
      <c r="S3982" s="16">
        <f t="shared" si="317"/>
        <v>41795.598923611113</v>
      </c>
      <c r="T3982" s="16">
        <f t="shared" si="318"/>
        <v>41825.598923611113</v>
      </c>
      <c r="U3982">
        <f t="shared" si="319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 s="10">
        <f t="shared" si="316"/>
        <v>175</v>
      </c>
      <c r="Q3983" s="11" t="s">
        <v>8315</v>
      </c>
      <c r="R3983" t="s">
        <v>8316</v>
      </c>
      <c r="S3983" s="16">
        <f t="shared" si="317"/>
        <v>42508.179965277777</v>
      </c>
      <c r="T3983" s="16">
        <f t="shared" si="318"/>
        <v>42568.179965277777</v>
      </c>
      <c r="U3983">
        <f t="shared" si="319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 s="10">
        <f t="shared" si="316"/>
        <v>34</v>
      </c>
      <c r="Q3984" s="11" t="s">
        <v>8315</v>
      </c>
      <c r="R3984" t="s">
        <v>8316</v>
      </c>
      <c r="S3984" s="16">
        <f t="shared" si="317"/>
        <v>42132.809953703705</v>
      </c>
      <c r="T3984" s="16">
        <f t="shared" si="318"/>
        <v>42192.809953703705</v>
      </c>
      <c r="U3984">
        <f t="shared" si="319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 s="10">
        <f t="shared" si="316"/>
        <v>84.28</v>
      </c>
      <c r="Q3985" s="11" t="s">
        <v>8315</v>
      </c>
      <c r="R3985" t="s">
        <v>8316</v>
      </c>
      <c r="S3985" s="16">
        <f t="shared" si="317"/>
        <v>41747.86986111111</v>
      </c>
      <c r="T3985" s="16">
        <f t="shared" si="318"/>
        <v>41779.290972222225</v>
      </c>
      <c r="U3985">
        <f t="shared" si="319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 s="10">
        <f t="shared" si="316"/>
        <v>9.5</v>
      </c>
      <c r="Q3986" s="11" t="s">
        <v>8315</v>
      </c>
      <c r="R3986" t="s">
        <v>8316</v>
      </c>
      <c r="S3986" s="16">
        <f t="shared" si="317"/>
        <v>41920.963472222218</v>
      </c>
      <c r="T3986" s="16">
        <f t="shared" si="318"/>
        <v>41951</v>
      </c>
      <c r="U3986">
        <f t="shared" si="319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 s="10">
        <f t="shared" si="316"/>
        <v>33.74</v>
      </c>
      <c r="Q3987" s="11" t="s">
        <v>8315</v>
      </c>
      <c r="R3987" t="s">
        <v>8316</v>
      </c>
      <c r="S3987" s="16">
        <f t="shared" si="317"/>
        <v>42399.707407407404</v>
      </c>
      <c r="T3987" s="16">
        <f t="shared" si="318"/>
        <v>42420.878472222219</v>
      </c>
      <c r="U3987">
        <f t="shared" si="319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 s="10">
        <f t="shared" si="316"/>
        <v>37.54</v>
      </c>
      <c r="Q3988" s="11" t="s">
        <v>8315</v>
      </c>
      <c r="R3988" t="s">
        <v>8316</v>
      </c>
      <c r="S3988" s="16">
        <f t="shared" si="317"/>
        <v>42467.548541666663</v>
      </c>
      <c r="T3988" s="16">
        <f t="shared" si="318"/>
        <v>42496.544444444444</v>
      </c>
      <c r="U3988">
        <f t="shared" si="319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 s="10">
        <f t="shared" si="316"/>
        <v>11.62</v>
      </c>
      <c r="Q3989" s="11" t="s">
        <v>8315</v>
      </c>
      <c r="R3989" t="s">
        <v>8316</v>
      </c>
      <c r="S3989" s="16">
        <f t="shared" si="317"/>
        <v>41765.92465277778</v>
      </c>
      <c r="T3989" s="16">
        <f t="shared" si="318"/>
        <v>41775.92465277778</v>
      </c>
      <c r="U3989">
        <f t="shared" si="319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 s="10">
        <f t="shared" si="316"/>
        <v>8</v>
      </c>
      <c r="Q3990" s="11" t="s">
        <v>8315</v>
      </c>
      <c r="R3990" t="s">
        <v>8316</v>
      </c>
      <c r="S3990" s="16">
        <f t="shared" si="317"/>
        <v>42230.08116898148</v>
      </c>
      <c r="T3990" s="16">
        <f t="shared" si="318"/>
        <v>42245.08116898148</v>
      </c>
      <c r="U3990">
        <f t="shared" si="319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s="10">
        <f t="shared" si="316"/>
        <v>0</v>
      </c>
      <c r="Q3991" s="11" t="s">
        <v>8315</v>
      </c>
      <c r="R3991" t="s">
        <v>8316</v>
      </c>
      <c r="S3991" s="16">
        <f t="shared" si="317"/>
        <v>42286.749780092592</v>
      </c>
      <c r="T3991" s="16">
        <f t="shared" si="318"/>
        <v>42316.791446759264</v>
      </c>
      <c r="U3991">
        <f t="shared" si="319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 s="10">
        <f t="shared" si="316"/>
        <v>23</v>
      </c>
      <c r="Q3992" s="11" t="s">
        <v>8315</v>
      </c>
      <c r="R3992" t="s">
        <v>8316</v>
      </c>
      <c r="S3992" s="16">
        <f t="shared" si="317"/>
        <v>42401.672372685185</v>
      </c>
      <c r="T3992" s="16">
        <f t="shared" si="318"/>
        <v>42431.672372685185</v>
      </c>
      <c r="U3992">
        <f t="shared" si="319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 s="10">
        <f t="shared" si="316"/>
        <v>100</v>
      </c>
      <c r="Q3993" s="11" t="s">
        <v>8315</v>
      </c>
      <c r="R3993" t="s">
        <v>8316</v>
      </c>
      <c r="S3993" s="16">
        <f t="shared" si="317"/>
        <v>42125.644467592589</v>
      </c>
      <c r="T3993" s="16">
        <f t="shared" si="318"/>
        <v>42155.644467592589</v>
      </c>
      <c r="U3993">
        <f t="shared" si="319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 s="10">
        <f t="shared" si="316"/>
        <v>60.11</v>
      </c>
      <c r="Q3994" s="11" t="s">
        <v>8315</v>
      </c>
      <c r="R3994" t="s">
        <v>8316</v>
      </c>
      <c r="S3994" s="16">
        <f t="shared" si="317"/>
        <v>42289.94049768518</v>
      </c>
      <c r="T3994" s="16">
        <f t="shared" si="318"/>
        <v>42349.982164351852</v>
      </c>
      <c r="U3994">
        <f t="shared" si="319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 s="10">
        <f t="shared" si="316"/>
        <v>3</v>
      </c>
      <c r="Q3995" s="11" t="s">
        <v>8315</v>
      </c>
      <c r="R3995" t="s">
        <v>8316</v>
      </c>
      <c r="S3995" s="16">
        <f t="shared" si="317"/>
        <v>42107.864722222221</v>
      </c>
      <c r="T3995" s="16">
        <f t="shared" si="318"/>
        <v>42137.864722222221</v>
      </c>
      <c r="U3995">
        <f t="shared" si="319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 s="10">
        <f t="shared" si="316"/>
        <v>5</v>
      </c>
      <c r="Q3996" s="11" t="s">
        <v>8315</v>
      </c>
      <c r="R3996" t="s">
        <v>8316</v>
      </c>
      <c r="S3996" s="16">
        <f t="shared" si="317"/>
        <v>41809.389930555553</v>
      </c>
      <c r="T3996" s="16">
        <f t="shared" si="318"/>
        <v>41839.389930555553</v>
      </c>
      <c r="U3996">
        <f t="shared" si="319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 s="10">
        <f t="shared" si="316"/>
        <v>17.5</v>
      </c>
      <c r="Q3997" s="11" t="s">
        <v>8315</v>
      </c>
      <c r="R3997" t="s">
        <v>8316</v>
      </c>
      <c r="S3997" s="16">
        <f t="shared" si="317"/>
        <v>42019.683761574073</v>
      </c>
      <c r="T3997" s="16">
        <f t="shared" si="318"/>
        <v>42049.477083333331</v>
      </c>
      <c r="U3997">
        <f t="shared" si="319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 s="10">
        <f t="shared" si="316"/>
        <v>29.24</v>
      </c>
      <c r="Q3998" s="11" t="s">
        <v>8315</v>
      </c>
      <c r="R3998" t="s">
        <v>8316</v>
      </c>
      <c r="S3998" s="16">
        <f t="shared" si="317"/>
        <v>41950.26694444444</v>
      </c>
      <c r="T3998" s="16">
        <f t="shared" si="318"/>
        <v>41963.669444444444</v>
      </c>
      <c r="U3998">
        <f t="shared" si="319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10">
        <f t="shared" si="316"/>
        <v>0</v>
      </c>
      <c r="Q3999" s="11" t="s">
        <v>8315</v>
      </c>
      <c r="R3999" t="s">
        <v>8316</v>
      </c>
      <c r="S3999" s="16">
        <f t="shared" si="317"/>
        <v>42069.391446759255</v>
      </c>
      <c r="T3999" s="16">
        <f t="shared" si="318"/>
        <v>42099.349780092598</v>
      </c>
      <c r="U3999">
        <f t="shared" si="319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 s="10">
        <f t="shared" si="316"/>
        <v>59.58</v>
      </c>
      <c r="Q4000" s="11" t="s">
        <v>8315</v>
      </c>
      <c r="R4000" t="s">
        <v>8316</v>
      </c>
      <c r="S4000" s="16">
        <f t="shared" si="317"/>
        <v>42061.963263888887</v>
      </c>
      <c r="T4000" s="16">
        <f t="shared" si="318"/>
        <v>42091.921597222223</v>
      </c>
      <c r="U4000">
        <f t="shared" si="319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 s="10">
        <f t="shared" si="316"/>
        <v>82.57</v>
      </c>
      <c r="Q4001" s="11" t="s">
        <v>8315</v>
      </c>
      <c r="R4001" t="s">
        <v>8316</v>
      </c>
      <c r="S4001" s="16">
        <f t="shared" si="317"/>
        <v>41842.828680555554</v>
      </c>
      <c r="T4001" s="16">
        <f t="shared" si="318"/>
        <v>41882.827650462961</v>
      </c>
      <c r="U4001">
        <f t="shared" si="319"/>
        <v>2014</v>
      </c>
    </row>
    <row r="4002" spans="1:21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 s="10">
        <f t="shared" si="316"/>
        <v>10</v>
      </c>
      <c r="Q4002" s="11" t="s">
        <v>8315</v>
      </c>
      <c r="R4002" t="s">
        <v>8316</v>
      </c>
      <c r="S4002" s="16">
        <f t="shared" si="317"/>
        <v>42437.64534722222</v>
      </c>
      <c r="T4002" s="16">
        <f t="shared" si="318"/>
        <v>42497.603680555556</v>
      </c>
      <c r="U4002">
        <f t="shared" si="319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 s="10">
        <f t="shared" si="316"/>
        <v>32.36</v>
      </c>
      <c r="Q4003" s="11" t="s">
        <v>8315</v>
      </c>
      <c r="R4003" t="s">
        <v>8316</v>
      </c>
      <c r="S4003" s="16">
        <f t="shared" si="317"/>
        <v>42775.964212962965</v>
      </c>
      <c r="T4003" s="16">
        <f t="shared" si="318"/>
        <v>42795.791666666672</v>
      </c>
      <c r="U4003">
        <f t="shared" si="319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 s="10">
        <f t="shared" si="316"/>
        <v>5.75</v>
      </c>
      <c r="Q4004" s="11" t="s">
        <v>8315</v>
      </c>
      <c r="R4004" t="s">
        <v>8316</v>
      </c>
      <c r="S4004" s="16">
        <f t="shared" si="317"/>
        <v>41879.043530092589</v>
      </c>
      <c r="T4004" s="16">
        <f t="shared" si="318"/>
        <v>41909.043530092589</v>
      </c>
      <c r="U4004">
        <f t="shared" si="319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 s="10">
        <f t="shared" si="316"/>
        <v>100.5</v>
      </c>
      <c r="Q4005" s="11" t="s">
        <v>8315</v>
      </c>
      <c r="R4005" t="s">
        <v>8316</v>
      </c>
      <c r="S4005" s="16">
        <f t="shared" si="317"/>
        <v>42020.587349537032</v>
      </c>
      <c r="T4005" s="16">
        <f t="shared" si="318"/>
        <v>42050.587349537032</v>
      </c>
      <c r="U4005">
        <f t="shared" si="319"/>
        <v>2015</v>
      </c>
    </row>
    <row r="4006" spans="1:21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 s="10">
        <f t="shared" si="316"/>
        <v>1</v>
      </c>
      <c r="Q4006" s="11" t="s">
        <v>8315</v>
      </c>
      <c r="R4006" t="s">
        <v>8316</v>
      </c>
      <c r="S4006" s="16">
        <f t="shared" si="317"/>
        <v>41890.16269675926</v>
      </c>
      <c r="T4006" s="16">
        <f t="shared" si="318"/>
        <v>41920.16269675926</v>
      </c>
      <c r="U4006">
        <f t="shared" si="319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 s="10">
        <f t="shared" si="316"/>
        <v>20</v>
      </c>
      <c r="Q4007" s="11" t="s">
        <v>8315</v>
      </c>
      <c r="R4007" t="s">
        <v>8316</v>
      </c>
      <c r="S4007" s="16">
        <f t="shared" si="317"/>
        <v>41872.807696759257</v>
      </c>
      <c r="T4007" s="16">
        <f t="shared" si="318"/>
        <v>41932.807696759257</v>
      </c>
      <c r="U4007">
        <f t="shared" si="319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10">
        <f t="shared" si="316"/>
        <v>2</v>
      </c>
      <c r="Q4008" s="11" t="s">
        <v>8315</v>
      </c>
      <c r="R4008" t="s">
        <v>8316</v>
      </c>
      <c r="S4008" s="16">
        <f t="shared" si="317"/>
        <v>42391.772997685184</v>
      </c>
      <c r="T4008" s="16">
        <f t="shared" si="318"/>
        <v>42416.772997685184</v>
      </c>
      <c r="U4008">
        <f t="shared" si="319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 s="10">
        <f t="shared" si="316"/>
        <v>5</v>
      </c>
      <c r="Q4009" s="11" t="s">
        <v>8315</v>
      </c>
      <c r="R4009" t="s">
        <v>8316</v>
      </c>
      <c r="S4009" s="16">
        <f t="shared" si="317"/>
        <v>41848.772928240738</v>
      </c>
      <c r="T4009" s="16">
        <f t="shared" si="318"/>
        <v>41877.686111111114</v>
      </c>
      <c r="U4009">
        <f t="shared" si="319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 s="10">
        <f t="shared" si="316"/>
        <v>15</v>
      </c>
      <c r="Q4010" s="11" t="s">
        <v>8315</v>
      </c>
      <c r="R4010" t="s">
        <v>8316</v>
      </c>
      <c r="S4010" s="16">
        <f t="shared" si="317"/>
        <v>42177.964201388888</v>
      </c>
      <c r="T4010" s="16">
        <f t="shared" si="318"/>
        <v>42207.964201388888</v>
      </c>
      <c r="U4010">
        <f t="shared" si="319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 s="10">
        <f t="shared" si="316"/>
        <v>25</v>
      </c>
      <c r="Q4011" s="11" t="s">
        <v>8315</v>
      </c>
      <c r="R4011" t="s">
        <v>8316</v>
      </c>
      <c r="S4011" s="16">
        <f t="shared" si="317"/>
        <v>41851.700925925928</v>
      </c>
      <c r="T4011" s="16">
        <f t="shared" si="318"/>
        <v>41891.700925925928</v>
      </c>
      <c r="U4011">
        <f t="shared" si="319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 s="10">
        <f t="shared" si="316"/>
        <v>45.84</v>
      </c>
      <c r="Q4012" s="11" t="s">
        <v>8315</v>
      </c>
      <c r="R4012" t="s">
        <v>8316</v>
      </c>
      <c r="S4012" s="16">
        <f t="shared" si="317"/>
        <v>41921.770439814813</v>
      </c>
      <c r="T4012" s="16">
        <f t="shared" si="318"/>
        <v>41938.770439814813</v>
      </c>
      <c r="U4012">
        <f t="shared" si="319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 s="10">
        <f t="shared" si="316"/>
        <v>4.75</v>
      </c>
      <c r="Q4013" s="11" t="s">
        <v>8315</v>
      </c>
      <c r="R4013" t="s">
        <v>8316</v>
      </c>
      <c r="S4013" s="16">
        <f t="shared" si="317"/>
        <v>42002.54488425926</v>
      </c>
      <c r="T4013" s="16">
        <f t="shared" si="318"/>
        <v>42032.54488425926</v>
      </c>
      <c r="U4013">
        <f t="shared" si="319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s="10">
        <f t="shared" si="316"/>
        <v>0</v>
      </c>
      <c r="Q4014" s="11" t="s">
        <v>8315</v>
      </c>
      <c r="R4014" t="s">
        <v>8316</v>
      </c>
      <c r="S4014" s="16">
        <f t="shared" si="317"/>
        <v>42096.544548611113</v>
      </c>
      <c r="T4014" s="16">
        <f t="shared" si="318"/>
        <v>42126.544548611113</v>
      </c>
      <c r="U4014">
        <f t="shared" si="319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 s="10">
        <f t="shared" si="316"/>
        <v>13</v>
      </c>
      <c r="Q4015" s="11" t="s">
        <v>8315</v>
      </c>
      <c r="R4015" t="s">
        <v>8316</v>
      </c>
      <c r="S4015" s="16">
        <f t="shared" si="317"/>
        <v>42021.301192129627</v>
      </c>
      <c r="T4015" s="16">
        <f t="shared" si="318"/>
        <v>42051.301192129627</v>
      </c>
      <c r="U4015">
        <f t="shared" si="319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s="10">
        <f t="shared" si="316"/>
        <v>0</v>
      </c>
      <c r="Q4016" s="11" t="s">
        <v>8315</v>
      </c>
      <c r="R4016" t="s">
        <v>8316</v>
      </c>
      <c r="S4016" s="16">
        <f t="shared" si="317"/>
        <v>42419.246168981481</v>
      </c>
      <c r="T4016" s="16">
        <f t="shared" si="318"/>
        <v>42434.246168981481</v>
      </c>
      <c r="U4016">
        <f t="shared" si="319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 s="10">
        <f t="shared" si="316"/>
        <v>1</v>
      </c>
      <c r="Q4017" s="11" t="s">
        <v>8315</v>
      </c>
      <c r="R4017" t="s">
        <v>8316</v>
      </c>
      <c r="S4017" s="16">
        <f t="shared" si="317"/>
        <v>42174.780821759254</v>
      </c>
      <c r="T4017" s="16">
        <f t="shared" si="318"/>
        <v>42204.780821759254</v>
      </c>
      <c r="U4017">
        <f t="shared" si="319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 s="10">
        <f t="shared" si="316"/>
        <v>10</v>
      </c>
      <c r="Q4018" s="11" t="s">
        <v>8315</v>
      </c>
      <c r="R4018" t="s">
        <v>8316</v>
      </c>
      <c r="S4018" s="16">
        <f t="shared" si="317"/>
        <v>41869.872685185182</v>
      </c>
      <c r="T4018" s="16">
        <f t="shared" si="318"/>
        <v>41899.872685185182</v>
      </c>
      <c r="U4018">
        <f t="shared" si="319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 s="10">
        <f t="shared" si="316"/>
        <v>52.5</v>
      </c>
      <c r="Q4019" s="11" t="s">
        <v>8315</v>
      </c>
      <c r="R4019" t="s">
        <v>8316</v>
      </c>
      <c r="S4019" s="16">
        <f t="shared" si="317"/>
        <v>41856.672152777777</v>
      </c>
      <c r="T4019" s="16">
        <f t="shared" si="318"/>
        <v>41886.672152777777</v>
      </c>
      <c r="U4019">
        <f t="shared" si="319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 s="10">
        <f t="shared" si="316"/>
        <v>32.5</v>
      </c>
      <c r="Q4020" s="11" t="s">
        <v>8315</v>
      </c>
      <c r="R4020" t="s">
        <v>8316</v>
      </c>
      <c r="S4020" s="16">
        <f t="shared" si="317"/>
        <v>42620.91097222222</v>
      </c>
      <c r="T4020" s="16">
        <f t="shared" si="318"/>
        <v>42650.91097222222</v>
      </c>
      <c r="U4020">
        <f t="shared" si="319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 s="10">
        <f t="shared" si="316"/>
        <v>7.25</v>
      </c>
      <c r="Q4021" s="11" t="s">
        <v>8315</v>
      </c>
      <c r="R4021" t="s">
        <v>8316</v>
      </c>
      <c r="S4021" s="16">
        <f t="shared" si="317"/>
        <v>42417.675879629634</v>
      </c>
      <c r="T4021" s="16">
        <f t="shared" si="318"/>
        <v>42475.686111111107</v>
      </c>
      <c r="U4021">
        <f t="shared" si="319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 s="10">
        <f t="shared" si="316"/>
        <v>33.33</v>
      </c>
      <c r="Q4022" s="11" t="s">
        <v>8315</v>
      </c>
      <c r="R4022" t="s">
        <v>8316</v>
      </c>
      <c r="S4022" s="16">
        <f t="shared" si="317"/>
        <v>42057.190960648149</v>
      </c>
      <c r="T4022" s="16">
        <f t="shared" si="318"/>
        <v>42087.149293981478</v>
      </c>
      <c r="U4022">
        <f t="shared" si="319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 s="10">
        <f t="shared" si="316"/>
        <v>62.5</v>
      </c>
      <c r="Q4023" s="11" t="s">
        <v>8315</v>
      </c>
      <c r="R4023" t="s">
        <v>8316</v>
      </c>
      <c r="S4023" s="16">
        <f t="shared" si="317"/>
        <v>41878.911550925928</v>
      </c>
      <c r="T4023" s="16">
        <f t="shared" si="318"/>
        <v>41938.911550925928</v>
      </c>
      <c r="U4023">
        <f t="shared" si="319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 s="10">
        <f t="shared" si="316"/>
        <v>63.56</v>
      </c>
      <c r="Q4024" s="11" t="s">
        <v>8315</v>
      </c>
      <c r="R4024" t="s">
        <v>8316</v>
      </c>
      <c r="S4024" s="16">
        <f t="shared" si="317"/>
        <v>41990.584108796291</v>
      </c>
      <c r="T4024" s="16">
        <f t="shared" si="318"/>
        <v>42036.120833333334</v>
      </c>
      <c r="U4024">
        <f t="shared" si="319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10">
        <f t="shared" si="316"/>
        <v>0</v>
      </c>
      <c r="Q4025" s="11" t="s">
        <v>8315</v>
      </c>
      <c r="R4025" t="s">
        <v>8316</v>
      </c>
      <c r="S4025" s="16">
        <f t="shared" si="317"/>
        <v>42408.999571759254</v>
      </c>
      <c r="T4025" s="16">
        <f t="shared" si="318"/>
        <v>42453.957905092597</v>
      </c>
      <c r="U4025">
        <f t="shared" si="319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 s="10">
        <f t="shared" si="316"/>
        <v>10</v>
      </c>
      <c r="Q4026" s="11" t="s">
        <v>8315</v>
      </c>
      <c r="R4026" t="s">
        <v>8316</v>
      </c>
      <c r="S4026" s="16">
        <f t="shared" si="317"/>
        <v>42217.670104166667</v>
      </c>
      <c r="T4026" s="16">
        <f t="shared" si="318"/>
        <v>42247.670104166667</v>
      </c>
      <c r="U4026">
        <f t="shared" si="319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 s="10">
        <f t="shared" si="316"/>
        <v>62.5</v>
      </c>
      <c r="Q4027" s="11" t="s">
        <v>8315</v>
      </c>
      <c r="R4027" t="s">
        <v>8316</v>
      </c>
      <c r="S4027" s="16">
        <f t="shared" si="317"/>
        <v>42151.237685185188</v>
      </c>
      <c r="T4027" s="16">
        <f t="shared" si="318"/>
        <v>42211.237685185188</v>
      </c>
      <c r="U4027">
        <f t="shared" si="319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10">
        <f t="shared" si="316"/>
        <v>0</v>
      </c>
      <c r="Q4028" s="11" t="s">
        <v>8315</v>
      </c>
      <c r="R4028" t="s">
        <v>8316</v>
      </c>
      <c r="S4028" s="16">
        <f t="shared" si="317"/>
        <v>42282.655543981484</v>
      </c>
      <c r="T4028" s="16">
        <f t="shared" si="318"/>
        <v>42342.697210648148</v>
      </c>
      <c r="U4028">
        <f t="shared" si="319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 s="10">
        <f t="shared" si="316"/>
        <v>30.71</v>
      </c>
      <c r="Q4029" s="11" t="s">
        <v>8315</v>
      </c>
      <c r="R4029" t="s">
        <v>8316</v>
      </c>
      <c r="S4029" s="16">
        <f t="shared" si="317"/>
        <v>42768.97084490741</v>
      </c>
      <c r="T4029" s="16">
        <f t="shared" si="318"/>
        <v>42789.041666666672</v>
      </c>
      <c r="U4029">
        <f t="shared" si="319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 s="10">
        <f t="shared" si="316"/>
        <v>51</v>
      </c>
      <c r="Q4030" s="11" t="s">
        <v>8315</v>
      </c>
      <c r="R4030" t="s">
        <v>8316</v>
      </c>
      <c r="S4030" s="16">
        <f t="shared" si="317"/>
        <v>41765.938657407409</v>
      </c>
      <c r="T4030" s="16">
        <f t="shared" si="318"/>
        <v>41795.938657407409</v>
      </c>
      <c r="U4030">
        <f t="shared" si="319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s="10">
        <f t="shared" si="316"/>
        <v>0</v>
      </c>
      <c r="Q4031" s="11" t="s">
        <v>8315</v>
      </c>
      <c r="R4031" t="s">
        <v>8316</v>
      </c>
      <c r="S4031" s="16">
        <f t="shared" si="317"/>
        <v>42322.025115740747</v>
      </c>
      <c r="T4031" s="16">
        <f t="shared" si="318"/>
        <v>42352.025115740747</v>
      </c>
      <c r="U4031">
        <f t="shared" si="319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 s="10">
        <f t="shared" si="316"/>
        <v>66.67</v>
      </c>
      <c r="Q4032" s="11" t="s">
        <v>8315</v>
      </c>
      <c r="R4032" t="s">
        <v>8316</v>
      </c>
      <c r="S4032" s="16">
        <f t="shared" si="317"/>
        <v>42374.655081018514</v>
      </c>
      <c r="T4032" s="16">
        <f t="shared" si="318"/>
        <v>42403.784027777772</v>
      </c>
      <c r="U4032">
        <f t="shared" si="319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10">
        <f t="shared" si="316"/>
        <v>0</v>
      </c>
      <c r="Q4033" s="11" t="s">
        <v>8315</v>
      </c>
      <c r="R4033" t="s">
        <v>8316</v>
      </c>
      <c r="S4033" s="16">
        <f t="shared" si="317"/>
        <v>41941.585231481484</v>
      </c>
      <c r="T4033" s="16">
        <f t="shared" si="318"/>
        <v>41991.626898148148</v>
      </c>
      <c r="U4033">
        <f t="shared" si="319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 s="10">
        <f t="shared" si="316"/>
        <v>59</v>
      </c>
      <c r="Q4034" s="11" t="s">
        <v>8315</v>
      </c>
      <c r="R4034" t="s">
        <v>8316</v>
      </c>
      <c r="S4034" s="16">
        <f t="shared" si="317"/>
        <v>42293.809212962966</v>
      </c>
      <c r="T4034" s="16">
        <f t="shared" si="318"/>
        <v>42353.85087962963</v>
      </c>
      <c r="U4034">
        <f t="shared" si="319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 s="10">
        <f t="shared" ref="P4035:P4098" si="321">IFERROR(ROUND(E4035/L4035,2),0)</f>
        <v>65.34</v>
      </c>
      <c r="Q4035" s="11" t="s">
        <v>8315</v>
      </c>
      <c r="R4035" t="s">
        <v>8316</v>
      </c>
      <c r="S4035" s="16">
        <f t="shared" ref="S4035:S4098" si="322">(((J4035/60)/60)/24)+DATE(1970,1,1)</f>
        <v>42614.268796296295</v>
      </c>
      <c r="T4035" s="16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 s="10">
        <f t="shared" si="321"/>
        <v>100</v>
      </c>
      <c r="Q4036" s="11" t="s">
        <v>8315</v>
      </c>
      <c r="R4036" t="s">
        <v>8316</v>
      </c>
      <c r="S4036" s="16">
        <f t="shared" si="322"/>
        <v>42067.947337962964</v>
      </c>
      <c r="T4036" s="16">
        <f t="shared" si="323"/>
        <v>42097.905671296292</v>
      </c>
      <c r="U4036">
        <f t="shared" si="324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 s="10">
        <f t="shared" si="321"/>
        <v>147.4</v>
      </c>
      <c r="Q4037" s="11" t="s">
        <v>8315</v>
      </c>
      <c r="R4037" t="s">
        <v>8316</v>
      </c>
      <c r="S4037" s="16">
        <f t="shared" si="322"/>
        <v>41903.882951388885</v>
      </c>
      <c r="T4037" s="16">
        <f t="shared" si="323"/>
        <v>41933.882951388885</v>
      </c>
      <c r="U4037">
        <f t="shared" si="324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 s="10">
        <f t="shared" si="321"/>
        <v>166.06</v>
      </c>
      <c r="Q4038" s="11" t="s">
        <v>8315</v>
      </c>
      <c r="R4038" t="s">
        <v>8316</v>
      </c>
      <c r="S4038" s="16">
        <f t="shared" si="322"/>
        <v>41804.937083333331</v>
      </c>
      <c r="T4038" s="16">
        <f t="shared" si="323"/>
        <v>41821.9375</v>
      </c>
      <c r="U4038">
        <f t="shared" si="324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 s="10">
        <f t="shared" si="321"/>
        <v>40</v>
      </c>
      <c r="Q4039" s="11" t="s">
        <v>8315</v>
      </c>
      <c r="R4039" t="s">
        <v>8316</v>
      </c>
      <c r="S4039" s="16">
        <f t="shared" si="322"/>
        <v>42497.070775462969</v>
      </c>
      <c r="T4039" s="16">
        <f t="shared" si="323"/>
        <v>42514.600694444445</v>
      </c>
      <c r="U4039">
        <f t="shared" si="324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 s="10">
        <f t="shared" si="321"/>
        <v>75.25</v>
      </c>
      <c r="Q4040" s="11" t="s">
        <v>8315</v>
      </c>
      <c r="R4040" t="s">
        <v>8316</v>
      </c>
      <c r="S4040" s="16">
        <f t="shared" si="322"/>
        <v>41869.798726851855</v>
      </c>
      <c r="T4040" s="16">
        <f t="shared" si="323"/>
        <v>41929.798726851855</v>
      </c>
      <c r="U4040">
        <f t="shared" si="324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 s="10">
        <f t="shared" si="321"/>
        <v>60</v>
      </c>
      <c r="Q4041" s="11" t="s">
        <v>8315</v>
      </c>
      <c r="R4041" t="s">
        <v>8316</v>
      </c>
      <c r="S4041" s="16">
        <f t="shared" si="322"/>
        <v>42305.670914351853</v>
      </c>
      <c r="T4041" s="16">
        <f t="shared" si="323"/>
        <v>42339.249305555553</v>
      </c>
      <c r="U4041">
        <f t="shared" si="324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 s="10">
        <f t="shared" si="321"/>
        <v>1250</v>
      </c>
      <c r="Q4042" s="11" t="s">
        <v>8315</v>
      </c>
      <c r="R4042" t="s">
        <v>8316</v>
      </c>
      <c r="S4042" s="16">
        <f t="shared" si="322"/>
        <v>42144.231527777782</v>
      </c>
      <c r="T4042" s="16">
        <f t="shared" si="323"/>
        <v>42203.125</v>
      </c>
      <c r="U4042">
        <f t="shared" si="324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 s="10">
        <f t="shared" si="321"/>
        <v>10.5</v>
      </c>
      <c r="Q4043" s="11" t="s">
        <v>8315</v>
      </c>
      <c r="R4043" t="s">
        <v>8316</v>
      </c>
      <c r="S4043" s="16">
        <f t="shared" si="322"/>
        <v>42559.474004629628</v>
      </c>
      <c r="T4043" s="16">
        <f t="shared" si="323"/>
        <v>42619.474004629628</v>
      </c>
      <c r="U4043">
        <f t="shared" si="324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 s="10">
        <f t="shared" si="321"/>
        <v>7</v>
      </c>
      <c r="Q4044" s="11" t="s">
        <v>8315</v>
      </c>
      <c r="R4044" t="s">
        <v>8316</v>
      </c>
      <c r="S4044" s="16">
        <f t="shared" si="322"/>
        <v>41995.084074074075</v>
      </c>
      <c r="T4044" s="16">
        <f t="shared" si="323"/>
        <v>42024.802777777775</v>
      </c>
      <c r="U4044">
        <f t="shared" si="324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10">
        <f t="shared" si="321"/>
        <v>0</v>
      </c>
      <c r="Q4045" s="11" t="s">
        <v>8315</v>
      </c>
      <c r="R4045" t="s">
        <v>8316</v>
      </c>
      <c r="S4045" s="16">
        <f t="shared" si="322"/>
        <v>41948.957465277781</v>
      </c>
      <c r="T4045" s="16">
        <f t="shared" si="323"/>
        <v>41963.957465277781</v>
      </c>
      <c r="U4045">
        <f t="shared" si="324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 s="10">
        <f t="shared" si="321"/>
        <v>56.25</v>
      </c>
      <c r="Q4046" s="11" t="s">
        <v>8315</v>
      </c>
      <c r="R4046" t="s">
        <v>8316</v>
      </c>
      <c r="S4046" s="16">
        <f t="shared" si="322"/>
        <v>42074.219699074078</v>
      </c>
      <c r="T4046" s="16">
        <f t="shared" si="323"/>
        <v>42104.208333333328</v>
      </c>
      <c r="U4046">
        <f t="shared" si="324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 s="10">
        <f t="shared" si="321"/>
        <v>1</v>
      </c>
      <c r="Q4047" s="11" t="s">
        <v>8315</v>
      </c>
      <c r="R4047" t="s">
        <v>8316</v>
      </c>
      <c r="S4047" s="16">
        <f t="shared" si="322"/>
        <v>41842.201261574075</v>
      </c>
      <c r="T4047" s="16">
        <f t="shared" si="323"/>
        <v>41872.201261574075</v>
      </c>
      <c r="U4047">
        <f t="shared" si="324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 s="10">
        <f t="shared" si="321"/>
        <v>38.33</v>
      </c>
      <c r="Q4048" s="11" t="s">
        <v>8315</v>
      </c>
      <c r="R4048" t="s">
        <v>8316</v>
      </c>
      <c r="S4048" s="16">
        <f t="shared" si="322"/>
        <v>41904.650578703702</v>
      </c>
      <c r="T4048" s="16">
        <f t="shared" si="323"/>
        <v>41934.650578703702</v>
      </c>
      <c r="U4048">
        <f t="shared" si="324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 s="10">
        <f t="shared" si="321"/>
        <v>27.5</v>
      </c>
      <c r="Q4049" s="11" t="s">
        <v>8315</v>
      </c>
      <c r="R4049" t="s">
        <v>8316</v>
      </c>
      <c r="S4049" s="16">
        <f t="shared" si="322"/>
        <v>41991.022488425922</v>
      </c>
      <c r="T4049" s="16">
        <f t="shared" si="323"/>
        <v>42015.041666666672</v>
      </c>
      <c r="U4049">
        <f t="shared" si="324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 s="10">
        <f t="shared" si="321"/>
        <v>32.979999999999997</v>
      </c>
      <c r="Q4050" s="11" t="s">
        <v>8315</v>
      </c>
      <c r="R4050" t="s">
        <v>8316</v>
      </c>
      <c r="S4050" s="16">
        <f t="shared" si="322"/>
        <v>42436.509108796294</v>
      </c>
      <c r="T4050" s="16">
        <f t="shared" si="323"/>
        <v>42471.467442129629</v>
      </c>
      <c r="U4050">
        <f t="shared" si="324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 s="10">
        <f t="shared" si="321"/>
        <v>16</v>
      </c>
      <c r="Q4051" s="11" t="s">
        <v>8315</v>
      </c>
      <c r="R4051" t="s">
        <v>8316</v>
      </c>
      <c r="S4051" s="16">
        <f t="shared" si="322"/>
        <v>42169.958506944444</v>
      </c>
      <c r="T4051" s="16">
        <f t="shared" si="323"/>
        <v>42199.958506944444</v>
      </c>
      <c r="U4051">
        <f t="shared" si="324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 s="10">
        <f t="shared" si="321"/>
        <v>1</v>
      </c>
      <c r="Q4052" s="11" t="s">
        <v>8315</v>
      </c>
      <c r="R4052" t="s">
        <v>8316</v>
      </c>
      <c r="S4052" s="16">
        <f t="shared" si="322"/>
        <v>41905.636469907404</v>
      </c>
      <c r="T4052" s="16">
        <f t="shared" si="323"/>
        <v>41935.636469907404</v>
      </c>
      <c r="U4052">
        <f t="shared" si="324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s="10">
        <f t="shared" si="321"/>
        <v>0</v>
      </c>
      <c r="Q4053" s="11" t="s">
        <v>8315</v>
      </c>
      <c r="R4053" t="s">
        <v>8316</v>
      </c>
      <c r="S4053" s="16">
        <f t="shared" si="322"/>
        <v>41761.810150462967</v>
      </c>
      <c r="T4053" s="16">
        <f t="shared" si="323"/>
        <v>41768.286805555559</v>
      </c>
      <c r="U4053">
        <f t="shared" si="324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 s="10">
        <f t="shared" si="321"/>
        <v>86.62</v>
      </c>
      <c r="Q4054" s="11" t="s">
        <v>8315</v>
      </c>
      <c r="R4054" t="s">
        <v>8316</v>
      </c>
      <c r="S4054" s="16">
        <f t="shared" si="322"/>
        <v>41865.878657407404</v>
      </c>
      <c r="T4054" s="16">
        <f t="shared" si="323"/>
        <v>41925.878657407404</v>
      </c>
      <c r="U4054">
        <f t="shared" si="324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 s="10">
        <f t="shared" si="321"/>
        <v>55</v>
      </c>
      <c r="Q4055" s="11" t="s">
        <v>8315</v>
      </c>
      <c r="R4055" t="s">
        <v>8316</v>
      </c>
      <c r="S4055" s="16">
        <f t="shared" si="322"/>
        <v>41928.690138888887</v>
      </c>
      <c r="T4055" s="16">
        <f t="shared" si="323"/>
        <v>41958.833333333328</v>
      </c>
      <c r="U4055">
        <f t="shared" si="324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s="10">
        <f t="shared" si="321"/>
        <v>0</v>
      </c>
      <c r="Q4056" s="11" t="s">
        <v>8315</v>
      </c>
      <c r="R4056" t="s">
        <v>8316</v>
      </c>
      <c r="S4056" s="16">
        <f t="shared" si="322"/>
        <v>42613.841261574074</v>
      </c>
      <c r="T4056" s="16">
        <f t="shared" si="323"/>
        <v>42644.166666666672</v>
      </c>
      <c r="U4056">
        <f t="shared" si="324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 s="10">
        <f t="shared" si="321"/>
        <v>41.95</v>
      </c>
      <c r="Q4057" s="11" t="s">
        <v>8315</v>
      </c>
      <c r="R4057" t="s">
        <v>8316</v>
      </c>
      <c r="S4057" s="16">
        <f t="shared" si="322"/>
        <v>41779.648506944446</v>
      </c>
      <c r="T4057" s="16">
        <f t="shared" si="323"/>
        <v>41809.648506944446</v>
      </c>
      <c r="U4057">
        <f t="shared" si="324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 s="10">
        <f t="shared" si="321"/>
        <v>88.33</v>
      </c>
      <c r="Q4058" s="11" t="s">
        <v>8315</v>
      </c>
      <c r="R4058" t="s">
        <v>8316</v>
      </c>
      <c r="S4058" s="16">
        <f t="shared" si="322"/>
        <v>42534.933321759265</v>
      </c>
      <c r="T4058" s="16">
        <f t="shared" si="323"/>
        <v>42554.832638888889</v>
      </c>
      <c r="U4058">
        <f t="shared" si="324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 s="10">
        <f t="shared" si="321"/>
        <v>129.16999999999999</v>
      </c>
      <c r="Q4059" s="11" t="s">
        <v>8315</v>
      </c>
      <c r="R4059" t="s">
        <v>8316</v>
      </c>
      <c r="S4059" s="16">
        <f t="shared" si="322"/>
        <v>42310.968518518523</v>
      </c>
      <c r="T4059" s="16">
        <f t="shared" si="323"/>
        <v>42333.958333333328</v>
      </c>
      <c r="U4059">
        <f t="shared" si="324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 s="10">
        <f t="shared" si="321"/>
        <v>23.75</v>
      </c>
      <c r="Q4060" s="11" t="s">
        <v>8315</v>
      </c>
      <c r="R4060" t="s">
        <v>8316</v>
      </c>
      <c r="S4060" s="16">
        <f t="shared" si="322"/>
        <v>42446.060694444444</v>
      </c>
      <c r="T4060" s="16">
        <f t="shared" si="323"/>
        <v>42461.165972222225</v>
      </c>
      <c r="U4060">
        <f t="shared" si="324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 s="10">
        <f t="shared" si="321"/>
        <v>35.71</v>
      </c>
      <c r="Q4061" s="11" t="s">
        <v>8315</v>
      </c>
      <c r="R4061" t="s">
        <v>8316</v>
      </c>
      <c r="S4061" s="16">
        <f t="shared" si="322"/>
        <v>41866.640648148146</v>
      </c>
      <c r="T4061" s="16">
        <f t="shared" si="323"/>
        <v>41898.125</v>
      </c>
      <c r="U4061">
        <f t="shared" si="324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 s="10">
        <f t="shared" si="321"/>
        <v>57</v>
      </c>
      <c r="Q4062" s="11" t="s">
        <v>8315</v>
      </c>
      <c r="R4062" t="s">
        <v>8316</v>
      </c>
      <c r="S4062" s="16">
        <f t="shared" si="322"/>
        <v>41779.695092592592</v>
      </c>
      <c r="T4062" s="16">
        <f t="shared" si="323"/>
        <v>41813.666666666664</v>
      </c>
      <c r="U4062">
        <f t="shared" si="324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s="10">
        <f t="shared" si="321"/>
        <v>0</v>
      </c>
      <c r="Q4063" s="11" t="s">
        <v>8315</v>
      </c>
      <c r="R4063" t="s">
        <v>8316</v>
      </c>
      <c r="S4063" s="16">
        <f t="shared" si="322"/>
        <v>42421.141469907408</v>
      </c>
      <c r="T4063" s="16">
        <f t="shared" si="323"/>
        <v>42481.099803240737</v>
      </c>
      <c r="U4063">
        <f t="shared" si="324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 s="10">
        <f t="shared" si="321"/>
        <v>163.33000000000001</v>
      </c>
      <c r="Q4064" s="11" t="s">
        <v>8315</v>
      </c>
      <c r="R4064" t="s">
        <v>8316</v>
      </c>
      <c r="S4064" s="16">
        <f t="shared" si="322"/>
        <v>42523.739212962959</v>
      </c>
      <c r="T4064" s="16">
        <f t="shared" si="323"/>
        <v>42553.739212962959</v>
      </c>
      <c r="U4064">
        <f t="shared" si="324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 s="10">
        <f t="shared" si="321"/>
        <v>15</v>
      </c>
      <c r="Q4065" s="11" t="s">
        <v>8315</v>
      </c>
      <c r="R4065" t="s">
        <v>8316</v>
      </c>
      <c r="S4065" s="16">
        <f t="shared" si="322"/>
        <v>41787.681527777779</v>
      </c>
      <c r="T4065" s="16">
        <f t="shared" si="323"/>
        <v>41817.681527777779</v>
      </c>
      <c r="U4065">
        <f t="shared" si="324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 s="10">
        <f t="shared" si="321"/>
        <v>64.17</v>
      </c>
      <c r="Q4066" s="11" t="s">
        <v>8315</v>
      </c>
      <c r="R4066" t="s">
        <v>8316</v>
      </c>
      <c r="S4066" s="16">
        <f t="shared" si="322"/>
        <v>42093.588263888887</v>
      </c>
      <c r="T4066" s="16">
        <f t="shared" si="323"/>
        <v>42123.588263888887</v>
      </c>
      <c r="U4066">
        <f t="shared" si="324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 s="10">
        <f t="shared" si="321"/>
        <v>6.75</v>
      </c>
      <c r="Q4067" s="11" t="s">
        <v>8315</v>
      </c>
      <c r="R4067" t="s">
        <v>8316</v>
      </c>
      <c r="S4067" s="16">
        <f t="shared" si="322"/>
        <v>41833.951516203706</v>
      </c>
      <c r="T4067" s="16">
        <f t="shared" si="323"/>
        <v>41863.951516203706</v>
      </c>
      <c r="U4067">
        <f t="shared" si="324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 s="10">
        <f t="shared" si="321"/>
        <v>25</v>
      </c>
      <c r="Q4068" s="11" t="s">
        <v>8315</v>
      </c>
      <c r="R4068" t="s">
        <v>8316</v>
      </c>
      <c r="S4068" s="16">
        <f t="shared" si="322"/>
        <v>42479.039212962962</v>
      </c>
      <c r="T4068" s="16">
        <f t="shared" si="323"/>
        <v>42509.039212962962</v>
      </c>
      <c r="U4068">
        <f t="shared" si="324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 s="10">
        <f t="shared" si="321"/>
        <v>179.12</v>
      </c>
      <c r="Q4069" s="11" t="s">
        <v>8315</v>
      </c>
      <c r="R4069" t="s">
        <v>8316</v>
      </c>
      <c r="S4069" s="16">
        <f t="shared" si="322"/>
        <v>42235.117476851854</v>
      </c>
      <c r="T4069" s="16">
        <f t="shared" si="323"/>
        <v>42275.117476851854</v>
      </c>
      <c r="U4069">
        <f t="shared" si="324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 s="10">
        <f t="shared" si="321"/>
        <v>34.950000000000003</v>
      </c>
      <c r="Q4070" s="11" t="s">
        <v>8315</v>
      </c>
      <c r="R4070" t="s">
        <v>8316</v>
      </c>
      <c r="S4070" s="16">
        <f t="shared" si="322"/>
        <v>42718.963599537034</v>
      </c>
      <c r="T4070" s="16">
        <f t="shared" si="323"/>
        <v>42748.961805555555</v>
      </c>
      <c r="U4070">
        <f t="shared" si="324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 s="10">
        <f t="shared" si="321"/>
        <v>33.08</v>
      </c>
      <c r="Q4071" s="11" t="s">
        <v>8315</v>
      </c>
      <c r="R4071" t="s">
        <v>8316</v>
      </c>
      <c r="S4071" s="16">
        <f t="shared" si="322"/>
        <v>42022.661527777775</v>
      </c>
      <c r="T4071" s="16">
        <f t="shared" si="323"/>
        <v>42063.5</v>
      </c>
      <c r="U4071">
        <f t="shared" si="324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 s="10">
        <f t="shared" si="321"/>
        <v>27.5</v>
      </c>
      <c r="Q4072" s="11" t="s">
        <v>8315</v>
      </c>
      <c r="R4072" t="s">
        <v>8316</v>
      </c>
      <c r="S4072" s="16">
        <f t="shared" si="322"/>
        <v>42031.666898148149</v>
      </c>
      <c r="T4072" s="16">
        <f t="shared" si="323"/>
        <v>42064.125</v>
      </c>
      <c r="U4072">
        <f t="shared" si="324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10">
        <f t="shared" si="321"/>
        <v>0</v>
      </c>
      <c r="Q4073" s="11" t="s">
        <v>8315</v>
      </c>
      <c r="R4073" t="s">
        <v>8316</v>
      </c>
      <c r="S4073" s="16">
        <f t="shared" si="322"/>
        <v>42700.804756944446</v>
      </c>
      <c r="T4073" s="16">
        <f t="shared" si="323"/>
        <v>42730.804756944446</v>
      </c>
      <c r="U4073">
        <f t="shared" si="324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 s="10">
        <f t="shared" si="321"/>
        <v>2</v>
      </c>
      <c r="Q4074" s="11" t="s">
        <v>8315</v>
      </c>
      <c r="R4074" t="s">
        <v>8316</v>
      </c>
      <c r="S4074" s="16">
        <f t="shared" si="322"/>
        <v>41812.77443287037</v>
      </c>
      <c r="T4074" s="16">
        <f t="shared" si="323"/>
        <v>41872.77443287037</v>
      </c>
      <c r="U4074">
        <f t="shared" si="324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 s="10">
        <f t="shared" si="321"/>
        <v>18.5</v>
      </c>
      <c r="Q4075" s="11" t="s">
        <v>8315</v>
      </c>
      <c r="R4075" t="s">
        <v>8316</v>
      </c>
      <c r="S4075" s="16">
        <f t="shared" si="322"/>
        <v>42078.34520833334</v>
      </c>
      <c r="T4075" s="16">
        <f t="shared" si="323"/>
        <v>42133.166666666672</v>
      </c>
      <c r="U4075">
        <f t="shared" si="324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 s="10">
        <f t="shared" si="321"/>
        <v>35</v>
      </c>
      <c r="Q4076" s="11" t="s">
        <v>8315</v>
      </c>
      <c r="R4076" t="s">
        <v>8316</v>
      </c>
      <c r="S4076" s="16">
        <f t="shared" si="322"/>
        <v>42283.552951388891</v>
      </c>
      <c r="T4076" s="16">
        <f t="shared" si="323"/>
        <v>42313.594618055555</v>
      </c>
      <c r="U4076">
        <f t="shared" si="324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 s="10">
        <f t="shared" si="321"/>
        <v>44.31</v>
      </c>
      <c r="Q4077" s="11" t="s">
        <v>8315</v>
      </c>
      <c r="R4077" t="s">
        <v>8316</v>
      </c>
      <c r="S4077" s="16">
        <f t="shared" si="322"/>
        <v>41779.045937499999</v>
      </c>
      <c r="T4077" s="16">
        <f t="shared" si="323"/>
        <v>41820.727777777778</v>
      </c>
      <c r="U4077">
        <f t="shared" si="324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10">
        <f t="shared" si="321"/>
        <v>0</v>
      </c>
      <c r="Q4078" s="11" t="s">
        <v>8315</v>
      </c>
      <c r="R4078" t="s">
        <v>8316</v>
      </c>
      <c r="S4078" s="16">
        <f t="shared" si="322"/>
        <v>41905.795706018522</v>
      </c>
      <c r="T4078" s="16">
        <f t="shared" si="323"/>
        <v>41933.82708333333</v>
      </c>
      <c r="U4078">
        <f t="shared" si="324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 s="10">
        <f t="shared" si="321"/>
        <v>222.5</v>
      </c>
      <c r="Q4079" s="11" t="s">
        <v>8315</v>
      </c>
      <c r="R4079" t="s">
        <v>8316</v>
      </c>
      <c r="S4079" s="16">
        <f t="shared" si="322"/>
        <v>42695.7105787037</v>
      </c>
      <c r="T4079" s="16">
        <f t="shared" si="323"/>
        <v>42725.7105787037</v>
      </c>
      <c r="U4079">
        <f t="shared" si="324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10">
        <f t="shared" si="321"/>
        <v>0</v>
      </c>
      <c r="Q4080" s="11" t="s">
        <v>8315</v>
      </c>
      <c r="R4080" t="s">
        <v>8316</v>
      </c>
      <c r="S4080" s="16">
        <f t="shared" si="322"/>
        <v>42732.787523148145</v>
      </c>
      <c r="T4080" s="16">
        <f t="shared" si="323"/>
        <v>42762.787523148145</v>
      </c>
      <c r="U4080">
        <f t="shared" si="324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 s="10">
        <f t="shared" si="321"/>
        <v>5</v>
      </c>
      <c r="Q4081" s="11" t="s">
        <v>8315</v>
      </c>
      <c r="R4081" t="s">
        <v>8316</v>
      </c>
      <c r="S4081" s="16">
        <f t="shared" si="322"/>
        <v>42510.938900462963</v>
      </c>
      <c r="T4081" s="16">
        <f t="shared" si="323"/>
        <v>42540.938900462963</v>
      </c>
      <c r="U4081">
        <f t="shared" si="324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s="10">
        <f t="shared" si="321"/>
        <v>0</v>
      </c>
      <c r="Q4082" s="11" t="s">
        <v>8315</v>
      </c>
      <c r="R4082" t="s">
        <v>8316</v>
      </c>
      <c r="S4082" s="16">
        <f t="shared" si="322"/>
        <v>42511.698101851856</v>
      </c>
      <c r="T4082" s="16">
        <f t="shared" si="323"/>
        <v>42535.787500000006</v>
      </c>
      <c r="U4082">
        <f t="shared" si="324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 s="10">
        <f t="shared" si="321"/>
        <v>29.17</v>
      </c>
      <c r="Q4083" s="11" t="s">
        <v>8315</v>
      </c>
      <c r="R4083" t="s">
        <v>8316</v>
      </c>
      <c r="S4083" s="16">
        <f t="shared" si="322"/>
        <v>42041.581307870365</v>
      </c>
      <c r="T4083" s="16">
        <f t="shared" si="323"/>
        <v>42071.539641203708</v>
      </c>
      <c r="U4083">
        <f t="shared" si="324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 s="10">
        <f t="shared" si="321"/>
        <v>1.5</v>
      </c>
      <c r="Q4084" s="11" t="s">
        <v>8315</v>
      </c>
      <c r="R4084" t="s">
        <v>8316</v>
      </c>
      <c r="S4084" s="16">
        <f t="shared" si="322"/>
        <v>42307.189270833333</v>
      </c>
      <c r="T4084" s="16">
        <f t="shared" si="323"/>
        <v>42322.958333333328</v>
      </c>
      <c r="U4084">
        <f t="shared" si="324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 s="10">
        <f t="shared" si="321"/>
        <v>126.5</v>
      </c>
      <c r="Q4085" s="11" t="s">
        <v>8315</v>
      </c>
      <c r="R4085" t="s">
        <v>8316</v>
      </c>
      <c r="S4085" s="16">
        <f t="shared" si="322"/>
        <v>42353.761759259258</v>
      </c>
      <c r="T4085" s="16">
        <f t="shared" si="323"/>
        <v>42383.761759259258</v>
      </c>
      <c r="U4085">
        <f t="shared" si="324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10">
        <f t="shared" si="321"/>
        <v>10</v>
      </c>
      <c r="Q4086" s="11" t="s">
        <v>8315</v>
      </c>
      <c r="R4086" t="s">
        <v>8316</v>
      </c>
      <c r="S4086" s="16">
        <f t="shared" si="322"/>
        <v>42622.436412037037</v>
      </c>
      <c r="T4086" s="16">
        <f t="shared" si="323"/>
        <v>42652.436412037037</v>
      </c>
      <c r="U4086">
        <f t="shared" si="324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 s="10">
        <f t="shared" si="321"/>
        <v>10</v>
      </c>
      <c r="Q4087" s="11" t="s">
        <v>8315</v>
      </c>
      <c r="R4087" t="s">
        <v>8316</v>
      </c>
      <c r="S4087" s="16">
        <f t="shared" si="322"/>
        <v>42058.603877314818</v>
      </c>
      <c r="T4087" s="16">
        <f t="shared" si="323"/>
        <v>42087.165972222225</v>
      </c>
      <c r="U4087">
        <f t="shared" si="324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 s="10">
        <f t="shared" si="321"/>
        <v>9.4</v>
      </c>
      <c r="Q4088" s="11" t="s">
        <v>8315</v>
      </c>
      <c r="R4088" t="s">
        <v>8316</v>
      </c>
      <c r="S4088" s="16">
        <f t="shared" si="322"/>
        <v>42304.940960648149</v>
      </c>
      <c r="T4088" s="16">
        <f t="shared" si="323"/>
        <v>42329.166666666672</v>
      </c>
      <c r="U4088">
        <f t="shared" si="324"/>
        <v>2015</v>
      </c>
    </row>
    <row r="4089" spans="1:21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s="10">
        <f t="shared" si="321"/>
        <v>0</v>
      </c>
      <c r="Q4089" s="11" t="s">
        <v>8315</v>
      </c>
      <c r="R4089" t="s">
        <v>8316</v>
      </c>
      <c r="S4089" s="16">
        <f t="shared" si="322"/>
        <v>42538.742893518516</v>
      </c>
      <c r="T4089" s="16">
        <f t="shared" si="323"/>
        <v>42568.742893518516</v>
      </c>
      <c r="U4089">
        <f t="shared" si="324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 s="10">
        <f t="shared" si="321"/>
        <v>72</v>
      </c>
      <c r="Q4090" s="11" t="s">
        <v>8315</v>
      </c>
      <c r="R4090" t="s">
        <v>8316</v>
      </c>
      <c r="S4090" s="16">
        <f t="shared" si="322"/>
        <v>41990.612546296295</v>
      </c>
      <c r="T4090" s="16">
        <f t="shared" si="323"/>
        <v>42020.434722222228</v>
      </c>
      <c r="U4090">
        <f t="shared" si="324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 s="10">
        <f t="shared" si="321"/>
        <v>30</v>
      </c>
      <c r="Q4091" s="11" t="s">
        <v>8315</v>
      </c>
      <c r="R4091" t="s">
        <v>8316</v>
      </c>
      <c r="S4091" s="16">
        <f t="shared" si="322"/>
        <v>42122.732499999998</v>
      </c>
      <c r="T4091" s="16">
        <f t="shared" si="323"/>
        <v>42155.732638888891</v>
      </c>
      <c r="U4091">
        <f t="shared" si="324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 s="10">
        <f t="shared" si="321"/>
        <v>10.67</v>
      </c>
      <c r="Q4092" s="11" t="s">
        <v>8315</v>
      </c>
      <c r="R4092" t="s">
        <v>8316</v>
      </c>
      <c r="S4092" s="16">
        <f t="shared" si="322"/>
        <v>42209.67288194444</v>
      </c>
      <c r="T4092" s="16">
        <f t="shared" si="323"/>
        <v>42223.625</v>
      </c>
      <c r="U4092">
        <f t="shared" si="324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 s="10">
        <f t="shared" si="321"/>
        <v>25.5</v>
      </c>
      <c r="Q4093" s="11" t="s">
        <v>8315</v>
      </c>
      <c r="R4093" t="s">
        <v>8316</v>
      </c>
      <c r="S4093" s="16">
        <f t="shared" si="322"/>
        <v>41990.506377314814</v>
      </c>
      <c r="T4093" s="16">
        <f t="shared" si="323"/>
        <v>42020.506377314814</v>
      </c>
      <c r="U4093">
        <f t="shared" si="324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 s="10">
        <f t="shared" si="321"/>
        <v>20</v>
      </c>
      <c r="Q4094" s="11" t="s">
        <v>8315</v>
      </c>
      <c r="R4094" t="s">
        <v>8316</v>
      </c>
      <c r="S4094" s="16">
        <f t="shared" si="322"/>
        <v>42039.194988425923</v>
      </c>
      <c r="T4094" s="16">
        <f t="shared" si="323"/>
        <v>42099.153321759266</v>
      </c>
      <c r="U4094">
        <f t="shared" si="324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 s="10">
        <f t="shared" si="321"/>
        <v>15</v>
      </c>
      <c r="Q4095" s="11" t="s">
        <v>8315</v>
      </c>
      <c r="R4095" t="s">
        <v>8316</v>
      </c>
      <c r="S4095" s="16">
        <f t="shared" si="322"/>
        <v>42178.815891203703</v>
      </c>
      <c r="T4095" s="16">
        <f t="shared" si="323"/>
        <v>42238.815891203703</v>
      </c>
      <c r="U4095">
        <f t="shared" si="324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 s="10">
        <f t="shared" si="321"/>
        <v>91.25</v>
      </c>
      <c r="Q4096" s="11" t="s">
        <v>8315</v>
      </c>
      <c r="R4096" t="s">
        <v>8316</v>
      </c>
      <c r="S4096" s="16">
        <f t="shared" si="322"/>
        <v>41890.086805555555</v>
      </c>
      <c r="T4096" s="16">
        <f t="shared" si="323"/>
        <v>41934.207638888889</v>
      </c>
      <c r="U4096">
        <f t="shared" si="324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 s="10">
        <f t="shared" si="321"/>
        <v>800</v>
      </c>
      <c r="Q4097" s="11" t="s">
        <v>8315</v>
      </c>
      <c r="R4097" t="s">
        <v>8316</v>
      </c>
      <c r="S4097" s="16">
        <f t="shared" si="322"/>
        <v>42693.031828703708</v>
      </c>
      <c r="T4097" s="16">
        <f t="shared" si="323"/>
        <v>42723.031828703708</v>
      </c>
      <c r="U4097">
        <f t="shared" si="324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 s="10">
        <f t="shared" si="321"/>
        <v>80</v>
      </c>
      <c r="Q4098" s="11" t="s">
        <v>8315</v>
      </c>
      <c r="R4098" t="s">
        <v>8316</v>
      </c>
      <c r="S4098" s="16">
        <f t="shared" si="322"/>
        <v>42750.530312499999</v>
      </c>
      <c r="T4098" s="16">
        <f t="shared" si="323"/>
        <v>42794.368749999994</v>
      </c>
      <c r="U4098">
        <f t="shared" si="324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 s="10">
        <f t="shared" ref="P4099:P4115" si="326">IFERROR(ROUND(E4099/L4099,2),0)</f>
        <v>0</v>
      </c>
      <c r="Q4099" s="11" t="s">
        <v>8315</v>
      </c>
      <c r="R4099" t="s">
        <v>8316</v>
      </c>
      <c r="S4099" s="16">
        <f t="shared" ref="S4099:S4115" si="327">(((J4099/60)/60)/24)+DATE(1970,1,1)</f>
        <v>42344.824502314819</v>
      </c>
      <c r="T4099" s="16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s="10">
        <f t="shared" si="326"/>
        <v>0</v>
      </c>
      <c r="Q4100" s="11" t="s">
        <v>8315</v>
      </c>
      <c r="R4100" t="s">
        <v>8316</v>
      </c>
      <c r="S4100" s="16">
        <f t="shared" si="327"/>
        <v>42495.722187499996</v>
      </c>
      <c r="T4100" s="16">
        <f t="shared" si="328"/>
        <v>42525.722187499996</v>
      </c>
      <c r="U4100">
        <f t="shared" si="329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 s="10">
        <f t="shared" si="326"/>
        <v>50</v>
      </c>
      <c r="Q4101" s="11" t="s">
        <v>8315</v>
      </c>
      <c r="R4101" t="s">
        <v>8316</v>
      </c>
      <c r="S4101" s="16">
        <f t="shared" si="327"/>
        <v>42570.850381944445</v>
      </c>
      <c r="T4101" s="16">
        <f t="shared" si="328"/>
        <v>42615.850381944445</v>
      </c>
      <c r="U4101">
        <f t="shared" si="329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s="10">
        <f t="shared" si="326"/>
        <v>0</v>
      </c>
      <c r="Q4102" s="11" t="s">
        <v>8315</v>
      </c>
      <c r="R4102" t="s">
        <v>8316</v>
      </c>
      <c r="S4102" s="16">
        <f t="shared" si="327"/>
        <v>41927.124884259261</v>
      </c>
      <c r="T4102" s="16">
        <f t="shared" si="328"/>
        <v>41937.124884259261</v>
      </c>
      <c r="U4102">
        <f t="shared" si="329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s="10">
        <f t="shared" si="326"/>
        <v>0</v>
      </c>
      <c r="Q4103" s="11" t="s">
        <v>8315</v>
      </c>
      <c r="R4103" t="s">
        <v>8316</v>
      </c>
      <c r="S4103" s="16">
        <f t="shared" si="327"/>
        <v>42730.903726851851</v>
      </c>
      <c r="T4103" s="16">
        <f t="shared" si="328"/>
        <v>42760.903726851851</v>
      </c>
      <c r="U4103">
        <f t="shared" si="329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 s="10">
        <f t="shared" si="326"/>
        <v>22.83</v>
      </c>
      <c r="Q4104" s="11" t="s">
        <v>8315</v>
      </c>
      <c r="R4104" t="s">
        <v>8316</v>
      </c>
      <c r="S4104" s="16">
        <f t="shared" si="327"/>
        <v>42475.848067129627</v>
      </c>
      <c r="T4104" s="16">
        <f t="shared" si="328"/>
        <v>42505.848067129627</v>
      </c>
      <c r="U4104">
        <f t="shared" si="329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 s="10">
        <f t="shared" si="326"/>
        <v>16.670000000000002</v>
      </c>
      <c r="Q4105" s="11" t="s">
        <v>8315</v>
      </c>
      <c r="R4105" t="s">
        <v>8316</v>
      </c>
      <c r="S4105" s="16">
        <f t="shared" si="327"/>
        <v>42188.83293981482</v>
      </c>
      <c r="T4105" s="16">
        <f t="shared" si="328"/>
        <v>42242.772222222222</v>
      </c>
      <c r="U4105">
        <f t="shared" si="329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 s="10">
        <f t="shared" si="326"/>
        <v>45.79</v>
      </c>
      <c r="Q4106" s="11" t="s">
        <v>8315</v>
      </c>
      <c r="R4106" t="s">
        <v>8316</v>
      </c>
      <c r="S4106" s="16">
        <f t="shared" si="327"/>
        <v>42640.278171296297</v>
      </c>
      <c r="T4106" s="16">
        <f t="shared" si="328"/>
        <v>42670.278171296297</v>
      </c>
      <c r="U4106">
        <f t="shared" si="329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 s="10">
        <f t="shared" si="326"/>
        <v>383.33</v>
      </c>
      <c r="Q4107" s="11" t="s">
        <v>8315</v>
      </c>
      <c r="R4107" t="s">
        <v>8316</v>
      </c>
      <c r="S4107" s="16">
        <f t="shared" si="327"/>
        <v>42697.010520833333</v>
      </c>
      <c r="T4107" s="16">
        <f t="shared" si="328"/>
        <v>42730.010520833333</v>
      </c>
      <c r="U4107">
        <f t="shared" si="329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 s="10">
        <f t="shared" si="326"/>
        <v>106.97</v>
      </c>
      <c r="Q4108" s="11" t="s">
        <v>8315</v>
      </c>
      <c r="R4108" t="s">
        <v>8316</v>
      </c>
      <c r="S4108" s="16">
        <f t="shared" si="327"/>
        <v>42053.049375000002</v>
      </c>
      <c r="T4108" s="16">
        <f t="shared" si="328"/>
        <v>42096.041666666672</v>
      </c>
      <c r="U4108">
        <f t="shared" si="329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 s="10">
        <f t="shared" si="326"/>
        <v>10.25</v>
      </c>
      <c r="Q4109" s="11" t="s">
        <v>8315</v>
      </c>
      <c r="R4109" t="s">
        <v>8316</v>
      </c>
      <c r="S4109" s="16">
        <f t="shared" si="327"/>
        <v>41883.916678240741</v>
      </c>
      <c r="T4109" s="16">
        <f t="shared" si="328"/>
        <v>41906.916678240741</v>
      </c>
      <c r="U4109">
        <f t="shared" si="329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 s="10">
        <f t="shared" si="326"/>
        <v>59</v>
      </c>
      <c r="Q4110" s="11" t="s">
        <v>8315</v>
      </c>
      <c r="R4110" t="s">
        <v>8316</v>
      </c>
      <c r="S4110" s="16">
        <f t="shared" si="327"/>
        <v>42767.031678240746</v>
      </c>
      <c r="T4110" s="16">
        <f t="shared" si="328"/>
        <v>42797.208333333328</v>
      </c>
      <c r="U4110">
        <f t="shared" si="329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s="10">
        <f t="shared" si="326"/>
        <v>0</v>
      </c>
      <c r="Q4111" s="11" t="s">
        <v>8315</v>
      </c>
      <c r="R4111" t="s">
        <v>8316</v>
      </c>
      <c r="S4111" s="16">
        <f t="shared" si="327"/>
        <v>42307.539398148147</v>
      </c>
      <c r="T4111" s="16">
        <f t="shared" si="328"/>
        <v>42337.581064814818</v>
      </c>
      <c r="U4111">
        <f t="shared" si="329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 s="10">
        <f t="shared" si="326"/>
        <v>14.33</v>
      </c>
      <c r="Q4112" s="11" t="s">
        <v>8315</v>
      </c>
      <c r="R4112" t="s">
        <v>8316</v>
      </c>
      <c r="S4112" s="16">
        <f t="shared" si="327"/>
        <v>42512.626747685179</v>
      </c>
      <c r="T4112" s="16">
        <f t="shared" si="328"/>
        <v>42572.626747685179</v>
      </c>
      <c r="U4112">
        <f t="shared" si="329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 s="10">
        <f t="shared" si="326"/>
        <v>15.67</v>
      </c>
      <c r="Q4113" s="11" t="s">
        <v>8315</v>
      </c>
      <c r="R4113" t="s">
        <v>8316</v>
      </c>
      <c r="S4113" s="16">
        <f t="shared" si="327"/>
        <v>42029.135879629626</v>
      </c>
      <c r="T4113" s="16">
        <f t="shared" si="328"/>
        <v>42059.135879629626</v>
      </c>
      <c r="U4113">
        <f t="shared" si="329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10">
        <f t="shared" si="326"/>
        <v>1</v>
      </c>
      <c r="Q4114" s="11" t="s">
        <v>8315</v>
      </c>
      <c r="R4114" t="s">
        <v>8316</v>
      </c>
      <c r="S4114" s="16">
        <f t="shared" si="327"/>
        <v>42400.946597222224</v>
      </c>
      <c r="T4114" s="16">
        <f t="shared" si="328"/>
        <v>42428</v>
      </c>
      <c r="U4114">
        <f t="shared" si="329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 s="10">
        <f t="shared" si="326"/>
        <v>1</v>
      </c>
      <c r="Q4115" s="11" t="s">
        <v>8315</v>
      </c>
      <c r="R4115" t="s">
        <v>8316</v>
      </c>
      <c r="S4115" s="16">
        <f t="shared" si="327"/>
        <v>42358.573182870372</v>
      </c>
      <c r="T4115" s="16">
        <f t="shared" si="328"/>
        <v>42377.273611111115</v>
      </c>
      <c r="U4115">
        <f t="shared" si="329"/>
        <v>2015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AFA39-5ABF-DA47-9A19-43D29D4F1B28}">
  <dimension ref="A1:F10"/>
  <sheetViews>
    <sheetView workbookViewId="0">
      <selection activeCell="B12" sqref="B12"/>
    </sheetView>
  </sheetViews>
  <sheetFormatPr baseColWidth="10" defaultRowHeight="15" x14ac:dyDescent="0.2"/>
  <cols>
    <col min="1" max="1" width="22.6640625" customWidth="1"/>
    <col min="2" max="2" width="46.1640625" style="3" customWidth="1"/>
    <col min="3" max="3" width="12.33203125" customWidth="1"/>
    <col min="4" max="4" width="7.1640625" bestFit="1" customWidth="1"/>
    <col min="5" max="5" width="14.1640625" bestFit="1" customWidth="1"/>
    <col min="6" max="6" width="15" bestFit="1" customWidth="1"/>
  </cols>
  <sheetData>
    <row r="1" spans="1:6" ht="16" x14ac:dyDescent="0.2">
      <c r="A1" t="s">
        <v>8381</v>
      </c>
      <c r="B1" s="3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51" x14ac:dyDescent="0.25">
      <c r="A2" t="s">
        <v>3473</v>
      </c>
      <c r="B2" s="18" t="str">
        <f>VLOOKUP(A2, Kickstarter!B:F,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Kickstarter!B:F, 4, FALSE)</f>
        <v>2020</v>
      </c>
      <c r="E2">
        <f>VLOOKUP(A2,Kickstarter!B:P,15,0)</f>
        <v>51.79</v>
      </c>
      <c r="F2">
        <f>VLOOKUP(A2,Kickstarter!B:L,11,0)</f>
        <v>39</v>
      </c>
    </row>
    <row r="3" spans="1:6" ht="51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Kickstarter!B:F, 4, FALSE)</f>
        <v>2020</v>
      </c>
      <c r="E3">
        <f>VLOOKUP(A3,Kickstarter!B:P,15,0)</f>
        <v>36.07</v>
      </c>
      <c r="F3">
        <f>VLOOKUP(A3,Kickstarter!B:L,11,0)</f>
        <v>56</v>
      </c>
    </row>
    <row r="4" spans="1:6" ht="51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Kickstarter!B:F, 4, FALSE)</f>
        <v>2576</v>
      </c>
      <c r="E4">
        <f>VLOOKUP(A4,Kickstarter!B:P,15,0)</f>
        <v>33.03</v>
      </c>
      <c r="F4">
        <f>VLOOKUP(A4,Kickstarter!B:L,11,0)</f>
        <v>78</v>
      </c>
    </row>
    <row r="5" spans="1:6" ht="34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Kickstarter!B:F, 4, FALSE)</f>
        <v>1168</v>
      </c>
      <c r="E5">
        <f>VLOOKUP(A5,Kickstarter!B:P,15,0)</f>
        <v>44.92</v>
      </c>
      <c r="F5">
        <f>VLOOKUP(A5,Kickstarter!B:L,11,0)</f>
        <v>26</v>
      </c>
    </row>
    <row r="6" spans="1:6" ht="51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Kickstarter!B:F, 4, FALSE)</f>
        <v>4137</v>
      </c>
      <c r="E6">
        <f>VLOOKUP(A6,Kickstarter!B:P,15,0)</f>
        <v>36.61</v>
      </c>
      <c r="F6">
        <f>VLOOKUP(A6,Kickstarter!B:L,11,0)</f>
        <v>113</v>
      </c>
    </row>
    <row r="10" spans="1:6" ht="16" x14ac:dyDescent="0.25">
      <c r="A10" s="3"/>
      <c r="B10" s="18"/>
      <c r="C10" s="10"/>
      <c r="D1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12204-85AD-F141-9C97-34CA0ABFBFC3}">
  <dimension ref="A1:G15"/>
  <sheetViews>
    <sheetView tabSelected="1" workbookViewId="0">
      <selection activeCell="I35" sqref="I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7" x14ac:dyDescent="0.2">
      <c r="A1" s="12" t="s">
        <v>8222</v>
      </c>
      <c r="B1" t="s">
        <v>8365</v>
      </c>
    </row>
    <row r="3" spans="1:7" x14ac:dyDescent="0.2">
      <c r="A3" s="12" t="s">
        <v>8363</v>
      </c>
      <c r="B3" s="12" t="s">
        <v>8360</v>
      </c>
    </row>
    <row r="4" spans="1:7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4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">
      <c r="A6" s="14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">
      <c r="A7" s="14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">
      <c r="A8" s="14" t="s">
        <v>8329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4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">
      <c r="A10" s="14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">
      <c r="A11" s="14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">
      <c r="A12" s="14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">
      <c r="A13" s="14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">
      <c r="A14" s="14" t="s">
        <v>8361</v>
      </c>
      <c r="B14" s="13"/>
      <c r="C14" s="13"/>
      <c r="D14" s="13"/>
      <c r="E14" s="13"/>
      <c r="F14" s="13"/>
      <c r="G14" s="13"/>
    </row>
    <row r="15" spans="1:7" x14ac:dyDescent="0.2">
      <c r="A15" s="14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F5A0-6FAE-5B47-B68A-DDC243A792C3}">
  <dimension ref="A1:G48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8365</v>
      </c>
    </row>
    <row r="2" spans="1:7" x14ac:dyDescent="0.2">
      <c r="A2" s="12" t="s">
        <v>8358</v>
      </c>
      <c r="B2" t="s">
        <v>8365</v>
      </c>
    </row>
    <row r="4" spans="1:7" x14ac:dyDescent="0.2">
      <c r="A4" s="12" t="s">
        <v>8363</v>
      </c>
      <c r="B4" s="12" t="s">
        <v>8360</v>
      </c>
    </row>
    <row r="5" spans="1:7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4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4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4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4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4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4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4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4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4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4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4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4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4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4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4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4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4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4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4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4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4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4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4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4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4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4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4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4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4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4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4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4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4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4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4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4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4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4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4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4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4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4" t="s">
        <v>8361</v>
      </c>
      <c r="B47" s="13"/>
      <c r="C47" s="13"/>
      <c r="D47" s="13"/>
      <c r="E47" s="13"/>
      <c r="F47" s="13"/>
      <c r="G47" s="13"/>
    </row>
    <row r="48" spans="1:7" x14ac:dyDescent="0.2">
      <c r="A48" s="14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53A9D-07E2-C642-8E01-58304139763F}">
  <dimension ref="A1:E18"/>
  <sheetViews>
    <sheetView workbookViewId="0">
      <selection activeCell="Q16" sqref="Q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8380</v>
      </c>
      <c r="B2" t="s">
        <v>8365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1F88-002C-E248-A486-851094272334}">
  <dimension ref="A1:T251"/>
  <sheetViews>
    <sheetView workbookViewId="0">
      <selection activeCell="O4" sqref="O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17" t="s">
        <v>8366</v>
      </c>
      <c r="T1" s="9" t="s">
        <v>8367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6838E-05C9-A047-BC5E-E08C1E6F0341}">
  <dimension ref="A1:T413"/>
  <sheetViews>
    <sheetView workbookViewId="0">
      <selection activeCell="I4" sqref="I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17" t="s">
        <v>8366</v>
      </c>
      <c r="T1" s="9" t="s">
        <v>8367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5F78-4001-C842-BEA4-4BDE9F9CB2D4}">
  <dimension ref="A1:C14"/>
  <sheetViews>
    <sheetView workbookViewId="0">
      <selection activeCell="H22" sqref="H22"/>
    </sheetView>
  </sheetViews>
  <sheetFormatPr baseColWidth="10" defaultRowHeight="15" x14ac:dyDescent="0.2"/>
  <cols>
    <col min="1" max="1" width="24.1640625" bestFit="1" customWidth="1"/>
    <col min="2" max="2" width="9.83203125" style="19" bestFit="1" customWidth="1"/>
    <col min="3" max="3" width="11.1640625" style="19" bestFit="1" customWidth="1"/>
  </cols>
  <sheetData>
    <row r="1" spans="1:3" x14ac:dyDescent="0.2">
      <c r="B1" s="19" t="s">
        <v>8386</v>
      </c>
      <c r="C1" s="19" t="s">
        <v>8387</v>
      </c>
    </row>
    <row r="2" spans="1:3" ht="16" x14ac:dyDescent="0.25">
      <c r="A2" t="s">
        <v>8388</v>
      </c>
      <c r="B2" s="20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ht="16" x14ac:dyDescent="0.25">
      <c r="A5" t="s">
        <v>8393</v>
      </c>
      <c r="B5" s="20">
        <f>_xlfn.QUARTILE.EXC('Successful US Kickstarters'!D:D, 3)</f>
        <v>5000</v>
      </c>
      <c r="C5" s="19">
        <f>_xlfn.QUARTILE.EXC('Failed US Kickstarters'!D:D,3)</f>
        <v>10000</v>
      </c>
    </row>
    <row r="6" spans="1:3" ht="16" x14ac:dyDescent="0.25">
      <c r="A6" t="s">
        <v>8394</v>
      </c>
      <c r="B6" s="20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2">
      <c r="A7" t="s">
        <v>8395</v>
      </c>
      <c r="B7" s="19">
        <f>B5-B6</f>
        <v>3500</v>
      </c>
      <c r="C7" s="19">
        <f>C5-C6</f>
        <v>8000</v>
      </c>
    </row>
    <row r="9" spans="1:3" x14ac:dyDescent="0.2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8396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AF150-97E0-6B40-B1FC-67FEB43B44EB}">
  <dimension ref="A1:E18"/>
  <sheetViews>
    <sheetView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8380</v>
      </c>
      <c r="B2" t="s">
        <v>8365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3E22-DFE2-2240-AE6C-D3D423A94C10}">
  <dimension ref="A1:H22"/>
  <sheetViews>
    <sheetView workbookViewId="0">
      <selection activeCell="B2" sqref="B2"/>
    </sheetView>
  </sheetViews>
  <sheetFormatPr baseColWidth="10" defaultRowHeight="15" x14ac:dyDescent="0.2"/>
  <cols>
    <col min="1" max="1" width="17.5" customWidth="1"/>
    <col min="2" max="2" width="15.332031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x14ac:dyDescent="0.2">
      <c r="A1" s="21" t="s">
        <v>8382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</row>
    <row r="2" spans="1:8" x14ac:dyDescent="0.2">
      <c r="A2" s="22" t="s">
        <v>8407</v>
      </c>
      <c r="B2" s="22">
        <f>COUNTIFS(Kickstarter!$F:$F,"successful",Kickstarter!$D:$D,"&lt;1000",Kickstarter!$R:$R,"plays")</f>
        <v>141</v>
      </c>
      <c r="C2" s="22" cm="1">
        <f t="array" ref="C2">COUNTIFS(Kickstarter!$F:$F,failed,Kickstarter!$D:$D,"&lt;1000",Kickstarter!$R:$R,"plays")</f>
        <v>0</v>
      </c>
      <c r="D2" s="22">
        <f>COUNTIFS(Kickstarter!$F:$F,"canceled",Kickstarter!$D:$D,"&lt;1000",Kickstarter!$R:$R,"plays")</f>
        <v>0</v>
      </c>
      <c r="E2" s="22">
        <f>SUM(B2+C2+D2)</f>
        <v>141</v>
      </c>
      <c r="F2" s="23">
        <f>B2/E2</f>
        <v>1</v>
      </c>
      <c r="G2" s="23">
        <f>C2/E2*100</f>
        <v>0</v>
      </c>
      <c r="H2" s="23">
        <f>D2/E2</f>
        <v>0</v>
      </c>
    </row>
    <row r="3" spans="1:8" x14ac:dyDescent="0.2">
      <c r="A3" s="22" t="s">
        <v>8408</v>
      </c>
      <c r="B3" s="22">
        <f>COUNTIFS(Kickstarter!$F:$F,"successful",Kickstarter!$D:$D,"&gt;=1000",Kickstarter!$R:$R,"plays",Kickstarter!$D:$D,"&lt;=4999")</f>
        <v>388</v>
      </c>
      <c r="C3" s="22">
        <f>COUNTIFS(Kickstarter!$F:$F,"failed",Kickstarter!$D:$D,"&gt;=1000",Kickstarter!$R:$R,"plays",Kickstarter!$D:$D,"&lt;=4999")</f>
        <v>146</v>
      </c>
      <c r="D3" s="22">
        <f>COUNTIFS(Kickstarter!$F:$F,"canceled",Kickstarter!$D:$D,"&gt;=1000",Kickstarter!$R:$R,"plays",Kickstarter!$D:$D,"&lt;=4999")</f>
        <v>0</v>
      </c>
      <c r="E3" s="22">
        <f t="shared" ref="E3:E13" si="0">SUM(B3+C3+D3)</f>
        <v>534</v>
      </c>
      <c r="F3" s="23">
        <f t="shared" ref="F3:F12" si="1">B3/E3</f>
        <v>0.72659176029962547</v>
      </c>
      <c r="G3" s="23">
        <f>C3/E3</f>
        <v>0.27340823970037453</v>
      </c>
      <c r="H3" s="23">
        <f>D3/E3</f>
        <v>0</v>
      </c>
    </row>
    <row r="4" spans="1:8" x14ac:dyDescent="0.2">
      <c r="A4" s="22" t="s">
        <v>8409</v>
      </c>
      <c r="B4" s="22">
        <f>COUNTIFS(Kickstarter!$F:$F,"successful",Kickstarter!$D:$D,"&gt;=5000",Kickstarter!$R:$R,"plays",Kickstarter!$D:$D,"&lt;=9999")</f>
        <v>93</v>
      </c>
      <c r="C4" s="22">
        <f>COUNTIFS(Kickstarter!$F:$F,"failed",Kickstarter!$D:$D,"&gt;=5000",Kickstarter!$R:$R,"plays",Kickstarter!$D:$D,"&lt;=9999")</f>
        <v>76</v>
      </c>
      <c r="D4" s="22">
        <f>COUNTIFS(Kickstarter!$F:$F,"canceled",Kickstarter!$D:$D,"&gt;=5000",Kickstarter!$R:$R,"plays",Kickstarter!$D:$D,"&lt;=9999")</f>
        <v>0</v>
      </c>
      <c r="E4" s="22">
        <f t="shared" si="0"/>
        <v>169</v>
      </c>
      <c r="F4" s="23">
        <f t="shared" si="1"/>
        <v>0.55029585798816572</v>
      </c>
      <c r="G4" s="23">
        <f t="shared" ref="G4:G13" si="2">C4/E4</f>
        <v>0.44970414201183434</v>
      </c>
      <c r="H4" s="23">
        <f t="shared" ref="H4:H13" si="3">D4/E4</f>
        <v>0</v>
      </c>
    </row>
    <row r="5" spans="1:8" x14ac:dyDescent="0.2">
      <c r="A5" s="22" t="s">
        <v>8410</v>
      </c>
      <c r="B5" s="22">
        <f>COUNTIFS(Kickstarter!$F:$F,"successful",Kickstarter!$D:$D,"&gt;=10000",Kickstarter!$R:$R,"plays",Kickstarter!$D:$D,"&lt;=14999")</f>
        <v>39</v>
      </c>
      <c r="C5" s="22">
        <f>COUNTIFS(Kickstarter!$F:$F,"failed",Kickstarter!$D:$D,"&gt;=10000",Kickstarter!$R:$R,"plays",Kickstarter!$D:$D,"&lt;=14999")</f>
        <v>33</v>
      </c>
      <c r="D5" s="22">
        <f>COUNTIFS(Kickstarter!$F:$F,"canceled",Kickstarter!$D:$D,"&gt;=10000",Kickstarter!$R:$R,"plays",Kickstarter!$D:$D,"&lt;=14999")</f>
        <v>0</v>
      </c>
      <c r="E5" s="2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22" t="s">
        <v>8411</v>
      </c>
      <c r="B6" s="22">
        <f>COUNTIFS(Kickstarter!$F:$F,"successful",Kickstarter!$D:$D,"&gt;=15000",Kickstarter!$R:$R,"plays",Kickstarter!$D:$D,"&lt;=19999")</f>
        <v>12</v>
      </c>
      <c r="C6" s="22">
        <f>COUNTIFS(Kickstarter!$F:$F,"failed",Kickstarter!$D:$D,"&gt;=15000",Kickstarter!$R:$R,"plays",Kickstarter!$D:$D,"&lt;=19999")</f>
        <v>12</v>
      </c>
      <c r="D6" s="22">
        <f>COUNTIFS(Kickstarter!$F:$F,"canceled",Kickstarter!$D:$D,"&gt;=15000",Kickstarter!$R:$R,"plays",Kickstarter!$D:$D,"&lt;=19999")</f>
        <v>0</v>
      </c>
      <c r="E6" s="2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22" t="s">
        <v>8412</v>
      </c>
      <c r="B7" s="22">
        <f>COUNTIFS(Kickstarter!$F:$F,"successful",Kickstarter!$D:$D,"&gt;=20000",Kickstarter!$R:$R,"plays",Kickstarter!$D:$D,"&lt;=24999")</f>
        <v>9</v>
      </c>
      <c r="C7" s="22">
        <f>COUNTIFS(Kickstarter!$F:$F,"failed",Kickstarter!$D:$D,"&gt;=20000",Kickstarter!$R:$R,"plays",Kickstarter!$D:$D,"&lt;=24999")</f>
        <v>11</v>
      </c>
      <c r="D7" s="22">
        <f>COUNTIFS(Kickstarter!$F:$F,"canceled",Kickstarter!$D:$D,"&gt;=20000",Kickstarter!$R:$R,"plays",Kickstarter!$D:$D,"&lt;=24999")</f>
        <v>0</v>
      </c>
      <c r="E7" s="2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s="22" t="s">
        <v>8413</v>
      </c>
      <c r="B8" s="22">
        <f>COUNTIFS(Kickstarter!$F:$F,"successful",Kickstarter!$D:$D,"&gt;=25000",Kickstarter!$R:$R,"plays",Kickstarter!$D:$D,"&lt;=29999")</f>
        <v>1</v>
      </c>
      <c r="C8" s="22">
        <f>COUNTIFS(Kickstarter!$F:$F,"failed",Kickstarter!$D:$D,"&gt;=25000",Kickstarter!$R:$R,"plays",Kickstarter!$D:$D,"&lt;=29999")</f>
        <v>4</v>
      </c>
      <c r="D8" s="22">
        <f>COUNTIFS(Kickstarter!$F:$F,"canceled",Kickstarter!$D:$D,"&gt;=25000",Kickstarter!$R:$R,"plays",Kickstarter!$D:$D,"&lt;=29999")</f>
        <v>0</v>
      </c>
      <c r="E8" s="2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22" t="s">
        <v>8414</v>
      </c>
      <c r="B9" s="22">
        <f>COUNTIFS(Kickstarter!$F:$F,"successful",Kickstarter!$D:$D,"&gt;=30000",Kickstarter!$R:$R,"plays",Kickstarter!$D:$D,"&lt;=34999")</f>
        <v>3</v>
      </c>
      <c r="C9" s="22">
        <f>COUNTIFS(Kickstarter!$F:$F,"failed",Kickstarter!$D:$D,"&gt;=30000",Kickstarter!$R:$R,"plays",Kickstarter!$D:$D,"&lt;=34999")</f>
        <v>8</v>
      </c>
      <c r="D9" s="22">
        <f>COUNTIFS(Kickstarter!$F:$F,"canceled",Kickstarter!$D:$D,"&gt;=30000",Kickstarter!$R:$R,"plays",Kickstarter!$D:$D,"&lt;=34999")</f>
        <v>0</v>
      </c>
      <c r="E9" s="2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s="22" t="s">
        <v>8415</v>
      </c>
      <c r="B10" s="22">
        <f>COUNTIFS(Kickstarter!$F:$F,"successful",Kickstarter!$D:$D,"&gt;=35000",Kickstarter!$R:$R,"plays",Kickstarter!$D:$D,"&lt;=39999")</f>
        <v>4</v>
      </c>
      <c r="C10" s="22">
        <f>COUNTIFS(Kickstarter!$F:$F,"failed",Kickstarter!$D:$D,"&gt;=35000",Kickstarter!$R:$R,"plays",Kickstarter!$D:$D,"&lt;=39999")</f>
        <v>2</v>
      </c>
      <c r="D10" s="22">
        <f>COUNTIFS(Kickstarter!$F:$F,"canceled",Kickstarter!$D:$D,"&gt;=35000",Kickstarter!$R:$R,"plays",Kickstarter!$D:$D,"&lt;=39999")</f>
        <v>0</v>
      </c>
      <c r="E10" s="2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22" t="s">
        <v>8416</v>
      </c>
      <c r="B11" s="22">
        <f>COUNTIFS(Kickstarter!$F:$F,"successful",Kickstarter!$D:$D,"&gt;=40000",Kickstarter!$R:$R,"plays",Kickstarter!$D:$D,"&lt;=44999")</f>
        <v>2</v>
      </c>
      <c r="C11" s="22">
        <f>COUNTIFS(Kickstarter!$F:$F,"failed",Kickstarter!$D:$D,"&gt;=40000",Kickstarter!$R:$R,"plays",Kickstarter!$D:$D,"&lt;=44999")</f>
        <v>1</v>
      </c>
      <c r="D11" s="22">
        <f>COUNTIFS(Kickstarter!$F:$F,"canceled",Kickstarter!$D:$D,"&gt;=40000",Kickstarter!$R:$R,"plays",Kickstarter!$D:$D,"&lt;=44999")</f>
        <v>0</v>
      </c>
      <c r="E11" s="2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s="22" t="s">
        <v>8417</v>
      </c>
      <c r="B12" s="22">
        <f>COUNTIFS(Kickstarter!$F:$F,"successful",Kickstarter!$D:$D,"&gt;=45000",Kickstarter!$R:$R,"plays",Kickstarter!$D:$D,"&lt;=49999")</f>
        <v>0</v>
      </c>
      <c r="C12" s="22">
        <f>COUNTIFS(Kickstarter!$F:$F,"failed",Kickstarter!$D:$D,"&gt;=45000",Kickstarter!$R:$R,"plays",Kickstarter!$D:$D,"&lt;=49999")</f>
        <v>1</v>
      </c>
      <c r="D12" s="22">
        <f>COUNTIFS(Kickstarter!$F:$F,"canceled",Kickstarter!$D:$D,"&gt;=45000",Kickstarter!$R:$R,"plays",Kickstarter!$D:$D,"&lt;=49999")</f>
        <v>0</v>
      </c>
      <c r="E12" s="2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22" t="s">
        <v>8418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 t="shared" si="0"/>
        <v>16</v>
      </c>
      <c r="F13" s="23">
        <f>B13/E13</f>
        <v>0.125</v>
      </c>
      <c r="G13" s="23">
        <f t="shared" si="2"/>
        <v>0.875</v>
      </c>
      <c r="H13" s="23">
        <f t="shared" si="3"/>
        <v>0</v>
      </c>
    </row>
    <row r="22" spans="3:3" x14ac:dyDescent="0.2">
      <c r="C22" s="6"/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Edinburgh Research</vt:lpstr>
      <vt:lpstr>Parent Category Statstics</vt:lpstr>
      <vt:lpstr>Subcategory Statstics</vt:lpstr>
      <vt:lpstr>Outcomes based on launch date</vt:lpstr>
      <vt:lpstr>Failed US Kickstarters</vt:lpstr>
      <vt:lpstr>Successful US Kickstarters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2022-04-20T19:54:37Z</dcterms:modified>
</cp:coreProperties>
</file>