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57BED8D2-4514-4ECA-B2E2-F134E4A5EA4D}" xr6:coauthVersionLast="47" xr6:coauthVersionMax="47" xr10:uidLastSave="{00000000-0000-0000-0000-000000000000}"/>
  <bookViews>
    <workbookView xWindow="-108" yWindow="-108" windowWidth="23256" windowHeight="12456" firstSheet="6" activeTab="14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Sheet2" sheetId="13" r:id="rId11"/>
    <sheet name="dbscan_acc" sheetId="14" r:id="rId12"/>
    <sheet name="dbscan" sheetId="15" r:id="rId13"/>
    <sheet name="dbscan_clust_l1pca" sheetId="16" r:id="rId14"/>
    <sheet name="knee_l1pca_0%" sheetId="17" r:id="rId15"/>
    <sheet name="knee_l1_10%" sheetId="18" r:id="rId16"/>
    <sheet name="Sheet4" sheetId="19" r:id="rId17"/>
    <sheet name="weatherDT%cor" sheetId="5" state="hidden" r:id="rId18"/>
    <sheet name="weatherSVM%cor" sheetId="6" state="hidden" r:id="rId1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3" l="1"/>
  <c r="K13" i="16" l="1"/>
  <c r="K6" i="15"/>
  <c r="J6" i="15"/>
  <c r="F22" i="15" s="1"/>
  <c r="E6" i="15"/>
  <c r="D6" i="15"/>
  <c r="K5" i="15"/>
  <c r="J5" i="15"/>
  <c r="F21" i="15" s="1"/>
  <c r="E5" i="15"/>
  <c r="D5" i="15"/>
  <c r="H3" i="14"/>
  <c r="I3" i="14" s="1"/>
  <c r="G3" i="14"/>
  <c r="F13" i="13"/>
  <c r="K6" i="13"/>
  <c r="J6" i="13"/>
  <c r="K5" i="13"/>
  <c r="J5" i="13"/>
  <c r="E6" i="13"/>
  <c r="D6" i="13"/>
  <c r="E5" i="13"/>
  <c r="D5" i="13"/>
  <c r="F20" i="15" l="1"/>
  <c r="F14" i="15"/>
  <c r="F13" i="15"/>
  <c r="F16" i="15"/>
  <c r="I16" i="15"/>
  <c r="I17" i="15" s="1"/>
  <c r="F15" i="15"/>
  <c r="J16" i="15"/>
  <c r="J17" i="15" s="1"/>
  <c r="F19" i="15"/>
  <c r="F22" i="13"/>
  <c r="F21" i="13"/>
  <c r="F20" i="13"/>
  <c r="F19" i="13"/>
  <c r="I16" i="13"/>
  <c r="I17" i="13" s="1"/>
  <c r="J16" i="13"/>
  <c r="J17" i="13" s="1"/>
  <c r="K12" i="13" s="1"/>
  <c r="L12" i="13" s="1"/>
  <c r="F16" i="13"/>
  <c r="F15" i="13"/>
  <c r="H3" i="11"/>
  <c r="G3" i="11"/>
  <c r="H3" i="10"/>
  <c r="G3" i="10"/>
  <c r="H3" i="9"/>
  <c r="G3" i="9"/>
  <c r="K12" i="15" l="1"/>
  <c r="L12" i="15" s="1"/>
  <c r="I3" i="11"/>
  <c r="I3" i="10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<sst xmlns="http://schemas.openxmlformats.org/spreadsheetml/2006/main" count="484" uniqueCount="94">
  <si>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</si>
  <si>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</si>
  <si>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</si>
  <si>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</si>
  <si>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</si>
  <si>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</si>
  <si>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</si>
  <si>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</si>
  <si>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</si>
  <si>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</si>
  <si>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</si>
  <si>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</si>
  <si>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</si>
  <si>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</si>
  <si>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</si>
  <si>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</si>
  <si>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</si>
  <si>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</si>
  <si>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</si>
  <si>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</si>
  <si>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</si>
  <si>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</si>
  <si>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</si>
  <si>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</si>
  <si>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</si>
  <si>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</si>
  <si>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</si>
  <si>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</si>
  <si>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</si>
  <si>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</si>
  <si>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</si>
  <si>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</si>
  <si>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</si>
  <si>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</si>
  <si>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</si>
  <si>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</si>
  <si>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</si>
  <si>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</si>
  <si>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</si>
  <si>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</si>
  <si>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</si>
  <si>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</si>
  <si>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</si>
  <si>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</si>
  <si>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</si>
  <si>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</si>
  <si>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</si>
  <si>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</si>
  <si>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</si>
  <si>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</si>
  <si>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</si>
  <si>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</si>
  <si>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</si>
  <si>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</si>
  <si>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</si>
  <si>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</si>
  <si>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</si>
  <si>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</si>
  <si>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</si>
  <si>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</si>
  <si>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</si>
  <si>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</si>
  <si>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</si>
  <si>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</si>
  <si>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</si>
  <si>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</si>
  <si>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</si>
  <si>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</si>
  <si>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</si>
  <si>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</si>
  <si>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</si>
  <si>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0.23</t>
    </r>
  </si>
  <si>
    <t>Curated  Data</t>
  </si>
  <si>
    <t>Raw  Data</t>
  </si>
  <si>
    <t xml:space="preserve">Power </t>
  </si>
  <si>
    <t>Probability of False Alarm</t>
  </si>
  <si>
    <t>Error Rate</t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</si>
  <si>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0.751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</si>
  <si>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0.782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</si>
  <si>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0.249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</si>
  <si>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</si>
  <si>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0.222</t>
    </r>
  </si>
  <si>
    <t>Raw</t>
  </si>
  <si>
    <t>knee angle</t>
  </si>
  <si>
    <t>l1 knee error</t>
  </si>
  <si>
    <t>l1 20% excision</t>
  </si>
  <si>
    <t>knee opt rank error</t>
  </si>
  <si>
    <t xml:space="preserve"> knee angle 5 opt rank</t>
  </si>
  <si>
    <t xml:space="preserve"> knee angle 3 opt rank</t>
  </si>
  <si>
    <t xml:space="preserve"> knee angle 4 opt rank</t>
  </si>
  <si>
    <t>L1 -rank 1 knee (line fit error)</t>
  </si>
  <si>
    <t>L1 rank 1 20% excision</t>
  </si>
  <si>
    <t>knee error + opt rank (1 to 3) using angle</t>
  </si>
  <si>
    <t>knee error  + opt rank(1 to 5) using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</si>
</sst>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24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0" xfId="0" applyFont="1"/>
    <xf numFmtId="0" fontId="4" fillId="15" borderId="24" xfId="0" applyFont="1" applyFill="1" applyBorder="1" applyAlignment="1">
      <alignment vertical="center"/>
    </xf>
    <xf numFmtId="0" fontId="9" fillId="0" borderId="5" xfId="0" applyFont="1" applyBorder="1"/>
    <xf numFmtId="0" fontId="0" fillId="0" borderId="7" xfId="0" applyBorder="1"/>
    <xf numFmtId="0" fontId="4" fillId="15" borderId="25" xfId="0" applyFont="1" applyFill="1" applyBorder="1" applyAlignment="1">
      <alignment vertical="center"/>
    </xf>
    <xf numFmtId="0" fontId="0" fillId="0" borderId="17" xfId="0" applyBorder="1"/>
    <xf numFmtId="0" fontId="0" fillId="0" borderId="19" xfId="0" applyBorder="1" applyAlignment="1">
      <alignment vertical="center"/>
    </xf>
    <xf numFmtId="0" fontId="0" fillId="0" borderId="19" xfId="0" applyBorder="1"/>
    <xf numFmtId="0" fontId="10" fillId="0" borderId="0" xfId="0" applyFont="1"/>
    <xf numFmtId="0" fontId="4" fillId="15" borderId="4" xfId="0" applyFont="1" applyFill="1" applyBorder="1" applyAlignment="1">
      <alignment vertical="center"/>
    </xf>
    <xf numFmtId="0" fontId="0" fillId="0" borderId="4" xfId="0" applyBorder="1"/>
    <xf numFmtId="0" fontId="0" fillId="0" borderId="6" xfId="0" applyBorder="1"/>
    <xf numFmtId="164" fontId="0" fillId="0" borderId="23" xfId="0" applyNumberFormat="1" applyBorder="1"/>
    <xf numFmtId="164" fontId="0" fillId="0" borderId="0" xfId="0" applyNumberFormat="1"/>
    <xf numFmtId="164" fontId="5" fillId="0" borderId="8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8" xfId="0" applyNumberFormat="1" applyBorder="1" applyAlignment="1">
      <alignment vertical="center"/>
    </xf>
    <xf numFmtId="164" fontId="0" fillId="0" borderId="18" xfId="0" applyNumberFormat="1" applyBorder="1"/>
    <xf numFmtId="164" fontId="10" fillId="0" borderId="0" xfId="0" applyNumberFormat="1" applyFont="1"/>
    <xf numFmtId="0" fontId="0" fillId="17" borderId="0" xfId="0" applyFill="1"/>
    <xf numFmtId="0" fontId="6" fillId="17" borderId="21" xfId="0" applyFont="1" applyFill="1" applyBorder="1" applyAlignment="1">
      <alignment vertical="center"/>
    </xf>
    <xf numFmtId="0" fontId="6" fillId="17" borderId="22" xfId="0" applyFont="1" applyFill="1" applyBorder="1" applyAlignment="1">
      <alignment vertical="center"/>
    </xf>
    <xf numFmtId="164" fontId="0" fillId="17" borderId="0" xfId="0" applyNumberFormat="1" applyFill="1"/>
    <xf numFmtId="164" fontId="10" fillId="17" borderId="0" xfId="0" applyNumberFormat="1" applyFont="1" applyFill="1"/>
    <xf numFmtId="0" fontId="4" fillId="17" borderId="4" xfId="0" applyFont="1" applyFill="1" applyBorder="1" applyAlignment="1">
      <alignment vertical="center"/>
    </xf>
    <xf numFmtId="0" fontId="0" fillId="17" borderId="4" xfId="0" applyFill="1" applyBorder="1"/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17" borderId="10" xfId="0" applyNumberFormat="1" applyFill="1" applyBorder="1" applyAlignment="1">
      <alignment vertical="center"/>
    </xf>
    <xf numFmtId="2" fontId="0" fillId="17" borderId="11" xfId="0" applyNumberFormat="1" applyFill="1" applyBorder="1" applyAlignment="1">
      <alignment vertical="center"/>
    </xf>
    <xf numFmtId="2" fontId="0" fillId="0" borderId="13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17" borderId="13" xfId="0" applyNumberFormat="1" applyFill="1" applyBorder="1" applyAlignment="1">
      <alignment vertical="center"/>
    </xf>
    <xf numFmtId="2" fontId="0" fillId="17" borderId="14" xfId="0" applyNumberFormat="1" applyFill="1" applyBorder="1" applyAlignment="1">
      <alignment vertical="center"/>
    </xf>
    <xf numFmtId="2" fontId="0" fillId="0" borderId="0" xfId="0" applyNumberFormat="1"/>
    <xf numFmtId="2" fontId="0" fillId="17" borderId="0" xfId="0" applyNumberFormat="1" applyFill="1"/>
    <xf numFmtId="2" fontId="0" fillId="0" borderId="21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164" fontId="0" fillId="17" borderId="4" xfId="0" applyNumberFormat="1" applyFill="1" applyBorder="1" applyAlignment="1">
      <alignment horizontal="center"/>
    </xf>
    <xf numFmtId="164" fontId="0" fillId="17" borderId="6" xfId="0" applyNumberFormat="1" applyFill="1" applyBorder="1" applyAlignment="1">
      <alignment horizontal="center"/>
    </xf>
    <xf numFmtId="164" fontId="11" fillId="17" borderId="4" xfId="0" applyNumberFormat="1" applyFont="1" applyFill="1" applyBorder="1" applyAlignment="1">
      <alignment horizontal="center"/>
    </xf>
    <xf numFmtId="164" fontId="11" fillId="17" borderId="6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17" borderId="5" xfId="0" applyNumberFormat="1" applyFill="1" applyBorder="1" applyAlignment="1">
      <alignment horizontal="center" vertical="center"/>
    </xf>
    <xf numFmtId="2" fontId="0" fillId="17" borderId="7" xfId="0" applyNumberFormat="1" applyFill="1" applyBorder="1" applyAlignment="1">
      <alignment horizontal="center" vertical="center"/>
    </xf>
    <xf numFmtId="2" fontId="0" fillId="17" borderId="17" xfId="0" applyNumberFormat="1" applyFill="1" applyBorder="1" applyAlignment="1">
      <alignment horizontal="center" vertical="center"/>
    </xf>
    <xf numFmtId="2" fontId="0" fillId="17" borderId="19" xfId="0" applyNumberForma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23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topLeftCell="A2" workbookViewId="0">
      <selection activeCell="J21" sqref="J21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38" t="s">
        <v>43</v>
      </c>
      <c r="E2" s="139"/>
      <c r="F2" s="50"/>
      <c r="J2" s="138" t="s">
        <v>44</v>
      </c>
      <c r="K2" s="139"/>
    </row>
    <row r="3" spans="2:12" ht="14.55" customHeight="1">
      <c r="D3" s="140" t="s">
        <v>45</v>
      </c>
      <c r="E3" s="141"/>
      <c r="F3" s="51"/>
      <c r="J3" s="140" t="s">
        <v>45</v>
      </c>
      <c r="K3" s="141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34" t="b">
        <v>1</v>
      </c>
      <c r="C5" s="55" t="s">
        <v>55</v>
      </c>
      <c r="D5" s="56">
        <f>C14</f>
        <v>122.7</v>
      </c>
      <c r="E5" s="57">
        <f>D14</f>
        <v>34.4</v>
      </c>
      <c r="F5" s="136" t="s">
        <v>61</v>
      </c>
      <c r="H5" s="134" t="b">
        <v>1</v>
      </c>
      <c r="I5" s="55" t="s">
        <v>55</v>
      </c>
      <c r="J5" s="56">
        <f>C20</f>
        <v>122.2</v>
      </c>
      <c r="K5" s="57">
        <f>D20</f>
        <v>34.9</v>
      </c>
      <c r="L5" s="136" t="s">
        <v>62</v>
      </c>
    </row>
    <row r="6" spans="2:12" ht="15" thickBot="1">
      <c r="B6" s="135"/>
      <c r="C6" s="58" t="s">
        <v>56</v>
      </c>
      <c r="D6" s="56">
        <f>C15</f>
        <v>37</v>
      </c>
      <c r="E6" s="57">
        <f>D15</f>
        <v>124.9</v>
      </c>
      <c r="F6" s="137"/>
      <c r="H6" s="135"/>
      <c r="I6" s="58" t="s">
        <v>56</v>
      </c>
      <c r="J6" s="56">
        <f>C21</f>
        <v>41.1</v>
      </c>
      <c r="K6" s="57">
        <f>D21</f>
        <v>120.8</v>
      </c>
      <c r="L6" s="137"/>
    </row>
    <row r="7" spans="2:12" ht="28.8">
      <c r="D7" s="73" t="s">
        <v>68</v>
      </c>
      <c r="E7" s="74" t="s">
        <v>63</v>
      </c>
      <c r="F7" s="61"/>
      <c r="J7" s="59" t="s">
        <v>64</v>
      </c>
      <c r="K7" s="60" t="s">
        <v>65</v>
      </c>
    </row>
    <row r="8" spans="2:12" ht="43.8" thickBot="1">
      <c r="D8" s="75" t="s">
        <v>69</v>
      </c>
      <c r="E8" s="63" t="s">
        <v>66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275F-CA8A-49D3-BE62-370D9FDF9439}">
  <dimension ref="A1:J30"/>
  <sheetViews>
    <sheetView workbookViewId="0">
      <selection activeCell="I26" sqref="I26"/>
    </sheetView>
  </sheetViews>
  <sheetFormatPr defaultRowHeight="14.4"/>
  <sheetData>
    <row r="1" spans="1:10" ht="15" thickBot="1">
      <c r="A1" s="1" t="s">
        <v>0</v>
      </c>
      <c r="G1" s="127" t="s">
        <v>34</v>
      </c>
      <c r="H1" s="128"/>
    </row>
    <row r="2" spans="1:10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29" t="s">
        <v>35</v>
      </c>
      <c r="J2" s="130"/>
    </row>
    <row r="3" spans="1:10" ht="15" thickBot="1">
      <c r="A3" s="3">
        <v>0</v>
      </c>
      <c r="B3" s="4">
        <v>0</v>
      </c>
      <c r="C3" s="4">
        <v>21.630094</v>
      </c>
      <c r="D3" s="4">
        <v>22.257052999999999</v>
      </c>
      <c r="F3" s="19">
        <v>0</v>
      </c>
      <c r="G3" s="20">
        <f>SUM(C3,C6,C9,C12,C15,C18,C21,C24,C27,C30)/10</f>
        <v>22.946708500000003</v>
      </c>
      <c r="H3" s="20">
        <f>SUM(D3,D6,D9,D12,D15,D18,D21,D24,D27,D30)/10</f>
        <v>23.824451400000001</v>
      </c>
      <c r="I3" s="131">
        <f>(H3-G3)/H3*100</f>
        <v>3.6842103319113475</v>
      </c>
      <c r="J3" s="132"/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21.003135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22.884012999999999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25.391850000000002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24.764890000000001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22.884012999999999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27.272727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20.062695999999999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62D-2D25-48D2-A1A3-5A7ABA50BEA0}">
  <dimension ref="B1:L23"/>
  <sheetViews>
    <sheetView workbookViewId="0">
      <selection activeCell="I17" sqref="I17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38" t="s">
        <v>43</v>
      </c>
      <c r="E2" s="139"/>
      <c r="F2" s="50"/>
      <c r="J2" s="138" t="s">
        <v>44</v>
      </c>
      <c r="K2" s="139"/>
    </row>
    <row r="3" spans="2:12" ht="14.55" customHeight="1">
      <c r="D3" s="140" t="s">
        <v>45</v>
      </c>
      <c r="E3" s="141"/>
      <c r="F3" s="51"/>
      <c r="J3" s="140" t="s">
        <v>45</v>
      </c>
      <c r="K3" s="141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34" t="b">
        <v>1</v>
      </c>
      <c r="C5" s="55" t="s">
        <v>55</v>
      </c>
      <c r="D5" s="56">
        <f>C14</f>
        <v>123</v>
      </c>
      <c r="E5" s="57">
        <f>D14</f>
        <v>34.1</v>
      </c>
      <c r="F5" s="136" t="s">
        <v>71</v>
      </c>
      <c r="H5" s="134" t="b">
        <v>1</v>
      </c>
      <c r="I5" s="55" t="s">
        <v>55</v>
      </c>
      <c r="J5" s="56">
        <f>C20</f>
        <v>122.2</v>
      </c>
      <c r="K5" s="57">
        <f>D20</f>
        <v>34.9</v>
      </c>
      <c r="L5" s="136" t="s">
        <v>62</v>
      </c>
    </row>
    <row r="6" spans="2:12" ht="15" thickBot="1">
      <c r="B6" s="135"/>
      <c r="C6" s="58" t="s">
        <v>56</v>
      </c>
      <c r="D6" s="56">
        <f>C15</f>
        <v>40.299999999999997</v>
      </c>
      <c r="E6" s="57">
        <f>D15</f>
        <v>121.6</v>
      </c>
      <c r="F6" s="137"/>
      <c r="H6" s="135"/>
      <c r="I6" s="58" t="s">
        <v>56</v>
      </c>
      <c r="J6" s="56">
        <f>C21</f>
        <v>41.1</v>
      </c>
      <c r="K6" s="57">
        <f>D21</f>
        <v>120.8</v>
      </c>
      <c r="L6" s="137"/>
    </row>
    <row r="7" spans="2:12" ht="28.8">
      <c r="D7" s="73" t="s">
        <v>77</v>
      </c>
      <c r="E7" s="74" t="s">
        <v>79</v>
      </c>
      <c r="F7" s="61"/>
      <c r="J7" s="59" t="s">
        <v>64</v>
      </c>
      <c r="K7" s="60" t="s">
        <v>65</v>
      </c>
    </row>
    <row r="8" spans="2:12" ht="43.8" thickBot="1">
      <c r="D8" s="75" t="s">
        <v>78</v>
      </c>
      <c r="E8" s="63" t="s">
        <v>80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2.1052631578947198E-2</v>
      </c>
      <c r="L12" s="48">
        <f>K12*100</f>
        <v>2.1052631578947198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0.75108091414453371</v>
      </c>
      <c r="G13" s="48" t="s">
        <v>47</v>
      </c>
    </row>
    <row r="14" spans="2:12" ht="15" thickBot="1">
      <c r="B14" s="48">
        <v>0</v>
      </c>
      <c r="C14" s="48">
        <v>123</v>
      </c>
      <c r="D14" s="48">
        <v>34.1</v>
      </c>
      <c r="E14" s="56" t="s">
        <v>48</v>
      </c>
      <c r="F14" s="57">
        <f>E5/(E5+D5)</f>
        <v>0.21705919796308085</v>
      </c>
      <c r="G14" s="48" t="s">
        <v>49</v>
      </c>
    </row>
    <row r="15" spans="2:12">
      <c r="B15" s="48">
        <v>1</v>
      </c>
      <c r="C15" s="48">
        <v>40.299999999999997</v>
      </c>
      <c r="D15" s="48">
        <v>121.6</v>
      </c>
      <c r="E15" s="56" t="s">
        <v>50</v>
      </c>
      <c r="F15" s="57">
        <f>D5/(D5+E5)</f>
        <v>0.78294080203691918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0.751081</v>
      </c>
      <c r="D16" s="48">
        <v>0.248919</v>
      </c>
      <c r="E16" s="69" t="s">
        <v>53</v>
      </c>
      <c r="F16" s="70">
        <f>D6/(D6+E6)</f>
        <v>0.24891908585546635</v>
      </c>
      <c r="G16" s="48" t="s">
        <v>54</v>
      </c>
      <c r="I16" s="71">
        <f>(D5+E6)/(D5+E5+E6+D6)</f>
        <v>0.76677115987460809</v>
      </c>
      <c r="J16" s="72">
        <f>(J5+K6)/SUM(J5:K6)</f>
        <v>0.76175548589341691</v>
      </c>
    </row>
    <row r="17" spans="2:10">
      <c r="B17" s="48">
        <v>3</v>
      </c>
      <c r="C17" s="48">
        <v>0.782941</v>
      </c>
      <c r="D17" s="48">
        <v>0.217059</v>
      </c>
      <c r="I17" s="48">
        <f>1-I16</f>
        <v>0.23322884012539191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F9C-4179-4E8D-87B1-E22DB0904974}">
  <dimension ref="A1:N14"/>
  <sheetViews>
    <sheetView workbookViewId="0">
      <selection activeCell="I17" sqref="I17"/>
    </sheetView>
  </sheetViews>
  <sheetFormatPr defaultRowHeight="14.4"/>
  <cols>
    <col min="1" max="1" width="22.6640625" bestFit="1" customWidth="1"/>
    <col min="3" max="3" width="9.5546875" bestFit="1" customWidth="1"/>
    <col min="8" max="8" width="9.5546875" bestFit="1" customWidth="1"/>
  </cols>
  <sheetData>
    <row r="1" spans="1:14" ht="15" thickBot="1">
      <c r="B1" s="142" t="s">
        <v>72</v>
      </c>
      <c r="C1" s="143"/>
      <c r="D1" s="144"/>
      <c r="G1" s="142" t="s">
        <v>73</v>
      </c>
      <c r="H1" s="143"/>
      <c r="I1" s="144"/>
    </row>
    <row r="2" spans="1:14" ht="15" thickBot="1"/>
    <row r="3" spans="1:14" ht="15" thickBot="1">
      <c r="A3" s="76"/>
      <c r="B3" s="76"/>
      <c r="C3" s="145" t="s">
        <v>45</v>
      </c>
      <c r="D3" s="146"/>
      <c r="E3" s="77"/>
      <c r="H3" s="147" t="s">
        <v>45</v>
      </c>
      <c r="I3" s="148"/>
    </row>
    <row r="4" spans="1:14" ht="15" thickBot="1">
      <c r="A4" s="76"/>
      <c r="B4" s="76"/>
      <c r="C4" s="52" t="s">
        <v>55</v>
      </c>
      <c r="D4" s="53" t="s">
        <v>56</v>
      </c>
      <c r="G4" s="76"/>
      <c r="H4" s="52" t="s">
        <v>55</v>
      </c>
      <c r="I4" s="53" t="s">
        <v>56</v>
      </c>
    </row>
    <row r="5" spans="1:14">
      <c r="A5" s="149" t="b">
        <v>1</v>
      </c>
      <c r="B5" s="78" t="s">
        <v>55</v>
      </c>
      <c r="C5" s="79"/>
      <c r="D5" s="80"/>
      <c r="G5" s="78"/>
      <c r="H5" s="79"/>
      <c r="I5" s="80"/>
    </row>
    <row r="6" spans="1:14" ht="15" thickBot="1">
      <c r="A6" s="150"/>
      <c r="B6" s="81" t="s">
        <v>56</v>
      </c>
      <c r="C6" s="82"/>
      <c r="D6" s="83"/>
      <c r="G6" s="81"/>
      <c r="H6" s="82"/>
      <c r="I6" s="83"/>
    </row>
    <row r="8" spans="1:14" ht="15" thickBot="1">
      <c r="N8" s="84"/>
    </row>
    <row r="9" spans="1:14">
      <c r="A9" s="85" t="s">
        <v>74</v>
      </c>
      <c r="B9" s="86"/>
      <c r="C9" s="98"/>
      <c r="D9" s="99"/>
      <c r="E9" s="97"/>
      <c r="F9" s="97"/>
      <c r="G9" s="100"/>
      <c r="H9" s="101"/>
      <c r="I9" s="87"/>
    </row>
    <row r="10" spans="1:14" ht="15" thickBot="1">
      <c r="A10" s="88" t="s">
        <v>75</v>
      </c>
      <c r="B10" s="89"/>
      <c r="C10" s="102"/>
      <c r="D10" s="90"/>
      <c r="G10" s="89"/>
      <c r="H10" s="103"/>
      <c r="I10" s="91"/>
    </row>
    <row r="12" spans="1:14" ht="15" thickBot="1">
      <c r="I12" s="92"/>
    </row>
    <row r="13" spans="1:14" ht="15" thickBot="1">
      <c r="A13" s="93" t="s">
        <v>76</v>
      </c>
      <c r="B13" s="94"/>
      <c r="C13" s="96"/>
      <c r="D13" s="95"/>
      <c r="G13" s="94"/>
      <c r="H13" s="96"/>
      <c r="I13" s="95"/>
      <c r="K13" t="e">
        <f>(H13-C13)/H13 *100</f>
        <v>#DIV/0!</v>
      </c>
    </row>
    <row r="14" spans="1:14">
      <c r="A14" s="92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402-0B55-4FF7-968A-750CFC968FFA}">
  <dimension ref="A1:P14"/>
  <sheetViews>
    <sheetView showGridLines="0" tabSelected="1" workbookViewId="0">
      <selection sqref="A1:L10"/>
    </sheetView>
  </sheetViews>
  <sheetFormatPr defaultRowHeight="14.4"/>
  <cols>
    <col min="1" max="1" width="22.6640625" bestFit="1" customWidth="1"/>
    <col min="3" max="3" width="13.44140625" customWidth="1"/>
    <col min="4" max="4" width="11.21875" customWidth="1"/>
    <col min="5" max="5" width="13.44140625" customWidth="1"/>
    <col min="7" max="7" width="19.109375" customWidth="1"/>
    <col min="8" max="8" width="16.21875" customWidth="1"/>
    <col min="9" max="9" width="18.6640625" customWidth="1"/>
    <col min="10" max="10" width="15.88671875" customWidth="1"/>
  </cols>
  <sheetData>
    <row r="1" spans="1:16" ht="15" thickBot="1">
      <c r="C1" s="177" t="s">
        <v>90</v>
      </c>
      <c r="D1" s="178"/>
      <c r="E1" s="177" t="s">
        <v>91</v>
      </c>
      <c r="F1" s="178"/>
      <c r="G1" s="177" t="s">
        <v>92</v>
      </c>
      <c r="H1" s="178"/>
      <c r="I1" s="177" t="s">
        <v>93</v>
      </c>
      <c r="J1" s="178"/>
      <c r="K1" s="177" t="s">
        <v>82</v>
      </c>
      <c r="L1" s="178"/>
      <c r="O1" s="171" t="s">
        <v>89</v>
      </c>
      <c r="P1" s="172"/>
    </row>
    <row r="2" spans="1:16" ht="15" thickBot="1"/>
    <row r="3" spans="1:16" ht="15" customHeight="1" thickBot="1">
      <c r="A3" s="76"/>
      <c r="B3" s="76"/>
      <c r="C3" s="167" t="s">
        <v>45</v>
      </c>
      <c r="D3" s="168"/>
      <c r="E3" s="167" t="s">
        <v>45</v>
      </c>
      <c r="F3" s="168"/>
      <c r="G3" s="147" t="s">
        <v>45</v>
      </c>
      <c r="H3" s="148"/>
      <c r="I3" s="147" t="s">
        <v>45</v>
      </c>
      <c r="J3" s="148"/>
      <c r="K3" s="147" t="s">
        <v>45</v>
      </c>
      <c r="L3" s="148"/>
      <c r="O3" s="147" t="s">
        <v>45</v>
      </c>
      <c r="P3" s="148"/>
    </row>
    <row r="4" spans="1:16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52" t="s">
        <v>55</v>
      </c>
      <c r="H4" s="53" t="s">
        <v>56</v>
      </c>
      <c r="I4" s="52" t="s">
        <v>55</v>
      </c>
      <c r="J4" s="53" t="s">
        <v>56</v>
      </c>
      <c r="K4" s="52" t="s">
        <v>55</v>
      </c>
      <c r="L4" s="53" t="s">
        <v>56</v>
      </c>
      <c r="O4" s="52" t="s">
        <v>55</v>
      </c>
      <c r="P4" s="53" t="s">
        <v>56</v>
      </c>
    </row>
    <row r="5" spans="1:16">
      <c r="A5" s="169" t="b">
        <v>1</v>
      </c>
      <c r="B5" s="78" t="s">
        <v>55</v>
      </c>
      <c r="C5" s="122">
        <v>0.87293500000000002</v>
      </c>
      <c r="D5" s="123">
        <v>0.12706500000000001</v>
      </c>
      <c r="E5" s="122">
        <v>0.746506</v>
      </c>
      <c r="F5" s="123">
        <v>0.253494</v>
      </c>
      <c r="G5" s="112">
        <v>0.87484099999999998</v>
      </c>
      <c r="H5" s="113">
        <v>0.12515899999999999</v>
      </c>
      <c r="I5" s="112">
        <v>0.87484099999999998</v>
      </c>
      <c r="J5" s="113">
        <v>0.12515899999999999</v>
      </c>
      <c r="K5" s="112">
        <v>0.87357099999999999</v>
      </c>
      <c r="L5" s="113">
        <v>0.12642900000000001</v>
      </c>
      <c r="M5" s="120"/>
      <c r="O5" s="112">
        <v>0.87484099999999998</v>
      </c>
      <c r="P5" s="113">
        <v>0.12515899999999999</v>
      </c>
    </row>
    <row r="6" spans="1:16" ht="15" thickBot="1">
      <c r="A6" s="170"/>
      <c r="B6" s="81" t="s">
        <v>56</v>
      </c>
      <c r="C6" s="124">
        <v>7.3638999999999996E-2</v>
      </c>
      <c r="D6" s="117">
        <v>0.92636099999999999</v>
      </c>
      <c r="E6" s="124">
        <v>7.3638999999999996E-2</v>
      </c>
      <c r="F6" s="117">
        <v>0.92636099999999999</v>
      </c>
      <c r="G6" s="116">
        <v>7.1781999999999999E-2</v>
      </c>
      <c r="H6" s="117">
        <v>0.92821799999999999</v>
      </c>
      <c r="I6" s="116">
        <v>7.1781999999999999E-2</v>
      </c>
      <c r="J6" s="117">
        <v>0.92821799999999999</v>
      </c>
      <c r="K6" s="116">
        <v>8.0446000000000004E-2</v>
      </c>
      <c r="L6" s="117">
        <v>0.91955399999999998</v>
      </c>
      <c r="M6" s="120"/>
      <c r="O6" s="116">
        <v>7.1781999999999999E-2</v>
      </c>
      <c r="P6" s="117">
        <v>0.92821799999999999</v>
      </c>
    </row>
    <row r="7" spans="1:16"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O7" s="120"/>
      <c r="P7" s="120"/>
    </row>
    <row r="8" spans="1:16" ht="15" thickBot="1"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O8" s="120"/>
      <c r="P8" s="120"/>
    </row>
    <row r="9" spans="1:16">
      <c r="A9" s="85" t="s">
        <v>74</v>
      </c>
      <c r="B9" s="86"/>
      <c r="C9" s="155">
        <v>0.92636099999999999</v>
      </c>
      <c r="D9" s="156"/>
      <c r="E9" s="155">
        <v>0.92636099999999999</v>
      </c>
      <c r="F9" s="156"/>
      <c r="G9" s="157">
        <v>0.92821799999999999</v>
      </c>
      <c r="H9" s="158"/>
      <c r="I9" s="157">
        <v>0.92821799999999999</v>
      </c>
      <c r="J9" s="158"/>
      <c r="K9" s="157">
        <v>0.91955399999999998</v>
      </c>
      <c r="L9" s="158"/>
      <c r="M9" s="120"/>
      <c r="O9" s="157">
        <v>0.92821799999999999</v>
      </c>
      <c r="P9" s="158"/>
    </row>
    <row r="10" spans="1:16" ht="15" thickBot="1">
      <c r="A10" s="88" t="s">
        <v>75</v>
      </c>
      <c r="B10" s="89"/>
      <c r="C10" s="159">
        <v>0.12706500000000001</v>
      </c>
      <c r="D10" s="160"/>
      <c r="E10" s="159">
        <v>0.253494</v>
      </c>
      <c r="F10" s="160"/>
      <c r="G10" s="161">
        <v>0.12515899999999999</v>
      </c>
      <c r="H10" s="162"/>
      <c r="I10" s="161">
        <v>0.12515899999999999</v>
      </c>
      <c r="J10" s="162"/>
      <c r="K10" s="161">
        <v>0.12642900000000001</v>
      </c>
      <c r="L10" s="162"/>
      <c r="M10" s="120"/>
      <c r="O10" s="161">
        <v>0.12515899999999999</v>
      </c>
      <c r="P10" s="162"/>
    </row>
    <row r="11" spans="1:16">
      <c r="C11" s="97"/>
      <c r="D11" s="97"/>
      <c r="E11" s="97"/>
      <c r="F11" s="97"/>
      <c r="K11" s="97"/>
      <c r="L11" s="97"/>
      <c r="O11" s="97"/>
      <c r="P11" s="97"/>
    </row>
    <row r="12" spans="1:16" ht="15" thickBot="1">
      <c r="C12" s="97"/>
      <c r="D12" s="97"/>
      <c r="E12" s="97"/>
      <c r="F12" s="97"/>
      <c r="K12" s="97"/>
      <c r="L12" s="104"/>
      <c r="O12" s="97"/>
      <c r="P12" s="104"/>
    </row>
    <row r="13" spans="1:16" ht="15" thickBot="1">
      <c r="A13" s="110" t="s">
        <v>76</v>
      </c>
      <c r="B13" s="111"/>
      <c r="C13" s="151">
        <v>0.10815</v>
      </c>
      <c r="D13" s="152"/>
      <c r="E13" s="151">
        <v>0.15767999999999999</v>
      </c>
      <c r="F13" s="152"/>
      <c r="K13" s="153">
        <v>0.107837</v>
      </c>
      <c r="L13" s="154"/>
      <c r="O13" s="153">
        <v>0.107837</v>
      </c>
      <c r="P13" s="154"/>
    </row>
    <row r="14" spans="1:16">
      <c r="A14" s="92"/>
    </row>
  </sheetData>
  <mergeCells count="29">
    <mergeCell ref="I1:J1"/>
    <mergeCell ref="I3:J3"/>
    <mergeCell ref="I9:J9"/>
    <mergeCell ref="I10:J10"/>
    <mergeCell ref="G1:H1"/>
    <mergeCell ref="G3:H3"/>
    <mergeCell ref="G9:H9"/>
    <mergeCell ref="G10:H10"/>
    <mergeCell ref="C3:D3"/>
    <mergeCell ref="K3:L3"/>
    <mergeCell ref="A5:A6"/>
    <mergeCell ref="E3:F3"/>
    <mergeCell ref="C1:D1"/>
    <mergeCell ref="E1:F1"/>
    <mergeCell ref="K1:L1"/>
    <mergeCell ref="O1:P1"/>
    <mergeCell ref="O3:P3"/>
    <mergeCell ref="C9:D9"/>
    <mergeCell ref="E9:F9"/>
    <mergeCell ref="K9:L9"/>
    <mergeCell ref="C10:D10"/>
    <mergeCell ref="E10:F10"/>
    <mergeCell ref="K10:L10"/>
    <mergeCell ref="O9:P9"/>
    <mergeCell ref="O10:P10"/>
    <mergeCell ref="C13:D13"/>
    <mergeCell ref="E13:F13"/>
    <mergeCell ref="K13:L13"/>
    <mergeCell ref="O13:P1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C07E-0624-451E-8384-94FF678A78E0}">
  <dimension ref="A1:S14"/>
  <sheetViews>
    <sheetView workbookViewId="0">
      <selection activeCell="P22" sqref="P22"/>
    </sheetView>
  </sheetViews>
  <sheetFormatPr defaultRowHeight="14.4"/>
  <cols>
    <col min="1" max="1" width="22.6640625" bestFit="1" customWidth="1"/>
    <col min="7" max="8" width="0" hidden="1" customWidth="1"/>
    <col min="17" max="17" width="10.21875" customWidth="1"/>
  </cols>
  <sheetData>
    <row r="1" spans="1:19" ht="15" thickBot="1">
      <c r="C1" s="171" t="s">
        <v>84</v>
      </c>
      <c r="D1" s="172"/>
      <c r="E1" s="171" t="s">
        <v>85</v>
      </c>
      <c r="F1" s="172"/>
      <c r="G1" s="173" t="s">
        <v>83</v>
      </c>
      <c r="H1" s="174"/>
      <c r="I1" s="171" t="s">
        <v>86</v>
      </c>
      <c r="J1" s="172"/>
      <c r="K1" s="171" t="s">
        <v>89</v>
      </c>
      <c r="L1" s="172"/>
      <c r="M1" s="171" t="s">
        <v>82</v>
      </c>
      <c r="N1" s="172"/>
      <c r="P1" s="171" t="s">
        <v>87</v>
      </c>
      <c r="Q1" s="172"/>
      <c r="R1" s="171" t="s">
        <v>88</v>
      </c>
      <c r="S1" s="172"/>
    </row>
    <row r="2" spans="1:19" ht="15" thickBot="1">
      <c r="G2" s="105"/>
      <c r="H2" s="105"/>
    </row>
    <row r="3" spans="1:19" ht="15" customHeight="1" thickBot="1">
      <c r="A3" s="76"/>
      <c r="B3" s="76"/>
      <c r="C3" s="167" t="s">
        <v>45</v>
      </c>
      <c r="D3" s="168"/>
      <c r="E3" s="167" t="s">
        <v>45</v>
      </c>
      <c r="F3" s="168"/>
      <c r="G3" s="175" t="s">
        <v>45</v>
      </c>
      <c r="H3" s="176"/>
      <c r="I3" s="167" t="s">
        <v>45</v>
      </c>
      <c r="J3" s="168"/>
      <c r="K3" s="147" t="s">
        <v>45</v>
      </c>
      <c r="L3" s="148"/>
      <c r="M3" s="147" t="s">
        <v>45</v>
      </c>
      <c r="N3" s="148"/>
      <c r="P3" s="147" t="s">
        <v>45</v>
      </c>
      <c r="Q3" s="148"/>
      <c r="R3" s="147" t="s">
        <v>45</v>
      </c>
      <c r="S3" s="148"/>
    </row>
    <row r="4" spans="1:19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106" t="s">
        <v>55</v>
      </c>
      <c r="H4" s="107" t="s">
        <v>56</v>
      </c>
      <c r="I4" s="52" t="s">
        <v>55</v>
      </c>
      <c r="J4" s="53" t="s">
        <v>56</v>
      </c>
      <c r="K4" s="52" t="s">
        <v>55</v>
      </c>
      <c r="L4" s="53" t="s">
        <v>56</v>
      </c>
      <c r="M4" s="52" t="s">
        <v>55</v>
      </c>
      <c r="N4" s="53" t="s">
        <v>56</v>
      </c>
      <c r="P4" s="52" t="s">
        <v>55</v>
      </c>
      <c r="Q4" s="53" t="s">
        <v>56</v>
      </c>
      <c r="R4" s="52" t="s">
        <v>55</v>
      </c>
      <c r="S4" s="53" t="s">
        <v>56</v>
      </c>
    </row>
    <row r="5" spans="1:19">
      <c r="A5" s="169" t="b">
        <v>1</v>
      </c>
      <c r="B5" s="78" t="s">
        <v>55</v>
      </c>
      <c r="C5" s="122">
        <v>0.87293500000000002</v>
      </c>
      <c r="D5" s="123">
        <v>0.12706500000000001</v>
      </c>
      <c r="E5" s="122">
        <v>0.746506</v>
      </c>
      <c r="F5" s="123">
        <v>0.253494</v>
      </c>
      <c r="G5" s="114">
        <v>0.92870799999999998</v>
      </c>
      <c r="H5" s="115">
        <v>7.1291999999999994E-2</v>
      </c>
      <c r="I5" s="122">
        <v>0.87865300000000002</v>
      </c>
      <c r="J5" s="123">
        <v>0.121347</v>
      </c>
      <c r="K5" s="112">
        <v>0.87484099999999998</v>
      </c>
      <c r="L5" s="113">
        <v>0.12515899999999999</v>
      </c>
      <c r="M5" s="112">
        <v>0.85832299999999995</v>
      </c>
      <c r="N5" s="113">
        <v>0.141677</v>
      </c>
      <c r="O5" s="120"/>
      <c r="P5" s="112">
        <v>0.87484099999999998</v>
      </c>
      <c r="Q5" s="113">
        <v>0.12515899999999999</v>
      </c>
      <c r="R5" s="112">
        <v>0.86340499999999998</v>
      </c>
      <c r="S5" s="113">
        <v>0.13659499999999999</v>
      </c>
    </row>
    <row r="6" spans="1:19" ht="15" thickBot="1">
      <c r="A6" s="170"/>
      <c r="B6" s="81" t="s">
        <v>56</v>
      </c>
      <c r="C6" s="124">
        <v>7.3638999999999996E-2</v>
      </c>
      <c r="D6" s="117">
        <v>0.92636099999999999</v>
      </c>
      <c r="E6" s="124">
        <v>7.3638999999999996E-2</v>
      </c>
      <c r="F6" s="117">
        <v>0.92636099999999999</v>
      </c>
      <c r="G6" s="118">
        <v>0.14021</v>
      </c>
      <c r="H6" s="119">
        <v>0.85979000000000005</v>
      </c>
      <c r="I6" s="124">
        <v>0.10396</v>
      </c>
      <c r="J6" s="117">
        <v>0.89603999999999995</v>
      </c>
      <c r="K6" s="116">
        <v>7.1781999999999999E-2</v>
      </c>
      <c r="L6" s="117">
        <v>0.92821799999999999</v>
      </c>
      <c r="M6" s="116">
        <v>0.13180700000000001</v>
      </c>
      <c r="N6" s="117">
        <v>0.86819299999999999</v>
      </c>
      <c r="O6" s="120"/>
      <c r="P6" s="116">
        <v>7.1781999999999999E-2</v>
      </c>
      <c r="Q6" s="117">
        <v>0.92821799999999999</v>
      </c>
      <c r="R6" s="116">
        <v>0.12871299999999999</v>
      </c>
      <c r="S6" s="117">
        <v>0.87128700000000003</v>
      </c>
    </row>
    <row r="7" spans="1:19">
      <c r="C7" s="120"/>
      <c r="D7" s="120"/>
      <c r="E7" s="120"/>
      <c r="F7" s="120"/>
      <c r="G7" s="121"/>
      <c r="H7" s="121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</row>
    <row r="8" spans="1:19" ht="15" thickBot="1">
      <c r="C8" s="120"/>
      <c r="D8" s="120"/>
      <c r="E8" s="120"/>
      <c r="F8" s="120"/>
      <c r="G8" s="121"/>
      <c r="H8" s="121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</row>
    <row r="9" spans="1:19">
      <c r="A9" s="85" t="s">
        <v>74</v>
      </c>
      <c r="B9" s="86"/>
      <c r="C9" s="155">
        <v>0.92636099999999999</v>
      </c>
      <c r="D9" s="156"/>
      <c r="E9" s="155">
        <v>0.92636099999999999</v>
      </c>
      <c r="F9" s="156"/>
      <c r="G9" s="163">
        <v>0.85979000000000005</v>
      </c>
      <c r="H9" s="164"/>
      <c r="I9" s="155">
        <v>0.89603999999999995</v>
      </c>
      <c r="J9" s="156"/>
      <c r="K9" s="157">
        <v>0.92821799999999999</v>
      </c>
      <c r="L9" s="158"/>
      <c r="M9" s="157">
        <v>0.86819299999999999</v>
      </c>
      <c r="N9" s="158"/>
      <c r="O9" s="120"/>
      <c r="P9" s="157">
        <v>0.92821799999999999</v>
      </c>
      <c r="Q9" s="158"/>
      <c r="R9" s="157">
        <v>0.87128700000000003</v>
      </c>
      <c r="S9" s="158"/>
    </row>
    <row r="10" spans="1:19" ht="15" thickBot="1">
      <c r="A10" s="88" t="s">
        <v>75</v>
      </c>
      <c r="B10" s="89"/>
      <c r="C10" s="159">
        <v>0.12706500000000001</v>
      </c>
      <c r="D10" s="160"/>
      <c r="E10" s="159">
        <v>0.253494</v>
      </c>
      <c r="F10" s="160"/>
      <c r="G10" s="165">
        <v>7.1291999999999994E-2</v>
      </c>
      <c r="H10" s="166"/>
      <c r="I10" s="159">
        <v>0.121347</v>
      </c>
      <c r="J10" s="160"/>
      <c r="K10" s="161">
        <v>0.12515899999999999</v>
      </c>
      <c r="L10" s="162"/>
      <c r="M10" s="161">
        <v>0.12642900000000001</v>
      </c>
      <c r="N10" s="162"/>
      <c r="O10" s="120"/>
      <c r="P10" s="161">
        <v>0.12515899999999999</v>
      </c>
      <c r="Q10" s="162"/>
      <c r="R10" s="161">
        <v>0.13659499999999999</v>
      </c>
      <c r="S10" s="162"/>
    </row>
    <row r="11" spans="1:19">
      <c r="C11" s="97"/>
      <c r="D11" s="97"/>
      <c r="E11" s="97"/>
      <c r="F11" s="97"/>
      <c r="G11" s="108"/>
      <c r="H11" s="108"/>
      <c r="I11" s="97"/>
      <c r="J11" s="97"/>
      <c r="K11" s="97"/>
      <c r="L11" s="97"/>
      <c r="M11" s="97"/>
      <c r="N11" s="97"/>
    </row>
    <row r="12" spans="1:19" ht="15" thickBot="1">
      <c r="C12" s="97"/>
      <c r="D12" s="97"/>
      <c r="E12" s="97"/>
      <c r="F12" s="97"/>
      <c r="G12" s="108"/>
      <c r="H12" s="109"/>
      <c r="I12" s="97"/>
      <c r="J12" s="97"/>
      <c r="K12" s="97"/>
      <c r="L12" s="104"/>
      <c r="M12" s="97"/>
      <c r="N12" s="104"/>
    </row>
    <row r="13" spans="1:19" ht="15" thickBot="1">
      <c r="A13" s="110" t="s">
        <v>76</v>
      </c>
      <c r="B13" s="111"/>
      <c r="C13" s="151">
        <v>0.10815</v>
      </c>
      <c r="D13" s="152"/>
      <c r="E13" s="151">
        <v>0.15767999999999999</v>
      </c>
      <c r="F13" s="152"/>
      <c r="G13" s="153">
        <v>0.10627</v>
      </c>
      <c r="H13" s="154"/>
      <c r="I13" s="151">
        <v>0.121944</v>
      </c>
      <c r="J13" s="152"/>
      <c r="K13" s="153">
        <v>0.107837</v>
      </c>
      <c r="L13" s="154"/>
      <c r="M13" s="153">
        <v>0.107837</v>
      </c>
      <c r="N13" s="154"/>
    </row>
    <row r="14" spans="1:19">
      <c r="A14" s="92"/>
    </row>
  </sheetData>
  <mergeCells count="39">
    <mergeCell ref="C10:D10"/>
    <mergeCell ref="E10:F10"/>
    <mergeCell ref="G10:H10"/>
    <mergeCell ref="I10:J10"/>
    <mergeCell ref="A5:A6"/>
    <mergeCell ref="C9:D9"/>
    <mergeCell ref="E9:F9"/>
    <mergeCell ref="G9:H9"/>
    <mergeCell ref="I9:J9"/>
    <mergeCell ref="C1:D1"/>
    <mergeCell ref="E1:F1"/>
    <mergeCell ref="G1:H1"/>
    <mergeCell ref="I1:J1"/>
    <mergeCell ref="C3:D3"/>
    <mergeCell ref="E3:F3"/>
    <mergeCell ref="G3:H3"/>
    <mergeCell ref="I3:J3"/>
    <mergeCell ref="P1:Q1"/>
    <mergeCell ref="R1:S1"/>
    <mergeCell ref="K3:L3"/>
    <mergeCell ref="M3:N3"/>
    <mergeCell ref="P3:Q3"/>
    <mergeCell ref="R3:S3"/>
    <mergeCell ref="K1:L1"/>
    <mergeCell ref="M1:N1"/>
    <mergeCell ref="P9:Q9"/>
    <mergeCell ref="R9:S9"/>
    <mergeCell ref="K10:L10"/>
    <mergeCell ref="M10:N10"/>
    <mergeCell ref="P10:Q10"/>
    <mergeCell ref="R10:S10"/>
    <mergeCell ref="K9:L9"/>
    <mergeCell ref="M9:N9"/>
    <mergeCell ref="M13:N13"/>
    <mergeCell ref="C13:D13"/>
    <mergeCell ref="E13:F13"/>
    <mergeCell ref="G13:H13"/>
    <mergeCell ref="I13:J13"/>
    <mergeCell ref="K13:L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8C7D-851D-44B4-A1BB-C8085118862A}">
  <dimension ref="A1:C4"/>
  <sheetViews>
    <sheetView workbookViewId="0">
      <selection activeCell="B1" sqref="B1:C2"/>
    </sheetView>
  </sheetViews>
  <sheetFormatPr defaultRowHeight="14.4"/>
  <sheetData>
    <row r="1" spans="1:3">
      <c r="A1">
        <v>0</v>
      </c>
      <c r="B1">
        <v>0.72744599745870397</v>
      </c>
      <c r="C1">
        <v>0.27255400254129603</v>
      </c>
    </row>
    <row r="2" spans="1:3">
      <c r="A2">
        <v>1</v>
      </c>
      <c r="B2">
        <v>1.7945544554455399E-2</v>
      </c>
      <c r="C2">
        <v>0.98205445544554404</v>
      </c>
    </row>
    <row r="3" spans="1:3">
      <c r="A3">
        <v>2</v>
      </c>
      <c r="B3">
        <v>0.98205445544554404</v>
      </c>
      <c r="C3">
        <v>1.7945544554455399E-2</v>
      </c>
    </row>
    <row r="4" spans="1:3">
      <c r="A4">
        <v>3</v>
      </c>
      <c r="B4">
        <v>0.72744599745870397</v>
      </c>
      <c r="C4">
        <v>0.27255400254129603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4"/>
  <cols>
    <col min="7" max="7" width="13.109375" bestFit="1" customWidth="1"/>
    <col min="8" max="8" width="18.109375" customWidth="1"/>
    <col min="9" max="9" width="29.6640625" bestFit="1" customWidth="1"/>
  </cols>
  <sheetData>
    <row r="1" spans="1:16" ht="15" thickBot="1">
      <c r="A1" s="1" t="s">
        <v>0</v>
      </c>
      <c r="G1" s="125" t="s">
        <v>34</v>
      </c>
      <c r="H1" s="126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4"/>
  <cols>
    <col min="7" max="7" width="13.109375" bestFit="1" customWidth="1"/>
    <col min="8" max="8" width="15.44140625" customWidth="1"/>
    <col min="9" max="9" width="30.109375" bestFit="1" customWidth="1"/>
  </cols>
  <sheetData>
    <row r="1" spans="1:16" ht="15" thickBot="1">
      <c r="A1" s="1" t="s">
        <v>0</v>
      </c>
      <c r="G1" s="125" t="s">
        <v>34</v>
      </c>
      <c r="H1" s="126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4"/>
  <cols>
    <col min="8" max="8" width="9.77734375" customWidth="1"/>
    <col min="9" max="9" width="19.21875" customWidth="1"/>
    <col min="10" max="10" width="11.44140625" customWidth="1"/>
  </cols>
  <sheetData>
    <row r="1" spans="1:16" ht="15" thickBot="1">
      <c r="A1" s="1" t="s">
        <v>0</v>
      </c>
      <c r="G1" s="127" t="s">
        <v>34</v>
      </c>
      <c r="H1" s="128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29" t="s">
        <v>35</v>
      </c>
      <c r="J2" s="130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131">
        <f>(H3-G3)/H3*100</f>
        <v>8.5526317722472331</v>
      </c>
      <c r="J3" s="132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70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4"/>
  <cols>
    <col min="2" max="2" width="13.5546875" bestFit="1" customWidth="1"/>
    <col min="3" max="3" width="16.33203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133" t="s">
        <v>39</v>
      </c>
      <c r="C2" s="133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133"/>
      <c r="E9" s="133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dbscan_acc</vt:lpstr>
      <vt:lpstr>dbscan</vt:lpstr>
      <vt:lpstr>dbscan_clust_l1pca</vt:lpstr>
      <vt:lpstr>knee_l1pca_0%</vt:lpstr>
      <vt:lpstr>knee_l1_10%</vt:lpstr>
      <vt:lpstr>Sheet4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2023-02-15T17:57:47Z</dcterms:modified>
</cp:coreProperties>
</file>