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kl\Documents\GitHub\Mnist\"/>
    </mc:Choice>
  </mc:AlternateContent>
  <xr:revisionPtr revIDLastSave="0" documentId="13_ncr:1_{919AAE37-8C60-49A4-8CCA-D1E9DA377D35}" xr6:coauthVersionLast="47" xr6:coauthVersionMax="47" xr10:uidLastSave="{00000000-0000-0000-0000-000000000000}"/>
  <bookViews>
    <workbookView xWindow="-108" yWindow="-108" windowWidth="23256" windowHeight="12456" firstSheet="6" activeTab="13" xr2:uid="{99AABAAA-7628-4418-980C-C3481A48FE43}"/>
  </bookViews>
  <sheets>
    <sheet name="ace85svm" sheetId="5" state="hidden" r:id="rId1"/>
    <sheet name="ace75svm" sheetId="1" state="hidden" r:id="rId2"/>
    <sheet name="ace%20" sheetId="6" state="hidden" r:id="rId3"/>
    <sheet name="ace%25" sheetId="9" state="hidden" r:id="rId4"/>
    <sheet name="ace recur svm 20%" sheetId="10" state="hidden" r:id="rId5"/>
    <sheet name="ace svm 75 percentile" sheetId="11" state="hidden" r:id="rId6"/>
    <sheet name="ace svm 25% " sheetId="12" r:id="rId7"/>
    <sheet name="Sheet1" sheetId="14" state="hidden" r:id="rId8"/>
    <sheet name="Sheet2" sheetId="15" state="hidden" r:id="rId9"/>
    <sheet name="Sheet3" sheetId="16" r:id="rId10"/>
    <sheet name="dbscanclust_l1pca" sheetId="17" state="hidden" r:id="rId11"/>
    <sheet name="comparision" sheetId="18" r:id="rId12"/>
    <sheet name="20%contamination" sheetId="19" r:id="rId13"/>
    <sheet name="30%Contamination" sheetId="20" r:id="rId14"/>
    <sheet name="ace recur eps evm 75 percentile" sheetId="13" state="hidden" r:id="rId15"/>
    <sheet name="ace%10" sheetId="7" state="hidden" r:id="rId16"/>
    <sheet name="ace%15" sheetId="8" state="hidden" r:id="rId17"/>
    <sheet name="ace%70 svm" sheetId="2" state="hidden" r:id="rId18"/>
    <sheet name="ace%80 svm" sheetId="3" state="hidden" r:id="rId19"/>
    <sheet name="ace80svm" sheetId="4" state="hidden" r:id="rId2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17" l="1"/>
  <c r="K18" i="16" l="1"/>
  <c r="K15" i="16"/>
  <c r="K6" i="16"/>
  <c r="J6" i="16"/>
  <c r="K5" i="16"/>
  <c r="J5" i="16"/>
  <c r="E6" i="16"/>
  <c r="D6" i="16"/>
  <c r="E5" i="16"/>
  <c r="D5" i="16"/>
  <c r="F13" i="16" l="1"/>
  <c r="J16" i="16"/>
  <c r="J18" i="16" s="1"/>
  <c r="F22" i="16" l="1"/>
  <c r="F21" i="16"/>
  <c r="F20" i="16"/>
  <c r="F19" i="16"/>
  <c r="K13" i="16" s="1"/>
  <c r="I16" i="16"/>
  <c r="I18" i="16" s="1"/>
  <c r="F16" i="16"/>
  <c r="F15" i="16"/>
  <c r="F14" i="16"/>
  <c r="H3" i="14"/>
  <c r="G3" i="14"/>
  <c r="H3" i="13"/>
  <c r="G3" i="13"/>
  <c r="H3" i="12"/>
  <c r="G3" i="12"/>
  <c r="I3" i="14" l="1"/>
  <c r="I3" i="13"/>
  <c r="I3" i="12"/>
  <c r="H3" i="11" l="1"/>
  <c r="J3" i="11" s="1"/>
  <c r="G3" i="11"/>
  <c r="G3" i="10" l="1"/>
  <c r="H3" i="10"/>
  <c r="G9" i="9"/>
  <c r="I9" i="9" s="1"/>
  <c r="K9" i="9" s="1"/>
  <c r="F9" i="9"/>
  <c r="G8" i="9"/>
  <c r="I8" i="9" s="1"/>
  <c r="K8" i="9" s="1"/>
  <c r="F8" i="9"/>
  <c r="G7" i="9"/>
  <c r="F7" i="9"/>
  <c r="I7" i="9" s="1"/>
  <c r="K7" i="9" s="1"/>
  <c r="G6" i="9"/>
  <c r="I6" i="9" s="1"/>
  <c r="K6" i="9" s="1"/>
  <c r="F6" i="9"/>
  <c r="G5" i="9"/>
  <c r="I5" i="9" s="1"/>
  <c r="F5" i="9"/>
  <c r="G4" i="9"/>
  <c r="F4" i="9"/>
  <c r="G3" i="9"/>
  <c r="F3" i="9"/>
  <c r="I9" i="8"/>
  <c r="K9" i="8" s="1"/>
  <c r="G9" i="8"/>
  <c r="F9" i="8"/>
  <c r="G8" i="8"/>
  <c r="F8" i="8"/>
  <c r="I8" i="8" s="1"/>
  <c r="K8" i="8" s="1"/>
  <c r="G7" i="8"/>
  <c r="I7" i="8" s="1"/>
  <c r="K7" i="8" s="1"/>
  <c r="F7" i="8"/>
  <c r="I6" i="8"/>
  <c r="K6" i="8" s="1"/>
  <c r="G6" i="8"/>
  <c r="F6" i="8"/>
  <c r="G5" i="8"/>
  <c r="F5" i="8"/>
  <c r="G4" i="8"/>
  <c r="F4" i="8"/>
  <c r="G3" i="8"/>
  <c r="F3" i="8"/>
  <c r="I12" i="3"/>
  <c r="I12" i="2"/>
  <c r="I12" i="7"/>
  <c r="I12" i="5"/>
  <c r="I12" i="4"/>
  <c r="I12" i="1"/>
  <c r="I12" i="6"/>
  <c r="K9" i="7"/>
  <c r="I9" i="7"/>
  <c r="G9" i="7"/>
  <c r="F9" i="7"/>
  <c r="G8" i="7"/>
  <c r="I8" i="7" s="1"/>
  <c r="K8" i="7" s="1"/>
  <c r="F8" i="7"/>
  <c r="G7" i="7"/>
  <c r="I7" i="7" s="1"/>
  <c r="K7" i="7" s="1"/>
  <c r="F7" i="7"/>
  <c r="K6" i="7"/>
  <c r="I6" i="7"/>
  <c r="G6" i="7"/>
  <c r="F6" i="7"/>
  <c r="G5" i="7"/>
  <c r="I5" i="7" s="1"/>
  <c r="F5" i="7"/>
  <c r="G4" i="7"/>
  <c r="F4" i="7"/>
  <c r="G3" i="7"/>
  <c r="F3" i="7"/>
  <c r="K5" i="6"/>
  <c r="I6" i="6"/>
  <c r="I7" i="6"/>
  <c r="I8" i="6"/>
  <c r="K8" i="6" s="1"/>
  <c r="I9" i="6"/>
  <c r="I5" i="6"/>
  <c r="G9" i="6"/>
  <c r="F9" i="6"/>
  <c r="G8" i="6"/>
  <c r="F8" i="6"/>
  <c r="G7" i="6"/>
  <c r="F7" i="6"/>
  <c r="G6" i="6"/>
  <c r="F6" i="6"/>
  <c r="G5" i="6"/>
  <c r="F5" i="6"/>
  <c r="G4" i="6"/>
  <c r="F4" i="6"/>
  <c r="G3" i="6"/>
  <c r="F3" i="6"/>
  <c r="I9" i="3"/>
  <c r="K9" i="3" s="1"/>
  <c r="K8" i="3"/>
  <c r="I8" i="3"/>
  <c r="I7" i="3"/>
  <c r="K7" i="3" s="1"/>
  <c r="I6" i="3"/>
  <c r="K6" i="3" s="1"/>
  <c r="I11" i="3"/>
  <c r="I11" i="2"/>
  <c r="I9" i="2"/>
  <c r="K9" i="2" s="1"/>
  <c r="K8" i="2"/>
  <c r="I8" i="2"/>
  <c r="I7" i="2"/>
  <c r="K7" i="2" s="1"/>
  <c r="I6" i="2"/>
  <c r="K6" i="2" s="1"/>
  <c r="I9" i="5"/>
  <c r="K9" i="5" s="1"/>
  <c r="I8" i="5"/>
  <c r="K8" i="5" s="1"/>
  <c r="I7" i="5"/>
  <c r="K7" i="5" s="1"/>
  <c r="I6" i="5"/>
  <c r="K6" i="5" s="1"/>
  <c r="K5" i="5"/>
  <c r="I5" i="5"/>
  <c r="I11" i="5"/>
  <c r="I9" i="4"/>
  <c r="K9" i="4" s="1"/>
  <c r="K8" i="4"/>
  <c r="I8" i="4"/>
  <c r="K7" i="4"/>
  <c r="I7" i="4"/>
  <c r="K6" i="4"/>
  <c r="I6" i="4"/>
  <c r="I5" i="4"/>
  <c r="K5" i="4" s="1"/>
  <c r="I11" i="4"/>
  <c r="K5" i="1"/>
  <c r="K6" i="1"/>
  <c r="K7" i="1"/>
  <c r="K8" i="1"/>
  <c r="K9" i="1"/>
  <c r="I11" i="1"/>
  <c r="I5" i="1"/>
  <c r="I6" i="1"/>
  <c r="I7" i="1"/>
  <c r="I8" i="1"/>
  <c r="I9" i="1"/>
  <c r="G9" i="5"/>
  <c r="F9" i="5"/>
  <c r="G8" i="5"/>
  <c r="F8" i="5"/>
  <c r="G7" i="5"/>
  <c r="F7" i="5"/>
  <c r="G6" i="5"/>
  <c r="F6" i="5"/>
  <c r="G5" i="5"/>
  <c r="F5" i="5"/>
  <c r="G4" i="5"/>
  <c r="F4" i="5"/>
  <c r="G3" i="5"/>
  <c r="F3" i="5"/>
  <c r="G9" i="4"/>
  <c r="F9" i="4"/>
  <c r="G8" i="4"/>
  <c r="F8" i="4"/>
  <c r="G7" i="4"/>
  <c r="F7" i="4"/>
  <c r="G6" i="4"/>
  <c r="F6" i="4"/>
  <c r="G5" i="4"/>
  <c r="F5" i="4"/>
  <c r="G4" i="4"/>
  <c r="F4" i="4"/>
  <c r="G3" i="4"/>
  <c r="F3" i="4"/>
  <c r="G9" i="3"/>
  <c r="F9" i="3"/>
  <c r="G8" i="3"/>
  <c r="F8" i="3"/>
  <c r="G7" i="3"/>
  <c r="F7" i="3"/>
  <c r="G6" i="3"/>
  <c r="F6" i="3"/>
  <c r="G5" i="3"/>
  <c r="F5" i="3"/>
  <c r="G4" i="3"/>
  <c r="F4" i="3"/>
  <c r="G3" i="3"/>
  <c r="F3" i="3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F4" i="1"/>
  <c r="G4" i="1"/>
  <c r="F5" i="1"/>
  <c r="G5" i="1"/>
  <c r="F6" i="1"/>
  <c r="G6" i="1"/>
  <c r="F7" i="1"/>
  <c r="G7" i="1"/>
  <c r="F8" i="1"/>
  <c r="G8" i="1"/>
  <c r="F9" i="1"/>
  <c r="G9" i="1"/>
  <c r="G3" i="1"/>
  <c r="F3" i="1"/>
  <c r="J3" i="10" l="1"/>
  <c r="I12" i="9"/>
  <c r="I11" i="9"/>
  <c r="K5" i="9"/>
  <c r="I12" i="8"/>
  <c r="I11" i="8"/>
  <c r="K5" i="7"/>
  <c r="I11" i="7"/>
  <c r="K7" i="6"/>
  <c r="K9" i="6"/>
  <c r="K6" i="6"/>
  <c r="I11" i="6"/>
</calcChain>
</file>

<file path=xl/sharedStrings.xml><?xml version="1.0" encoding="utf-8"?>
<sst xmlns="http://schemas.openxmlformats.org/spreadsheetml/2006/main" count="386" uniqueCount="77">
  <si>
    <t>---------split 1 --------------------</t>
  </si>
  <si>
    <t>0</t>
  </si>
  <si>
    <t>---------split 2 --------------------</t>
  </si>
  <si>
    <t>---------split 3 --------------------</t>
  </si>
  <si>
    <t>---------split 4 --------------------</t>
  </si>
  <si>
    <t>---------split 5 --------------------</t>
  </si>
  <si>
    <t>rank1 filtering</t>
  </si>
  <si>
    <t>corrupted file</t>
  </si>
  <si>
    <t>Miclassification error%(100-Accuracy)</t>
  </si>
  <si>
    <t>% error reduction</t>
  </si>
  <si>
    <t>error reduction</t>
  </si>
  <si>
    <t>1 label col : 2 classes : one and seven</t>
  </si>
  <si>
    <t>Dataset: Train: 785 X 4458 Test:784 X 1911</t>
  </si>
  <si>
    <t>784 features</t>
  </si>
  <si>
    <t>(10% -30%)</t>
  </si>
  <si>
    <t>Best SVM: Rank1 : %25 &amp;%20 &amp;75 percentile</t>
  </si>
  <si>
    <t>Dataset: Train: 784 X 4458 Test:784 X 1911</t>
  </si>
  <si>
    <t>Missclassification error</t>
  </si>
  <si>
    <t>%cor</t>
  </si>
  <si>
    <t xml:space="preserve">ACE Rank1 </t>
  </si>
  <si>
    <t>Cor file</t>
  </si>
  <si>
    <t>%error reduction</t>
  </si>
  <si>
    <t>ACE iteration =20</t>
  </si>
  <si>
    <t>ACE epsilon=0.05</t>
  </si>
  <si>
    <t>Misclassification error</t>
  </si>
  <si>
    <t>%Misclassification error reduction</t>
  </si>
  <si>
    <t>Cor %</t>
  </si>
  <si>
    <t xml:space="preserve"> Rank1 </t>
  </si>
  <si>
    <t>ACE iter=1</t>
  </si>
  <si>
    <t>C:\Users\shukl\Documents\GitHub\Mnist\split1\mnist_ace_l1pca.mlx</t>
  </si>
  <si>
    <t>Dataset: Train: 785 X 9105 Test:784 X 3902</t>
  </si>
  <si>
    <t>SVM Misclassification error %</t>
  </si>
  <si>
    <t>With Algorithm</t>
  </si>
  <si>
    <t>Without Algorithm</t>
  </si>
  <si>
    <t xml:space="preserve">% error reduction achieved </t>
  </si>
  <si>
    <t>% Label Noise Induced</t>
  </si>
  <si>
    <t>SVM with L1PCA dist based Training Data Curation</t>
  </si>
  <si>
    <t>SVM on Original File without Data Curation</t>
  </si>
  <si>
    <t>PREDICTED</t>
  </si>
  <si>
    <t>TPR=tp/(tp+fn)</t>
  </si>
  <si>
    <t>Recall, power</t>
  </si>
  <si>
    <t>FPR=fp/(fp+tn)</t>
  </si>
  <si>
    <t>pr of false alarm, type 1err</t>
  </si>
  <si>
    <t>TNR=tn/(tn+fp)</t>
  </si>
  <si>
    <t>Specificity</t>
  </si>
  <si>
    <t>Accuracy</t>
  </si>
  <si>
    <t>FNR=fn/(fn+tp)</t>
  </si>
  <si>
    <t>Miss rate, type II err</t>
  </si>
  <si>
    <t>one</t>
  </si>
  <si>
    <t>seven</t>
  </si>
  <si>
    <t>TN</t>
  </si>
  <si>
    <t>TP</t>
  </si>
  <si>
    <t>FN</t>
  </si>
  <si>
    <t>FP</t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</si>
  <si>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 0.981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</si>
  <si>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0.019</t>
    </r>
  </si>
  <si>
    <r>
      <rPr>
        <b/>
        <sz val="11"/>
        <rFont val="Calibri"/>
        <family val="2"/>
        <scheme val="minor"/>
      </rPr>
      <t xml:space="preserve">1-Probability of False Alarm/   True Negative Rate  </t>
    </r>
    <r>
      <rPr>
        <sz val="11"/>
        <rFont val="Calibri"/>
        <family val="2"/>
        <scheme val="minor"/>
      </rPr>
      <t xml:space="preserve">                     = 0.974</t>
    </r>
  </si>
  <si>
    <r>
      <rPr>
        <b/>
        <sz val="11"/>
        <rFont val="Calibri"/>
        <family val="2"/>
        <scheme val="minor"/>
      </rPr>
      <t xml:space="preserve">Prob of False Alarm/
 False Positive Rate </t>
    </r>
    <r>
      <rPr>
        <sz val="11"/>
        <rFont val="Calibri"/>
        <family val="2"/>
        <scheme val="minor"/>
      </rPr>
      <t xml:space="preserve">                                  
 = 0.025</t>
    </r>
  </si>
  <si>
    <r>
      <rPr>
        <b/>
        <sz val="11"/>
        <rFont val="Calibri"/>
        <family val="2"/>
        <scheme val="minor"/>
      </rPr>
      <t>Power/ True Positive Rate</t>
    </r>
    <r>
      <rPr>
        <sz val="11"/>
        <rFont val="Calibri"/>
        <family val="2"/>
        <scheme val="minor"/>
      </rPr>
      <t xml:space="preserve">          =0.946</t>
    </r>
  </si>
  <si>
    <r>
      <rPr>
        <b/>
        <sz val="11"/>
        <rFont val="Calibri"/>
        <family val="2"/>
        <scheme val="minor"/>
      </rPr>
      <t>1-Power/ False Negative Rate</t>
    </r>
    <r>
      <rPr>
        <sz val="11"/>
        <rFont val="Calibri"/>
        <family val="2"/>
        <scheme val="minor"/>
      </rPr>
      <t xml:space="preserve">                   = 0.053</t>
    </r>
  </si>
  <si>
    <r>
      <rPr>
        <b/>
        <sz val="11"/>
        <rFont val="Calibri"/>
        <family val="2"/>
        <scheme val="minor"/>
      </rPr>
      <t xml:space="preserve">Prob of False Alarm/ 
False Positive Rate </t>
    </r>
    <r>
      <rPr>
        <sz val="11"/>
        <rFont val="Calibri"/>
        <family val="2"/>
        <scheme val="minor"/>
      </rPr>
      <t xml:space="preserve">                                   
= 0.025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</si>
  <si>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0.023 </t>
    </r>
  </si>
  <si>
    <r>
      <rPr>
        <b/>
        <sz val="11"/>
        <rFont val="Calibri"/>
        <family val="2"/>
        <scheme val="minor"/>
      </rPr>
      <t xml:space="preserve">Hamming Loss   </t>
    </r>
    <r>
      <rPr>
        <sz val="11"/>
        <rFont val="Calibri"/>
        <family val="2"/>
        <scheme val="minor"/>
      </rPr>
      <t xml:space="preserve">        = 0.039</t>
    </r>
  </si>
  <si>
    <t>Curated  Data</t>
  </si>
  <si>
    <t>Raw  Data</t>
  </si>
  <si>
    <t xml:space="preserve">Power </t>
  </si>
  <si>
    <t>Probability of False Alarm</t>
  </si>
  <si>
    <t>Error Rate</t>
  </si>
  <si>
    <t>class1</t>
  </si>
  <si>
    <t>class7</t>
  </si>
  <si>
    <t>knee error</t>
  </si>
  <si>
    <t>20% excision</t>
  </si>
  <si>
    <t>knee angle</t>
  </si>
  <si>
    <t>Raw</t>
  </si>
  <si>
    <t xml:space="preserve">diff </t>
  </si>
  <si>
    <t>opt</t>
  </si>
  <si>
    <t>knee opt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</si>
</sst>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12121"/>
      <name val="Arial Unicode MS"/>
    </font>
    <font>
      <b/>
      <sz val="11"/>
      <color theme="1"/>
      <name val="Roboto"/>
    </font>
    <font>
      <sz val="11"/>
      <color theme="1"/>
      <name val="Roboto"/>
    </font>
    <font>
      <sz val="11"/>
      <name val="Calibri"/>
      <family val="2"/>
      <scheme val="minor"/>
    </font>
    <font>
      <sz val="7"/>
      <name val="Courier New"/>
      <family val="3"/>
    </font>
    <font>
      <b/>
      <sz val="11"/>
      <name val="Calibri"/>
      <family val="2"/>
      <scheme val="minor"/>
    </font>
    <font>
      <sz val="8"/>
      <color theme="1"/>
      <name val="Arial"/>
      <family val="2"/>
    </font>
    <font>
      <sz val="7"/>
      <color theme="1"/>
      <name val="Arial"/>
      <family val="2"/>
    </font>
    <font>
      <sz val="8"/>
      <color rgb="FF212121"/>
      <name val="Courier New"/>
      <family val="3"/>
    </font>
    <font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34998626667073579"/>
        <bgColor indexed="64"/>
      </patternFill>
    </fill>
  </fills>
  <borders count="3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83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right" vertical="center" wrapText="1"/>
    </xf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0" fillId="0" borderId="6" xfId="0" applyBorder="1"/>
    <xf numFmtId="0" fontId="0" fillId="0" borderId="9" xfId="0" applyBorder="1"/>
    <xf numFmtId="0" fontId="4" fillId="2" borderId="5" xfId="0" applyFont="1" applyFill="1" applyBorder="1" applyAlignment="1">
      <alignment horizontal="right" vertical="center" wrapText="1"/>
    </xf>
    <xf numFmtId="0" fontId="4" fillId="2" borderId="7" xfId="0" applyFont="1" applyFill="1" applyBorder="1" applyAlignment="1">
      <alignment horizontal="right" vertical="center" wrapText="1"/>
    </xf>
    <xf numFmtId="0" fontId="1" fillId="3" borderId="1" xfId="0" applyFont="1" applyFill="1" applyBorder="1"/>
    <xf numFmtId="0" fontId="1" fillId="3" borderId="6" xfId="0" applyFont="1" applyFill="1" applyBorder="1"/>
    <xf numFmtId="0" fontId="0" fillId="4" borderId="1" xfId="0" applyFill="1" applyBorder="1"/>
    <xf numFmtId="0" fontId="0" fillId="4" borderId="8" xfId="0" applyFill="1" applyBorder="1"/>
    <xf numFmtId="0" fontId="1" fillId="6" borderId="10" xfId="0" applyFont="1" applyFill="1" applyBorder="1"/>
    <xf numFmtId="0" fontId="1" fillId="6" borderId="11" xfId="0" applyFont="1" applyFill="1" applyBorder="1"/>
    <xf numFmtId="0" fontId="1" fillId="6" borderId="12" xfId="0" applyFont="1" applyFill="1" applyBorder="1"/>
    <xf numFmtId="0" fontId="1" fillId="6" borderId="13" xfId="0" applyFont="1" applyFill="1" applyBorder="1"/>
    <xf numFmtId="0" fontId="1" fillId="6" borderId="0" xfId="0" applyFont="1" applyFill="1"/>
    <xf numFmtId="0" fontId="1" fillId="6" borderId="14" xfId="0" applyFont="1" applyFill="1" applyBorder="1"/>
    <xf numFmtId="0" fontId="1" fillId="6" borderId="0" xfId="0" applyFont="1" applyFill="1" applyAlignment="1">
      <alignment vertical="center"/>
    </xf>
    <xf numFmtId="0" fontId="1" fillId="6" borderId="15" xfId="0" applyFont="1" applyFill="1" applyBorder="1"/>
    <xf numFmtId="0" fontId="1" fillId="6" borderId="16" xfId="0" applyFont="1" applyFill="1" applyBorder="1"/>
    <xf numFmtId="0" fontId="1" fillId="6" borderId="16" xfId="0" applyFont="1" applyFill="1" applyBorder="1" applyAlignment="1">
      <alignment vertical="center"/>
    </xf>
    <xf numFmtId="0" fontId="1" fillId="6" borderId="17" xfId="0" applyFont="1" applyFill="1" applyBorder="1"/>
    <xf numFmtId="0" fontId="0" fillId="4" borderId="0" xfId="0" applyFill="1"/>
    <xf numFmtId="0" fontId="0" fillId="0" borderId="10" xfId="0" applyBorder="1"/>
    <xf numFmtId="0" fontId="0" fillId="4" borderId="18" xfId="0" applyFill="1" applyBorder="1"/>
    <xf numFmtId="0" fontId="0" fillId="4" borderId="19" xfId="0" applyFill="1" applyBorder="1"/>
    <xf numFmtId="0" fontId="0" fillId="4" borderId="12" xfId="0" applyFill="1" applyBorder="1"/>
    <xf numFmtId="0" fontId="0" fillId="0" borderId="11" xfId="0" applyBorder="1"/>
    <xf numFmtId="0" fontId="1" fillId="3" borderId="2" xfId="0" applyFont="1" applyFill="1" applyBorder="1"/>
    <xf numFmtId="0" fontId="1" fillId="6" borderId="3" xfId="0" applyFont="1" applyFill="1" applyBorder="1"/>
    <xf numFmtId="0" fontId="1" fillId="0" borderId="3" xfId="0" applyFont="1" applyBorder="1"/>
    <xf numFmtId="0" fontId="1" fillId="7" borderId="4" xfId="0" applyFont="1" applyFill="1" applyBorder="1"/>
    <xf numFmtId="0" fontId="4" fillId="0" borderId="7" xfId="0" applyFont="1" applyBorder="1" applyAlignment="1">
      <alignment horizontal="right" vertical="center" wrapText="1"/>
    </xf>
    <xf numFmtId="0" fontId="0" fillId="0" borderId="8" xfId="0" applyBorder="1"/>
    <xf numFmtId="0" fontId="1" fillId="8" borderId="10" xfId="0" applyFont="1" applyFill="1" applyBorder="1"/>
    <xf numFmtId="0" fontId="1" fillId="8" borderId="12" xfId="0" applyFont="1" applyFill="1" applyBorder="1"/>
    <xf numFmtId="0" fontId="1" fillId="2" borderId="2" xfId="0" applyFont="1" applyFill="1" applyBorder="1"/>
    <xf numFmtId="0" fontId="1" fillId="8" borderId="3" xfId="0" applyFont="1" applyFill="1" applyBorder="1"/>
    <xf numFmtId="0" fontId="1" fillId="0" borderId="4" xfId="0" applyFont="1" applyBorder="1"/>
    <xf numFmtId="0" fontId="0" fillId="10" borderId="1" xfId="0" applyFill="1" applyBorder="1" applyAlignment="1">
      <alignment horizontal="center"/>
    </xf>
    <xf numFmtId="0" fontId="0" fillId="10" borderId="21" xfId="0" applyFill="1" applyBorder="1" applyAlignment="1">
      <alignment horizontal="center"/>
    </xf>
    <xf numFmtId="0" fontId="0" fillId="0" borderId="22" xfId="0" applyBorder="1"/>
    <xf numFmtId="0" fontId="0" fillId="0" borderId="23" xfId="0" applyBorder="1"/>
    <xf numFmtId="2" fontId="0" fillId="0" borderId="1" xfId="0" applyNumberFormat="1" applyBorder="1"/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5" fillId="0" borderId="0" xfId="0" applyFont="1" applyAlignment="1">
      <alignment horizontal="center" vertical="center"/>
    </xf>
    <xf numFmtId="0" fontId="7" fillId="11" borderId="0" xfId="0" applyFont="1" applyFill="1" applyAlignment="1">
      <alignment horizontal="center" vertical="center" wrapText="1"/>
    </xf>
    <xf numFmtId="0" fontId="7" fillId="0" borderId="5" xfId="0" applyFont="1" applyBorder="1" applyAlignment="1">
      <alignment vertical="center"/>
    </xf>
    <xf numFmtId="0" fontId="7" fillId="0" borderId="6" xfId="0" applyFont="1" applyBorder="1" applyAlignment="1">
      <alignment vertical="center"/>
    </xf>
    <xf numFmtId="0" fontId="7" fillId="0" borderId="0" xfId="0" applyFont="1" applyAlignment="1">
      <alignment vertical="center"/>
    </xf>
    <xf numFmtId="0" fontId="7" fillId="13" borderId="5" xfId="0" applyFont="1" applyFill="1" applyBorder="1" applyAlignment="1">
      <alignment vertical="center"/>
    </xf>
    <xf numFmtId="0" fontId="7" fillId="0" borderId="4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5" fillId="0" borderId="6" xfId="0" applyFont="1" applyBorder="1" applyAlignment="1">
      <alignment vertical="center"/>
    </xf>
    <xf numFmtId="0" fontId="7" fillId="0" borderId="9" xfId="0" applyFont="1" applyBorder="1" applyAlignment="1">
      <alignment vertical="center"/>
    </xf>
    <xf numFmtId="164" fontId="5" fillId="12" borderId="5" xfId="0" applyNumberFormat="1" applyFont="1" applyFill="1" applyBorder="1" applyAlignment="1">
      <alignment vertical="center" wrapText="1"/>
    </xf>
    <xf numFmtId="164" fontId="5" fillId="12" borderId="6" xfId="0" applyNumberFormat="1" applyFont="1" applyFill="1" applyBorder="1" applyAlignment="1">
      <alignment vertical="center" wrapText="1"/>
    </xf>
    <xf numFmtId="164" fontId="5" fillId="0" borderId="0" xfId="0" applyNumberFormat="1" applyFont="1" applyAlignment="1">
      <alignment vertical="center" wrapText="1"/>
    </xf>
    <xf numFmtId="164" fontId="5" fillId="12" borderId="7" xfId="0" applyNumberFormat="1" applyFont="1" applyFill="1" applyBorder="1" applyAlignment="1">
      <alignment vertical="center" wrapText="1"/>
    </xf>
    <xf numFmtId="164" fontId="5" fillId="12" borderId="9" xfId="0" applyNumberFormat="1" applyFont="1" applyFill="1" applyBorder="1" applyAlignment="1">
      <alignment vertical="top" wrapText="1"/>
    </xf>
    <xf numFmtId="164" fontId="5" fillId="0" borderId="0" xfId="0" applyNumberFormat="1" applyFont="1" applyAlignment="1">
      <alignment vertical="top" wrapText="1"/>
    </xf>
    <xf numFmtId="0" fontId="5" fillId="0" borderId="2" xfId="0" quotePrefix="1" applyFont="1" applyBorder="1" applyAlignment="1">
      <alignment vertical="center"/>
    </xf>
    <xf numFmtId="0" fontId="5" fillId="0" borderId="4" xfId="0" applyFont="1" applyBorder="1" applyAlignment="1">
      <alignment vertical="center"/>
    </xf>
    <xf numFmtId="0" fontId="5" fillId="0" borderId="10" xfId="0" applyFont="1" applyBorder="1" applyAlignment="1">
      <alignment vertical="center"/>
    </xf>
    <xf numFmtId="0" fontId="5" fillId="0" borderId="12" xfId="0" applyFont="1" applyBorder="1" applyAlignment="1">
      <alignment vertical="center"/>
    </xf>
    <xf numFmtId="0" fontId="5" fillId="0" borderId="7" xfId="0" applyFont="1" applyBorder="1" applyAlignment="1">
      <alignment vertical="center"/>
    </xf>
    <xf numFmtId="0" fontId="5" fillId="0" borderId="9" xfId="0" applyFont="1" applyBorder="1" applyAlignment="1">
      <alignment vertical="center"/>
    </xf>
    <xf numFmtId="0" fontId="5" fillId="0" borderId="15" xfId="0" applyFont="1" applyBorder="1" applyAlignment="1">
      <alignment vertical="center"/>
    </xf>
    <xf numFmtId="0" fontId="5" fillId="0" borderId="17" xfId="0" applyFont="1" applyBorder="1" applyAlignment="1">
      <alignment vertical="center"/>
    </xf>
    <xf numFmtId="164" fontId="5" fillId="0" borderId="0" xfId="0" applyNumberFormat="1" applyFont="1" applyAlignment="1">
      <alignment vertical="center"/>
    </xf>
    <xf numFmtId="0" fontId="0" fillId="0" borderId="0" xfId="0" applyAlignment="1">
      <alignment vertical="center"/>
    </xf>
    <xf numFmtId="0" fontId="1" fillId="0" borderId="27" xfId="0" applyFont="1" applyBorder="1" applyAlignment="1">
      <alignment vertical="center"/>
    </xf>
    <xf numFmtId="0" fontId="1" fillId="0" borderId="28" xfId="0" applyFont="1" applyBorder="1" applyAlignment="1">
      <alignment vertical="center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0" fillId="0" borderId="3" xfId="0" applyBorder="1" applyAlignment="1">
      <alignment vertical="center"/>
    </xf>
    <xf numFmtId="0" fontId="9" fillId="0" borderId="0" xfId="0" applyFont="1"/>
    <xf numFmtId="0" fontId="1" fillId="0" borderId="29" xfId="0" applyFont="1" applyBorder="1" applyAlignment="1">
      <alignment vertical="center"/>
    </xf>
    <xf numFmtId="0" fontId="1" fillId="0" borderId="0" xfId="0" applyFont="1" applyAlignment="1">
      <alignment vertical="center" wrapText="1"/>
    </xf>
    <xf numFmtId="0" fontId="10" fillId="0" borderId="0" xfId="0" applyFont="1"/>
    <xf numFmtId="0" fontId="1" fillId="0" borderId="30" xfId="0" applyFont="1" applyBorder="1" applyAlignment="1">
      <alignment vertical="center"/>
    </xf>
    <xf numFmtId="0" fontId="0" fillId="0" borderId="4" xfId="0" applyBorder="1" applyAlignment="1">
      <alignment vertical="center"/>
    </xf>
    <xf numFmtId="0" fontId="0" fillId="0" borderId="12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" fillId="15" borderId="27" xfId="0" applyFont="1" applyFill="1" applyBorder="1" applyAlignment="1">
      <alignment vertical="center"/>
    </xf>
    <xf numFmtId="0" fontId="1" fillId="15" borderId="28" xfId="0" applyFont="1" applyFill="1" applyBorder="1" applyAlignment="1">
      <alignment vertical="center"/>
    </xf>
    <xf numFmtId="0" fontId="8" fillId="0" borderId="10" xfId="0" applyFont="1" applyBorder="1"/>
    <xf numFmtId="0" fontId="0" fillId="0" borderId="11" xfId="0" applyBorder="1" applyAlignment="1">
      <alignment vertical="center"/>
    </xf>
    <xf numFmtId="0" fontId="0" fillId="0" borderId="12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0" fillId="0" borderId="19" xfId="0" applyBorder="1"/>
    <xf numFmtId="0" fontId="1" fillId="15" borderId="18" xfId="0" applyFont="1" applyFill="1" applyBorder="1" applyAlignment="1">
      <alignment vertical="center"/>
    </xf>
    <xf numFmtId="0" fontId="0" fillId="0" borderId="18" xfId="0" applyBorder="1"/>
    <xf numFmtId="0" fontId="0" fillId="0" borderId="26" xfId="0" applyBorder="1"/>
    <xf numFmtId="164" fontId="0" fillId="0" borderId="0" xfId="0" applyNumberFormat="1"/>
    <xf numFmtId="164" fontId="9" fillId="0" borderId="0" xfId="0" applyNumberFormat="1" applyFont="1"/>
    <xf numFmtId="0" fontId="1" fillId="0" borderId="31" xfId="0" applyFont="1" applyBorder="1" applyAlignment="1">
      <alignment vertical="center"/>
    </xf>
    <xf numFmtId="2" fontId="0" fillId="0" borderId="2" xfId="0" applyNumberFormat="1" applyBorder="1" applyAlignment="1">
      <alignment vertical="center"/>
    </xf>
    <xf numFmtId="2" fontId="0" fillId="0" borderId="4" xfId="0" applyNumberFormat="1" applyBorder="1" applyAlignment="1">
      <alignment vertical="center"/>
    </xf>
    <xf numFmtId="2" fontId="0" fillId="0" borderId="3" xfId="0" applyNumberFormat="1" applyBorder="1" applyAlignment="1">
      <alignment vertical="center"/>
    </xf>
    <xf numFmtId="2" fontId="0" fillId="0" borderId="7" xfId="0" applyNumberFormat="1" applyBorder="1" applyAlignment="1">
      <alignment vertical="center"/>
    </xf>
    <xf numFmtId="2" fontId="0" fillId="0" borderId="9" xfId="0" applyNumberFormat="1" applyBorder="1" applyAlignment="1">
      <alignment vertical="center"/>
    </xf>
    <xf numFmtId="2" fontId="0" fillId="0" borderId="8" xfId="0" applyNumberFormat="1" applyBorder="1" applyAlignment="1">
      <alignment vertical="center"/>
    </xf>
    <xf numFmtId="2" fontId="0" fillId="0" borderId="0" xfId="0" applyNumberFormat="1"/>
    <xf numFmtId="0" fontId="0" fillId="17" borderId="0" xfId="0" applyFill="1"/>
    <xf numFmtId="0" fontId="1" fillId="17" borderId="27" xfId="0" applyFont="1" applyFill="1" applyBorder="1" applyAlignment="1">
      <alignment vertical="center"/>
    </xf>
    <xf numFmtId="0" fontId="1" fillId="17" borderId="31" xfId="0" applyFont="1" applyFill="1" applyBorder="1" applyAlignment="1">
      <alignment vertical="center"/>
    </xf>
    <xf numFmtId="2" fontId="0" fillId="17" borderId="2" xfId="0" applyNumberFormat="1" applyFill="1" applyBorder="1" applyAlignment="1">
      <alignment vertical="center"/>
    </xf>
    <xf numFmtId="2" fontId="0" fillId="17" borderId="4" xfId="0" applyNumberFormat="1" applyFill="1" applyBorder="1" applyAlignment="1">
      <alignment vertical="center"/>
    </xf>
    <xf numFmtId="2" fontId="0" fillId="17" borderId="7" xfId="0" applyNumberFormat="1" applyFill="1" applyBorder="1" applyAlignment="1">
      <alignment vertical="center"/>
    </xf>
    <xf numFmtId="2" fontId="0" fillId="17" borderId="9" xfId="0" applyNumberFormat="1" applyFill="1" applyBorder="1" applyAlignment="1">
      <alignment vertical="center"/>
    </xf>
    <xf numFmtId="2" fontId="0" fillId="17" borderId="0" xfId="0" applyNumberFormat="1" applyFill="1"/>
    <xf numFmtId="164" fontId="0" fillId="17" borderId="0" xfId="0" applyNumberFormat="1" applyFill="1"/>
    <xf numFmtId="164" fontId="9" fillId="17" borderId="0" xfId="0" applyNumberFormat="1" applyFont="1" applyFill="1"/>
    <xf numFmtId="0" fontId="1" fillId="3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1" fillId="5" borderId="12" xfId="0" applyFont="1" applyFill="1" applyBorder="1" applyAlignment="1">
      <alignment horizontal="center"/>
    </xf>
    <xf numFmtId="0" fontId="0" fillId="4" borderId="18" xfId="0" applyFill="1" applyBorder="1" applyAlignment="1">
      <alignment horizontal="center"/>
    </xf>
    <xf numFmtId="0" fontId="0" fillId="4" borderId="19" xfId="0" applyFill="1" applyBorder="1" applyAlignment="1">
      <alignment horizontal="center"/>
    </xf>
    <xf numFmtId="0" fontId="0" fillId="9" borderId="20" xfId="0" applyFill="1" applyBorder="1" applyAlignment="1">
      <alignment horizontal="center"/>
    </xf>
    <xf numFmtId="0" fontId="7" fillId="13" borderId="2" xfId="0" applyFont="1" applyFill="1" applyBorder="1" applyAlignment="1">
      <alignment horizontal="center" vertical="center"/>
    </xf>
    <xf numFmtId="0" fontId="7" fillId="13" borderId="7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left" vertical="center" wrapText="1"/>
    </xf>
    <xf numFmtId="0" fontId="5" fillId="0" borderId="25" xfId="0" applyFont="1" applyBorder="1" applyAlignment="1">
      <alignment horizontal="left" vertical="center" wrapText="1"/>
    </xf>
    <xf numFmtId="0" fontId="7" fillId="0" borderId="18" xfId="0" applyFont="1" applyBorder="1" applyAlignment="1">
      <alignment horizontal="center" vertical="center"/>
    </xf>
    <xf numFmtId="0" fontId="7" fillId="0" borderId="19" xfId="0" applyFont="1" applyBorder="1" applyAlignment="1">
      <alignment horizontal="center" vertical="center"/>
    </xf>
    <xf numFmtId="0" fontId="7" fillId="13" borderId="2" xfId="0" applyFont="1" applyFill="1" applyBorder="1" applyAlignment="1">
      <alignment horizontal="center" vertical="center" wrapText="1"/>
    </xf>
    <xf numFmtId="0" fontId="7" fillId="13" borderId="4" xfId="0" applyFont="1" applyFill="1" applyBorder="1" applyAlignment="1">
      <alignment horizontal="center" vertical="center" wrapText="1"/>
    </xf>
    <xf numFmtId="0" fontId="1" fillId="13" borderId="24" xfId="0" applyFont="1" applyFill="1" applyBorder="1" applyAlignment="1">
      <alignment horizontal="center" vertical="center"/>
    </xf>
    <xf numFmtId="0" fontId="1" fillId="13" borderId="25" xfId="0" applyFont="1" applyFill="1" applyBorder="1" applyAlignment="1">
      <alignment horizontal="center" vertical="center"/>
    </xf>
    <xf numFmtId="0" fontId="1" fillId="15" borderId="18" xfId="0" applyFont="1" applyFill="1" applyBorder="1" applyAlignment="1">
      <alignment horizontal="center" vertical="center" wrapText="1"/>
    </xf>
    <xf numFmtId="0" fontId="1" fillId="15" borderId="19" xfId="0" applyFont="1" applyFill="1" applyBorder="1" applyAlignment="1">
      <alignment horizontal="center" vertical="center" wrapText="1"/>
    </xf>
    <xf numFmtId="0" fontId="1" fillId="13" borderId="18" xfId="0" applyFont="1" applyFill="1" applyBorder="1" applyAlignment="1">
      <alignment horizontal="center" vertical="center" wrapText="1"/>
    </xf>
    <xf numFmtId="0" fontId="1" fillId="13" borderId="26" xfId="0" applyFont="1" applyFill="1" applyBorder="1" applyAlignment="1">
      <alignment horizontal="center" vertical="center" wrapText="1"/>
    </xf>
    <xf numFmtId="0" fontId="0" fillId="14" borderId="18" xfId="0" applyFill="1" applyBorder="1" applyAlignment="1">
      <alignment horizontal="center"/>
    </xf>
    <xf numFmtId="0" fontId="0" fillId="14" borderId="26" xfId="0" applyFill="1" applyBorder="1" applyAlignment="1">
      <alignment horizontal="center"/>
    </xf>
    <xf numFmtId="0" fontId="0" fillId="14" borderId="19" xfId="0" applyFill="1" applyBorder="1" applyAlignment="1">
      <alignment horizontal="center"/>
    </xf>
    <xf numFmtId="2" fontId="0" fillId="0" borderId="10" xfId="0" applyNumberFormat="1" applyBorder="1" applyAlignment="1">
      <alignment horizontal="center" vertical="center"/>
    </xf>
    <xf numFmtId="2" fontId="0" fillId="0" borderId="12" xfId="0" applyNumberFormat="1" applyBorder="1" applyAlignment="1">
      <alignment horizontal="center" vertical="center"/>
    </xf>
    <xf numFmtId="2" fontId="0" fillId="0" borderId="15" xfId="0" applyNumberFormat="1" applyBorder="1" applyAlignment="1">
      <alignment horizontal="center" vertical="center"/>
    </xf>
    <xf numFmtId="2" fontId="0" fillId="0" borderId="17" xfId="0" applyNumberFormat="1" applyBorder="1" applyAlignment="1">
      <alignment horizontal="center" vertical="center"/>
    </xf>
    <xf numFmtId="164" fontId="11" fillId="0" borderId="18" xfId="0" applyNumberFormat="1" applyFont="1" applyBorder="1" applyAlignment="1">
      <alignment horizontal="center"/>
    </xf>
    <xf numFmtId="164" fontId="11" fillId="0" borderId="19" xfId="0" applyNumberFormat="1" applyFont="1" applyBorder="1" applyAlignment="1">
      <alignment horizontal="center"/>
    </xf>
    <xf numFmtId="0" fontId="0" fillId="17" borderId="18" xfId="0" applyFill="1" applyBorder="1" applyAlignment="1">
      <alignment horizontal="center"/>
    </xf>
    <xf numFmtId="0" fontId="0" fillId="17" borderId="19" xfId="0" applyFill="1" applyBorder="1" applyAlignment="1">
      <alignment horizontal="center"/>
    </xf>
    <xf numFmtId="0" fontId="1" fillId="17" borderId="18" xfId="0" applyFont="1" applyFill="1" applyBorder="1" applyAlignment="1">
      <alignment horizontal="center" vertical="center" wrapText="1"/>
    </xf>
    <xf numFmtId="0" fontId="1" fillId="17" borderId="19" xfId="0" applyFont="1" applyFill="1" applyBorder="1" applyAlignment="1">
      <alignment horizontal="center" vertical="center" wrapText="1"/>
    </xf>
    <xf numFmtId="2" fontId="0" fillId="17" borderId="10" xfId="0" applyNumberFormat="1" applyFill="1" applyBorder="1" applyAlignment="1">
      <alignment horizontal="center" vertical="center"/>
    </xf>
    <xf numFmtId="2" fontId="0" fillId="17" borderId="12" xfId="0" applyNumberFormat="1" applyFill="1" applyBorder="1" applyAlignment="1">
      <alignment horizontal="center" vertical="center"/>
    </xf>
    <xf numFmtId="2" fontId="0" fillId="17" borderId="15" xfId="0" applyNumberFormat="1" applyFill="1" applyBorder="1" applyAlignment="1">
      <alignment horizontal="center" vertical="center"/>
    </xf>
    <xf numFmtId="2" fontId="0" fillId="17" borderId="17" xfId="0" applyNumberFormat="1" applyFill="1" applyBorder="1" applyAlignment="1">
      <alignment horizontal="center" vertical="center"/>
    </xf>
    <xf numFmtId="164" fontId="11" fillId="17" borderId="18" xfId="0" applyNumberFormat="1" applyFont="1" applyFill="1" applyBorder="1" applyAlignment="1">
      <alignment horizontal="center"/>
    </xf>
    <xf numFmtId="164" fontId="11" fillId="17" borderId="19" xfId="0" applyNumberFormat="1" applyFont="1" applyFill="1" applyBorder="1" applyAlignment="1">
      <alignment horizontal="center"/>
    </xf>
    <xf numFmtId="2" fontId="5" fillId="17" borderId="10" xfId="0" applyNumberFormat="1" applyFont="1" applyFill="1" applyBorder="1" applyAlignment="1">
      <alignment horizontal="center" vertical="center"/>
    </xf>
    <xf numFmtId="2" fontId="5" fillId="17" borderId="12" xfId="0" applyNumberFormat="1" applyFont="1" applyFill="1" applyBorder="1" applyAlignment="1">
      <alignment horizontal="center" vertical="center"/>
    </xf>
    <xf numFmtId="2" fontId="5" fillId="17" borderId="15" xfId="0" applyNumberFormat="1" applyFont="1" applyFill="1" applyBorder="1" applyAlignment="1">
      <alignment horizontal="center" vertical="center"/>
    </xf>
    <xf numFmtId="2" fontId="5" fillId="17" borderId="17" xfId="0" applyNumberFormat="1" applyFont="1" applyFill="1" applyBorder="1" applyAlignment="1">
      <alignment horizontal="center" vertical="center"/>
    </xf>
    <xf numFmtId="164" fontId="0" fillId="17" borderId="18" xfId="0" applyNumberFormat="1" applyFill="1" applyBorder="1" applyAlignment="1">
      <alignment horizontal="center"/>
    </xf>
    <xf numFmtId="164" fontId="0" fillId="17" borderId="19" xfId="0" applyNumberFormat="1" applyFill="1" applyBorder="1" applyAlignment="1">
      <alignment horizontal="center"/>
    </xf>
    <xf numFmtId="0" fontId="0" fillId="16" borderId="18" xfId="0" applyFill="1" applyBorder="1" applyAlignment="1">
      <alignment horizontal="center"/>
    </xf>
    <xf numFmtId="0" fontId="0" fillId="16" borderId="19" xfId="0" applyFill="1" applyBorder="1" applyAlignment="1">
      <alignment horizontal="center"/>
    </xf>
    <xf numFmtId="0" fontId="1" fillId="13" borderId="19" xfId="0" applyFont="1" applyFill="1" applyBorder="1" applyAlignment="1">
      <alignment horizontal="center" vertical="center" wrapText="1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2" fontId="5" fillId="0" borderId="10" xfId="0" applyNumberFormat="1" applyFont="1" applyBorder="1" applyAlignment="1">
      <alignment horizontal="center" vertical="center"/>
    </xf>
    <xf numFmtId="2" fontId="5" fillId="0" borderId="12" xfId="0" applyNumberFormat="1" applyFont="1" applyBorder="1" applyAlignment="1">
      <alignment horizontal="center" vertical="center"/>
    </xf>
    <xf numFmtId="2" fontId="5" fillId="0" borderId="15" xfId="0" applyNumberFormat="1" applyFont="1" applyBorder="1" applyAlignment="1">
      <alignment horizontal="center" vertical="center"/>
    </xf>
    <xf numFmtId="2" fontId="5" fillId="0" borderId="17" xfId="0" applyNumberFormat="1" applyFont="1" applyBorder="1" applyAlignment="1">
      <alignment horizontal="center" vertical="center"/>
    </xf>
    <xf numFmtId="0" fontId="1" fillId="15" borderId="15" xfId="0" applyFont="1" applyFill="1" applyBorder="1" applyAlignment="1">
      <alignment horizontal="left" vertical="center"/>
    </xf>
    <xf numFmtId="0" fontId="1" fillId="15" borderId="17" xfId="0" applyFont="1" applyFill="1" applyBorder="1" applyAlignment="1">
      <alignment horizontal="left" vertical="center"/>
    </xf>
    <xf numFmtId="0" fontId="1" fillId="15" borderId="10" xfId="0" applyFont="1" applyFill="1" applyBorder="1" applyAlignment="1">
      <alignment horizontal="left" vertical="center"/>
    </xf>
    <xf numFmtId="0" fontId="1" fillId="15" borderId="12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BA75B9-0464-4E6A-B56A-4C76CADCD4C5}">
  <dimension ref="A1:K45"/>
  <sheetViews>
    <sheetView workbookViewId="0">
      <selection activeCell="J12" sqref="J12"/>
    </sheetView>
  </sheetViews>
  <sheetFormatPr defaultRowHeight="14.4"/>
  <cols>
    <col min="6" max="6" width="17.5546875" customWidth="1"/>
    <col min="7" max="7" width="15.77734375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23" t="s">
        <v>8</v>
      </c>
      <c r="G1" s="12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14">
        <f t="shared" si="0"/>
        <v>1.8001048000000002</v>
      </c>
      <c r="G5" s="8">
        <f t="shared" si="0"/>
        <v>1.9256934000000001</v>
      </c>
      <c r="I5">
        <f>$G5-F5</f>
        <v>0.12558859999999994</v>
      </c>
      <c r="K5">
        <f>I5/G5*100</f>
        <v>6.5217339375001195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21.297750000000001</v>
      </c>
      <c r="D9" s="4">
        <v>26.373626000000002</v>
      </c>
      <c r="E9" s="11">
        <v>50</v>
      </c>
      <c r="F9" s="15">
        <f t="shared" si="0"/>
        <v>22.574568399999997</v>
      </c>
      <c r="G9" s="9">
        <f t="shared" si="0"/>
        <v>26.3526946</v>
      </c>
      <c r="I9">
        <f>$G9-F9</f>
        <v>3.7781262000000027</v>
      </c>
      <c r="K9">
        <f>I9/G9*100</f>
        <v>14.336773743053973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1.8942961999999997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1.4512473333333329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22.553636999999998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4E593-9995-4139-B428-9045FE6DD915}">
  <dimension ref="B1:L23"/>
  <sheetViews>
    <sheetView showGridLines="0" workbookViewId="0">
      <selection activeCell="L11" sqref="L11"/>
    </sheetView>
  </sheetViews>
  <sheetFormatPr defaultColWidth="8.77734375" defaultRowHeight="14.4"/>
  <cols>
    <col min="1" max="3" width="8.77734375" style="49"/>
    <col min="4" max="4" width="27" style="49" customWidth="1"/>
    <col min="5" max="5" width="26" style="49" bestFit="1" customWidth="1"/>
    <col min="6" max="6" width="13.21875" style="49" customWidth="1"/>
    <col min="7" max="8" width="8.77734375" style="49"/>
    <col min="9" max="9" width="10.5546875" style="49" bestFit="1" customWidth="1"/>
    <col min="10" max="10" width="27" style="49" customWidth="1"/>
    <col min="11" max="11" width="26" style="49" bestFit="1" customWidth="1"/>
    <col min="12" max="12" width="13" style="49" customWidth="1"/>
    <col min="13" max="16384" width="8.77734375" style="49"/>
  </cols>
  <sheetData>
    <row r="1" spans="2:12" ht="15" thickBot="1"/>
    <row r="2" spans="2:12" ht="15" thickBot="1">
      <c r="B2" s="50"/>
      <c r="C2" s="50"/>
      <c r="D2" s="135" t="s">
        <v>36</v>
      </c>
      <c r="E2" s="136"/>
      <c r="F2" s="51"/>
      <c r="J2" s="135" t="s">
        <v>37</v>
      </c>
      <c r="K2" s="136"/>
    </row>
    <row r="3" spans="2:12" ht="14.55" customHeight="1">
      <c r="D3" s="137" t="s">
        <v>38</v>
      </c>
      <c r="E3" s="138"/>
      <c r="F3" s="52"/>
      <c r="J3" s="137" t="s">
        <v>38</v>
      </c>
      <c r="K3" s="138"/>
    </row>
    <row r="4" spans="2:12" ht="15" thickBot="1">
      <c r="D4" s="53" t="s">
        <v>48</v>
      </c>
      <c r="E4" s="54" t="s">
        <v>49</v>
      </c>
      <c r="F4" s="55"/>
      <c r="J4" s="56" t="s">
        <v>48</v>
      </c>
      <c r="K4" s="54" t="s">
        <v>49</v>
      </c>
    </row>
    <row r="5" spans="2:12" ht="14.55" customHeight="1">
      <c r="B5" s="131" t="b">
        <v>1</v>
      </c>
      <c r="C5" s="57" t="s">
        <v>48</v>
      </c>
      <c r="D5" s="58">
        <f>C14</f>
        <v>1975.8</v>
      </c>
      <c r="E5" s="59">
        <f>D14</f>
        <v>51.2</v>
      </c>
      <c r="F5" s="133" t="s">
        <v>61</v>
      </c>
      <c r="H5" s="131" t="b">
        <v>1</v>
      </c>
      <c r="I5" s="57" t="s">
        <v>48</v>
      </c>
      <c r="J5" s="58">
        <f>C20</f>
        <v>1975.8</v>
      </c>
      <c r="K5" s="59">
        <f>D20</f>
        <v>51.2</v>
      </c>
      <c r="L5" s="133" t="s">
        <v>62</v>
      </c>
    </row>
    <row r="6" spans="2:12" ht="15" thickBot="1">
      <c r="B6" s="132"/>
      <c r="C6" s="60" t="s">
        <v>49</v>
      </c>
      <c r="D6" s="58">
        <f>C15</f>
        <v>36.6</v>
      </c>
      <c r="E6" s="59">
        <f>D15</f>
        <v>1838.4</v>
      </c>
      <c r="F6" s="134"/>
      <c r="H6" s="132"/>
      <c r="I6" s="60" t="s">
        <v>49</v>
      </c>
      <c r="J6" s="58">
        <f>C21</f>
        <v>99.6</v>
      </c>
      <c r="K6" s="59">
        <f>D21</f>
        <v>1775.4</v>
      </c>
      <c r="L6" s="134"/>
    </row>
    <row r="7" spans="2:12" ht="28.8">
      <c r="D7" s="61" t="s">
        <v>54</v>
      </c>
      <c r="E7" s="62" t="s">
        <v>55</v>
      </c>
      <c r="F7" s="63"/>
      <c r="J7" s="61" t="s">
        <v>58</v>
      </c>
      <c r="K7" s="62" t="s">
        <v>59</v>
      </c>
    </row>
    <row r="8" spans="2:12" ht="43.8" thickBot="1">
      <c r="D8" s="64" t="s">
        <v>56</v>
      </c>
      <c r="E8" s="65" t="s">
        <v>57</v>
      </c>
      <c r="F8" s="66"/>
      <c r="J8" s="64" t="s">
        <v>56</v>
      </c>
      <c r="K8" s="65" t="s">
        <v>60</v>
      </c>
    </row>
    <row r="10" spans="2:12">
      <c r="G10" s="49" t="s">
        <v>51</v>
      </c>
      <c r="H10" s="49" t="s">
        <v>53</v>
      </c>
    </row>
    <row r="11" spans="2:12">
      <c r="G11" s="49" t="s">
        <v>52</v>
      </c>
      <c r="H11" s="49" t="s">
        <v>50</v>
      </c>
    </row>
    <row r="12" spans="2:12" ht="15" thickBot="1"/>
    <row r="13" spans="2:12">
      <c r="C13" s="49">
        <v>0</v>
      </c>
      <c r="D13" s="49">
        <v>1</v>
      </c>
      <c r="E13" s="67" t="s">
        <v>39</v>
      </c>
      <c r="F13" s="68">
        <f>E6/(E6+D6)</f>
        <v>0.98048000000000002</v>
      </c>
      <c r="G13" s="49" t="s">
        <v>40</v>
      </c>
      <c r="K13" s="49">
        <f>(F13-F19)/F19*100</f>
        <v>3.5484961135518716</v>
      </c>
    </row>
    <row r="14" spans="2:12" ht="15" thickBot="1">
      <c r="B14" s="49">
        <v>0</v>
      </c>
      <c r="C14" s="49">
        <v>1975.8</v>
      </c>
      <c r="D14" s="49">
        <v>51.2</v>
      </c>
      <c r="E14" s="58" t="s">
        <v>41</v>
      </c>
      <c r="F14" s="59">
        <f>E5/(E5+D5)</f>
        <v>2.5259003453379381E-2</v>
      </c>
      <c r="G14" s="49" t="s">
        <v>42</v>
      </c>
    </row>
    <row r="15" spans="2:12">
      <c r="B15" s="49">
        <v>1</v>
      </c>
      <c r="C15" s="49">
        <v>36.6</v>
      </c>
      <c r="D15" s="49">
        <v>1838.4</v>
      </c>
      <c r="E15" s="58" t="s">
        <v>43</v>
      </c>
      <c r="F15" s="59">
        <f>D5/(D5+E5)</f>
        <v>0.97474099654662061</v>
      </c>
      <c r="G15" s="49" t="s">
        <v>44</v>
      </c>
      <c r="I15" s="69" t="s">
        <v>45</v>
      </c>
      <c r="J15" s="70"/>
      <c r="K15" s="49">
        <f>(0.04-0.02)/0.04*100</f>
        <v>50</v>
      </c>
    </row>
    <row r="16" spans="2:12" ht="15" thickBot="1">
      <c r="B16" s="49">
        <v>2</v>
      </c>
      <c r="C16" s="49">
        <v>0.98048000000000002</v>
      </c>
      <c r="D16" s="49">
        <v>1.9519999999999999E-2</v>
      </c>
      <c r="E16" s="71" t="s">
        <v>46</v>
      </c>
      <c r="F16" s="72">
        <f>D6/(D6+E6)</f>
        <v>1.9519999999999999E-2</v>
      </c>
      <c r="G16" s="49" t="s">
        <v>47</v>
      </c>
      <c r="I16" s="73">
        <f>(D5+E6)/(D5+E5+E6+D6)</f>
        <v>0.97749871860584314</v>
      </c>
      <c r="J16" s="74">
        <f>(J5+K6)/SUM(J5:K6)</f>
        <v>0.96135315222962581</v>
      </c>
    </row>
    <row r="17" spans="2:11">
      <c r="B17" s="49">
        <v>3</v>
      </c>
      <c r="C17" s="49">
        <v>0.97474099999999997</v>
      </c>
      <c r="D17" s="49">
        <v>2.5259E-2</v>
      </c>
    </row>
    <row r="18" spans="2:11" ht="15" thickBot="1">
      <c r="I18" s="75">
        <f>1-I16</f>
        <v>2.2501281394156858E-2</v>
      </c>
      <c r="J18" s="75">
        <f>1-J16</f>
        <v>3.8646847770374193E-2</v>
      </c>
      <c r="K18" s="49">
        <f>(J18-I18)/J18</f>
        <v>0.41777188328912468</v>
      </c>
    </row>
    <row r="19" spans="2:11">
      <c r="C19" s="49">
        <v>0</v>
      </c>
      <c r="D19" s="49">
        <v>1</v>
      </c>
      <c r="E19" s="67" t="s">
        <v>39</v>
      </c>
      <c r="F19" s="68">
        <f>K6/(J6+K6)</f>
        <v>0.94688000000000005</v>
      </c>
      <c r="G19" s="49" t="s">
        <v>40</v>
      </c>
    </row>
    <row r="20" spans="2:11">
      <c r="B20" s="49">
        <v>0</v>
      </c>
      <c r="C20" s="49">
        <v>1975.8</v>
      </c>
      <c r="D20" s="49">
        <v>51.2</v>
      </c>
      <c r="E20" s="58" t="s">
        <v>41</v>
      </c>
      <c r="F20" s="59">
        <f>K5/(K5+J5)</f>
        <v>2.5259003453379381E-2</v>
      </c>
      <c r="G20" s="49" t="s">
        <v>42</v>
      </c>
    </row>
    <row r="21" spans="2:11">
      <c r="B21" s="49">
        <v>1</v>
      </c>
      <c r="C21" s="49">
        <v>99.6</v>
      </c>
      <c r="D21" s="49">
        <v>1775.4</v>
      </c>
      <c r="E21" s="58" t="s">
        <v>43</v>
      </c>
      <c r="F21" s="59">
        <f>J5/(J5+K5)</f>
        <v>0.97474099654662061</v>
      </c>
      <c r="G21" s="49" t="s">
        <v>44</v>
      </c>
    </row>
    <row r="22" spans="2:11" ht="15" thickBot="1">
      <c r="B22" s="49">
        <v>2</v>
      </c>
      <c r="C22" s="49">
        <v>0.94688000000000005</v>
      </c>
      <c r="D22" s="49">
        <v>5.3120000000000001E-2</v>
      </c>
      <c r="E22" s="71" t="s">
        <v>46</v>
      </c>
      <c r="F22" s="72">
        <f>J6/(J6+K6)</f>
        <v>5.3119999999999994E-2</v>
      </c>
      <c r="G22" s="49" t="s">
        <v>47</v>
      </c>
    </row>
    <row r="23" spans="2:11">
      <c r="B23" s="49">
        <v>3</v>
      </c>
      <c r="C23" s="49">
        <v>0.97474099999999997</v>
      </c>
      <c r="D23" s="49">
        <v>2.5259E-2</v>
      </c>
    </row>
  </sheetData>
  <mergeCells count="8">
    <mergeCell ref="B5:B6"/>
    <mergeCell ref="F5:F6"/>
    <mergeCell ref="H5:H6"/>
    <mergeCell ref="L5:L6"/>
    <mergeCell ref="D2:E2"/>
    <mergeCell ref="J2:K2"/>
    <mergeCell ref="D3:E3"/>
    <mergeCell ref="J3:K3"/>
  </mergeCells>
  <pageMargins left="0.7" right="0.7" top="0.75" bottom="0.75" header="0.3" footer="0.3"/>
  <pageSetup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86F451-B7ED-4DDA-BEA7-EED6C5CA40EE}">
  <dimension ref="A1:N14"/>
  <sheetViews>
    <sheetView workbookViewId="0">
      <selection sqref="A1:XFD1048576"/>
    </sheetView>
  </sheetViews>
  <sheetFormatPr defaultRowHeight="14.4"/>
  <cols>
    <col min="1" max="1" width="22.6640625" bestFit="1" customWidth="1"/>
  </cols>
  <sheetData>
    <row r="1" spans="1:14" ht="15" thickBot="1">
      <c r="B1" s="145" t="s">
        <v>63</v>
      </c>
      <c r="C1" s="146"/>
      <c r="D1" s="147"/>
      <c r="G1" s="145" t="s">
        <v>64</v>
      </c>
      <c r="H1" s="146"/>
      <c r="I1" s="147"/>
    </row>
    <row r="2" spans="1:14" ht="15" thickBot="1"/>
    <row r="3" spans="1:14" ht="15" customHeight="1" thickBot="1">
      <c r="A3" s="76"/>
      <c r="B3" s="76"/>
      <c r="C3" s="141" t="s">
        <v>38</v>
      </c>
      <c r="D3" s="142"/>
      <c r="E3" s="84"/>
      <c r="H3" s="143" t="s">
        <v>38</v>
      </c>
      <c r="I3" s="144"/>
    </row>
    <row r="4" spans="1:14" ht="15" thickBot="1">
      <c r="A4" s="76"/>
      <c r="B4" s="76"/>
      <c r="C4" s="83" t="s">
        <v>68</v>
      </c>
      <c r="D4" s="86" t="s">
        <v>69</v>
      </c>
      <c r="G4" s="76"/>
      <c r="H4" s="83" t="s">
        <v>68</v>
      </c>
      <c r="I4" s="86" t="s">
        <v>69</v>
      </c>
    </row>
    <row r="5" spans="1:14">
      <c r="A5" s="139" t="b">
        <v>1</v>
      </c>
      <c r="B5" s="77" t="s">
        <v>68</v>
      </c>
      <c r="C5" s="81">
        <v>1976.8</v>
      </c>
      <c r="D5" s="87">
        <v>50.2</v>
      </c>
      <c r="G5" s="77" t="s">
        <v>68</v>
      </c>
      <c r="H5" s="81">
        <v>1975.8</v>
      </c>
      <c r="I5" s="87">
        <v>51.2</v>
      </c>
    </row>
    <row r="6" spans="1:14" ht="15" thickBot="1">
      <c r="A6" s="140"/>
      <c r="B6" s="78" t="s">
        <v>69</v>
      </c>
      <c r="C6" s="79">
        <v>37.4</v>
      </c>
      <c r="D6" s="80">
        <v>1837.6</v>
      </c>
      <c r="G6" s="78" t="s">
        <v>69</v>
      </c>
      <c r="H6" s="79">
        <v>99.6</v>
      </c>
      <c r="I6" s="80">
        <v>1775.4</v>
      </c>
    </row>
    <row r="8" spans="1:14" ht="15" thickBot="1">
      <c r="N8" s="85"/>
    </row>
    <row r="9" spans="1:14">
      <c r="A9" s="92" t="s">
        <v>65</v>
      </c>
      <c r="B9" s="94"/>
      <c r="C9" s="95">
        <v>0.98005299999999995</v>
      </c>
      <c r="D9" s="96"/>
      <c r="G9" s="28"/>
      <c r="H9" s="32">
        <v>0.94688000000000005</v>
      </c>
      <c r="I9" s="88"/>
    </row>
    <row r="10" spans="1:14" ht="15" thickBot="1">
      <c r="A10" s="93" t="s">
        <v>66</v>
      </c>
      <c r="B10" s="89"/>
      <c r="C10" s="97">
        <v>2.4766E-2</v>
      </c>
      <c r="D10" s="98"/>
      <c r="G10" s="89"/>
      <c r="H10" s="90">
        <v>2.5259E-2</v>
      </c>
      <c r="I10" s="91"/>
    </row>
    <row r="12" spans="1:14" ht="15" thickBot="1">
      <c r="I12" s="82"/>
    </row>
    <row r="13" spans="1:14" ht="15" thickBot="1">
      <c r="A13" s="100" t="s">
        <v>67</v>
      </c>
      <c r="B13" s="101"/>
      <c r="C13" s="102">
        <v>2.2450000000000001E-2</v>
      </c>
      <c r="D13" s="99"/>
      <c r="G13" s="101"/>
      <c r="H13" s="102">
        <v>3.8647000000000001E-2</v>
      </c>
      <c r="I13" s="99"/>
      <c r="K13">
        <f>(H13-C13)/H13 *100</f>
        <v>41.910109452221391</v>
      </c>
    </row>
    <row r="14" spans="1:14">
      <c r="A14" s="82"/>
    </row>
  </sheetData>
  <mergeCells count="5">
    <mergeCell ref="A5:A6"/>
    <mergeCell ref="C3:D3"/>
    <mergeCell ref="H3:I3"/>
    <mergeCell ref="B1:D1"/>
    <mergeCell ref="G1:I1"/>
  </mergeCells>
  <pageMargins left="0.7" right="0.7" top="0.75" bottom="0.75" header="0.3" footer="0.3"/>
  <pageSetup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098F06-A16F-4ADA-89BF-F72428932D91}">
  <dimension ref="A1:S20"/>
  <sheetViews>
    <sheetView showGridLines="0" workbookViewId="0">
      <selection activeCell="K5" sqref="K5:L6"/>
    </sheetView>
  </sheetViews>
  <sheetFormatPr defaultRowHeight="14.4"/>
  <cols>
    <col min="1" max="1" width="22.6640625" bestFit="1" customWidth="1"/>
    <col min="7" max="8" width="0" hidden="1" customWidth="1"/>
  </cols>
  <sheetData>
    <row r="1" spans="1:19" ht="15" thickBot="1">
      <c r="C1" s="170" t="s">
        <v>70</v>
      </c>
      <c r="D1" s="171"/>
      <c r="E1" s="170" t="s">
        <v>71</v>
      </c>
      <c r="F1" s="171"/>
      <c r="G1" s="170" t="s">
        <v>72</v>
      </c>
      <c r="H1" s="171"/>
      <c r="I1" s="170" t="s">
        <v>73</v>
      </c>
      <c r="J1" s="171"/>
      <c r="K1" s="170" t="s">
        <v>76</v>
      </c>
      <c r="L1" s="171"/>
      <c r="N1" s="154" t="s">
        <v>70</v>
      </c>
      <c r="O1" s="155"/>
      <c r="P1" s="154" t="s">
        <v>73</v>
      </c>
      <c r="Q1" s="155"/>
      <c r="R1" s="154" t="s">
        <v>75</v>
      </c>
      <c r="S1" s="155"/>
    </row>
    <row r="2" spans="1:19" ht="15" thickBot="1">
      <c r="N2" s="113"/>
      <c r="O2" s="113"/>
      <c r="P2" s="113"/>
      <c r="Q2" s="113"/>
      <c r="R2" s="113"/>
      <c r="S2" s="113"/>
    </row>
    <row r="3" spans="1:19" ht="15" customHeight="1" thickBot="1">
      <c r="A3" s="76"/>
      <c r="B3" s="76"/>
      <c r="C3" s="141" t="s">
        <v>38</v>
      </c>
      <c r="D3" s="142"/>
      <c r="E3" s="141" t="s">
        <v>38</v>
      </c>
      <c r="F3" s="142"/>
      <c r="G3" s="143" t="s">
        <v>38</v>
      </c>
      <c r="H3" s="144"/>
      <c r="I3" s="143" t="s">
        <v>38</v>
      </c>
      <c r="J3" s="172"/>
      <c r="K3" s="143" t="s">
        <v>38</v>
      </c>
      <c r="L3" s="172"/>
      <c r="N3" s="156" t="s">
        <v>38</v>
      </c>
      <c r="O3" s="157"/>
      <c r="P3" s="156" t="s">
        <v>38</v>
      </c>
      <c r="Q3" s="157"/>
      <c r="R3" s="156" t="s">
        <v>38</v>
      </c>
      <c r="S3" s="157"/>
    </row>
    <row r="4" spans="1:19" ht="15" thickBot="1">
      <c r="A4" s="76"/>
      <c r="B4" s="76"/>
      <c r="C4" s="77" t="s">
        <v>68</v>
      </c>
      <c r="D4" s="105" t="s">
        <v>69</v>
      </c>
      <c r="E4" s="77" t="s">
        <v>68</v>
      </c>
      <c r="F4" s="78" t="s">
        <v>69</v>
      </c>
      <c r="G4" s="77" t="s">
        <v>68</v>
      </c>
      <c r="H4" s="78" t="s">
        <v>69</v>
      </c>
      <c r="I4" s="77" t="s">
        <v>68</v>
      </c>
      <c r="J4" s="105" t="s">
        <v>69</v>
      </c>
      <c r="K4" s="77" t="s">
        <v>68</v>
      </c>
      <c r="L4" s="105" t="s">
        <v>69</v>
      </c>
      <c r="N4" s="114" t="s">
        <v>68</v>
      </c>
      <c r="O4" s="115" t="s">
        <v>69</v>
      </c>
      <c r="P4" s="114" t="s">
        <v>68</v>
      </c>
      <c r="Q4" s="115" t="s">
        <v>69</v>
      </c>
      <c r="R4" s="114" t="s">
        <v>68</v>
      </c>
      <c r="S4" s="115" t="s">
        <v>69</v>
      </c>
    </row>
    <row r="5" spans="1:19">
      <c r="A5" s="139" t="b">
        <v>1</v>
      </c>
      <c r="B5" s="77" t="s">
        <v>68</v>
      </c>
      <c r="C5" s="106">
        <v>0.89873000000000003</v>
      </c>
      <c r="D5" s="107">
        <v>0.10127</v>
      </c>
      <c r="E5" s="108">
        <v>0.95723800000000003</v>
      </c>
      <c r="F5" s="107">
        <v>4.2762000000000001E-2</v>
      </c>
      <c r="G5" s="108">
        <v>0.93352000000000002</v>
      </c>
      <c r="H5" s="107">
        <v>6.6479999999999997E-2</v>
      </c>
      <c r="I5" s="106">
        <v>0.93342199999999997</v>
      </c>
      <c r="J5" s="107">
        <v>6.6577999999999998E-2</v>
      </c>
      <c r="K5" s="106">
        <v>0.93342199999999997</v>
      </c>
      <c r="L5" s="107">
        <v>6.6577999999999998E-2</v>
      </c>
      <c r="N5" s="116">
        <v>0.93558699999999995</v>
      </c>
      <c r="O5" s="117">
        <v>6.4412999999999998E-2</v>
      </c>
      <c r="P5" s="116">
        <v>0.93342199999999997</v>
      </c>
      <c r="Q5" s="117">
        <v>6.6577999999999998E-2</v>
      </c>
      <c r="R5" s="116"/>
      <c r="S5" s="117"/>
    </row>
    <row r="6" spans="1:19" ht="15" thickBot="1">
      <c r="A6" s="140"/>
      <c r="B6" s="78" t="s">
        <v>69</v>
      </c>
      <c r="C6" s="109">
        <v>2.6848E-2</v>
      </c>
      <c r="D6" s="110">
        <v>0.97315200000000002</v>
      </c>
      <c r="E6" s="111">
        <v>6.6102999999999995E-2</v>
      </c>
      <c r="F6" s="110">
        <v>0.93389699999999998</v>
      </c>
      <c r="G6" s="111">
        <v>0.173815</v>
      </c>
      <c r="H6" s="110">
        <v>0.82618499999999995</v>
      </c>
      <c r="I6" s="109">
        <v>0.17402899999999999</v>
      </c>
      <c r="J6" s="110">
        <v>0.82597100000000001</v>
      </c>
      <c r="K6" s="109">
        <v>0.17402899999999999</v>
      </c>
      <c r="L6" s="110">
        <v>0.82597100000000001</v>
      </c>
      <c r="N6" s="118">
        <v>0.16606099999999999</v>
      </c>
      <c r="O6" s="119">
        <v>0.83393899999999999</v>
      </c>
      <c r="P6" s="118">
        <v>0.17402899999999999</v>
      </c>
      <c r="Q6" s="119">
        <v>0.82597100000000001</v>
      </c>
      <c r="R6" s="118"/>
      <c r="S6" s="119"/>
    </row>
    <row r="7" spans="1:19">
      <c r="C7" s="112"/>
      <c r="D7" s="112"/>
      <c r="E7" s="112"/>
      <c r="F7" s="112"/>
      <c r="G7" s="112"/>
      <c r="H7" s="112"/>
      <c r="I7" s="112"/>
      <c r="J7" s="112"/>
      <c r="K7" s="112"/>
      <c r="L7" s="112"/>
      <c r="N7" s="120"/>
      <c r="O7" s="120"/>
      <c r="P7" s="120"/>
      <c r="Q7" s="120"/>
      <c r="R7" s="120"/>
      <c r="S7" s="120"/>
    </row>
    <row r="8" spans="1:19" ht="15" thickBot="1">
      <c r="C8" s="112"/>
      <c r="D8" s="112"/>
      <c r="E8" s="112"/>
      <c r="F8" s="112"/>
      <c r="G8" s="112"/>
      <c r="H8" s="112"/>
      <c r="I8" s="112"/>
      <c r="J8" s="112"/>
      <c r="K8" s="112"/>
      <c r="L8" s="112"/>
      <c r="N8" s="120"/>
      <c r="O8" s="120"/>
      <c r="P8" s="120"/>
      <c r="Q8" s="120"/>
      <c r="R8" s="120"/>
      <c r="S8" s="120"/>
    </row>
    <row r="9" spans="1:19">
      <c r="A9" s="92" t="s">
        <v>65</v>
      </c>
      <c r="B9" s="94"/>
      <c r="C9" s="175">
        <v>0.97315200000000002</v>
      </c>
      <c r="D9" s="176"/>
      <c r="E9" s="175">
        <v>0.93389699999999998</v>
      </c>
      <c r="F9" s="176"/>
      <c r="G9" s="148">
        <v>0.82618499999999995</v>
      </c>
      <c r="H9" s="149"/>
      <c r="I9" s="148">
        <v>0.82597100000000001</v>
      </c>
      <c r="J9" s="149"/>
      <c r="K9" s="148">
        <v>0.82597100000000001</v>
      </c>
      <c r="L9" s="149"/>
      <c r="N9" s="164">
        <v>0.83393899999999999</v>
      </c>
      <c r="O9" s="165"/>
      <c r="P9" s="158">
        <v>0.82597100000000001</v>
      </c>
      <c r="Q9" s="159"/>
      <c r="R9" s="158"/>
      <c r="S9" s="159"/>
    </row>
    <row r="10" spans="1:19" ht="15" thickBot="1">
      <c r="A10" s="93" t="s">
        <v>66</v>
      </c>
      <c r="B10" s="89"/>
      <c r="C10" s="177">
        <v>0.10127</v>
      </c>
      <c r="D10" s="178"/>
      <c r="E10" s="177">
        <v>4.2762000000000001E-2</v>
      </c>
      <c r="F10" s="178"/>
      <c r="G10" s="150">
        <v>6.6479999999999997E-2</v>
      </c>
      <c r="H10" s="151"/>
      <c r="I10" s="150">
        <v>6.6577999999999998E-2</v>
      </c>
      <c r="J10" s="151"/>
      <c r="K10" s="150">
        <v>6.6577999999999998E-2</v>
      </c>
      <c r="L10" s="151"/>
      <c r="N10" s="166">
        <v>6.4412999999999998E-2</v>
      </c>
      <c r="O10" s="167"/>
      <c r="P10" s="160">
        <v>6.6577999999999998E-2</v>
      </c>
      <c r="Q10" s="161"/>
      <c r="R10" s="160"/>
      <c r="S10" s="161"/>
    </row>
    <row r="11" spans="1:19">
      <c r="C11" s="103"/>
      <c r="D11" s="103"/>
      <c r="E11" s="103"/>
      <c r="F11" s="103"/>
      <c r="G11" s="103"/>
      <c r="H11" s="103"/>
      <c r="I11" s="103"/>
      <c r="J11" s="103"/>
      <c r="K11" s="103"/>
      <c r="L11" s="103"/>
      <c r="N11" s="121"/>
      <c r="O11" s="121"/>
      <c r="P11" s="121"/>
      <c r="Q11" s="121"/>
      <c r="R11" s="121"/>
      <c r="S11" s="121"/>
    </row>
    <row r="12" spans="1:19" ht="15" thickBot="1">
      <c r="C12" s="103"/>
      <c r="D12" s="103"/>
      <c r="E12" s="103"/>
      <c r="F12" s="103"/>
      <c r="G12" s="103"/>
      <c r="H12" s="104"/>
      <c r="I12" s="103"/>
      <c r="J12" s="104"/>
      <c r="K12" s="103"/>
      <c r="L12" s="104"/>
      <c r="N12" s="121"/>
      <c r="O12" s="121"/>
      <c r="P12" s="121"/>
      <c r="Q12" s="122"/>
      <c r="R12" s="121"/>
      <c r="S12" s="122"/>
    </row>
    <row r="13" spans="1:19" ht="15" thickBot="1">
      <c r="A13" s="100" t="s">
        <v>67</v>
      </c>
      <c r="B13" s="101"/>
      <c r="C13" s="173"/>
      <c r="D13" s="174"/>
      <c r="E13" s="173"/>
      <c r="F13" s="174"/>
      <c r="G13" s="152"/>
      <c r="H13" s="153"/>
      <c r="I13" s="152"/>
      <c r="J13" s="153"/>
      <c r="K13" s="152"/>
      <c r="L13" s="153"/>
      <c r="N13" s="168"/>
      <c r="O13" s="169"/>
      <c r="P13" s="162"/>
      <c r="Q13" s="163"/>
      <c r="R13" s="162"/>
      <c r="S13" s="163"/>
    </row>
    <row r="14" spans="1:19">
      <c r="A14" s="82"/>
      <c r="N14" s="113"/>
      <c r="O14" s="113"/>
      <c r="P14" s="113"/>
      <c r="Q14" s="113"/>
      <c r="R14" s="113"/>
      <c r="S14" s="113"/>
    </row>
    <row r="15" spans="1:19">
      <c r="C15" s="112">
        <v>0.89873000000000003</v>
      </c>
      <c r="D15" s="112">
        <v>0.10127</v>
      </c>
      <c r="E15" s="112"/>
      <c r="F15" s="112"/>
      <c r="G15" s="112"/>
      <c r="H15" s="112"/>
      <c r="I15" s="112">
        <v>0.93342199999999997</v>
      </c>
      <c r="J15" s="112">
        <v>6.6577999999999998E-2</v>
      </c>
      <c r="K15" s="112"/>
      <c r="L15" s="112"/>
      <c r="N15" t="s">
        <v>74</v>
      </c>
    </row>
    <row r="16" spans="1:19">
      <c r="C16" s="112">
        <v>2.6848E-2</v>
      </c>
      <c r="D16" s="112">
        <v>0.97315200000000002</v>
      </c>
      <c r="E16" s="112"/>
      <c r="F16" s="112"/>
      <c r="G16" s="112"/>
      <c r="H16" s="112"/>
      <c r="I16" s="112">
        <v>0.17402899999999999</v>
      </c>
      <c r="J16" s="112">
        <v>0.82597100000000001</v>
      </c>
      <c r="K16" s="112"/>
      <c r="L16" s="112"/>
    </row>
    <row r="17" spans="3:12">
      <c r="C17" s="112"/>
      <c r="D17" s="112"/>
      <c r="E17" s="112"/>
      <c r="F17" s="112"/>
      <c r="G17" s="112"/>
      <c r="H17" s="112"/>
      <c r="I17" s="112"/>
      <c r="J17" s="112"/>
      <c r="K17" s="112"/>
      <c r="L17" s="112"/>
    </row>
    <row r="18" spans="3:12">
      <c r="C18" s="112">
        <v>0.97315200000000002</v>
      </c>
      <c r="D18" s="112"/>
      <c r="E18" s="112"/>
      <c r="F18" s="112"/>
      <c r="G18" s="112"/>
      <c r="H18" s="112"/>
      <c r="I18" s="112">
        <v>0.82597100000000001</v>
      </c>
      <c r="J18" s="112"/>
      <c r="K18" s="112"/>
      <c r="L18" s="112"/>
    </row>
    <row r="19" spans="3:12">
      <c r="C19" s="112">
        <v>0.10127</v>
      </c>
      <c r="D19" s="112"/>
      <c r="E19" s="112"/>
      <c r="F19" s="112"/>
      <c r="G19" s="112"/>
      <c r="H19" s="112"/>
      <c r="I19" s="112">
        <v>6.6577999999999998E-2</v>
      </c>
      <c r="J19" s="112"/>
      <c r="K19" s="112"/>
      <c r="L19" s="112"/>
    </row>
    <row r="20" spans="3:12">
      <c r="C20" s="112"/>
      <c r="D20" s="112"/>
      <c r="E20" s="112"/>
      <c r="F20" s="112"/>
      <c r="G20" s="112"/>
      <c r="H20" s="112"/>
      <c r="I20" s="112"/>
      <c r="J20" s="112"/>
      <c r="K20" s="112"/>
      <c r="L20" s="112"/>
    </row>
  </sheetData>
  <mergeCells count="41">
    <mergeCell ref="C13:D13"/>
    <mergeCell ref="E13:F13"/>
    <mergeCell ref="G13:H13"/>
    <mergeCell ref="I13:J13"/>
    <mergeCell ref="C9:D9"/>
    <mergeCell ref="E9:F9"/>
    <mergeCell ref="G9:H9"/>
    <mergeCell ref="I9:J9"/>
    <mergeCell ref="C10:D10"/>
    <mergeCell ref="E10:F10"/>
    <mergeCell ref="G10:H10"/>
    <mergeCell ref="I10:J10"/>
    <mergeCell ref="C3:D3"/>
    <mergeCell ref="A5:A6"/>
    <mergeCell ref="C1:D1"/>
    <mergeCell ref="E1:F1"/>
    <mergeCell ref="G1:H1"/>
    <mergeCell ref="I1:J1"/>
    <mergeCell ref="E3:F3"/>
    <mergeCell ref="G3:H3"/>
    <mergeCell ref="I3:J3"/>
    <mergeCell ref="N1:O1"/>
    <mergeCell ref="N3:O3"/>
    <mergeCell ref="K1:L1"/>
    <mergeCell ref="K3:L3"/>
    <mergeCell ref="K9:L9"/>
    <mergeCell ref="K10:L10"/>
    <mergeCell ref="K13:L13"/>
    <mergeCell ref="R1:S1"/>
    <mergeCell ref="R3:S3"/>
    <mergeCell ref="R9:S9"/>
    <mergeCell ref="R10:S10"/>
    <mergeCell ref="R13:S13"/>
    <mergeCell ref="N9:O9"/>
    <mergeCell ref="N10:O10"/>
    <mergeCell ref="N13:O13"/>
    <mergeCell ref="P1:Q1"/>
    <mergeCell ref="P3:Q3"/>
    <mergeCell ref="P9:Q9"/>
    <mergeCell ref="P10:Q10"/>
    <mergeCell ref="P13:Q13"/>
  </mergeCells>
  <pageMargins left="0.7" right="0.7" top="0.75" bottom="0.75" header="0.3" footer="0.3"/>
  <pageSetup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752D7E-8195-49A1-B7E3-E29B59507B1D}">
  <dimension ref="A1:J13"/>
  <sheetViews>
    <sheetView showGridLines="0" workbookViewId="0">
      <selection sqref="A1:J10"/>
    </sheetView>
  </sheetViews>
  <sheetFormatPr defaultRowHeight="14.4"/>
  <cols>
    <col min="2" max="2" width="13.77734375" customWidth="1"/>
  </cols>
  <sheetData>
    <row r="1" spans="1:10" ht="15" thickBot="1">
      <c r="C1" s="170" t="s">
        <v>70</v>
      </c>
      <c r="D1" s="171"/>
      <c r="E1" s="170" t="s">
        <v>71</v>
      </c>
      <c r="F1" s="171"/>
      <c r="G1" s="170" t="s">
        <v>76</v>
      </c>
      <c r="H1" s="171"/>
      <c r="I1" s="170" t="s">
        <v>73</v>
      </c>
      <c r="J1" s="171"/>
    </row>
    <row r="2" spans="1:10" ht="15" thickBot="1"/>
    <row r="3" spans="1:10" ht="15" thickBot="1">
      <c r="A3" s="76"/>
      <c r="B3" s="76"/>
      <c r="C3" s="141" t="s">
        <v>38</v>
      </c>
      <c r="D3" s="142"/>
      <c r="E3" s="141" t="s">
        <v>38</v>
      </c>
      <c r="F3" s="142"/>
      <c r="G3" s="143" t="s">
        <v>38</v>
      </c>
      <c r="H3" s="172"/>
      <c r="I3" s="143" t="s">
        <v>38</v>
      </c>
      <c r="J3" s="172"/>
    </row>
    <row r="4" spans="1:10" ht="15" thickBot="1">
      <c r="A4" s="76"/>
      <c r="B4" s="76"/>
      <c r="C4" s="77" t="s">
        <v>68</v>
      </c>
      <c r="D4" s="105" t="s">
        <v>69</v>
      </c>
      <c r="E4" s="77" t="s">
        <v>68</v>
      </c>
      <c r="F4" s="78" t="s">
        <v>69</v>
      </c>
      <c r="G4" s="77" t="s">
        <v>68</v>
      </c>
      <c r="H4" s="105" t="s">
        <v>69</v>
      </c>
      <c r="I4" s="77" t="s">
        <v>68</v>
      </c>
      <c r="J4" s="105" t="s">
        <v>69</v>
      </c>
    </row>
    <row r="5" spans="1:10">
      <c r="A5" s="139" t="b">
        <v>1</v>
      </c>
      <c r="B5" s="77" t="s">
        <v>68</v>
      </c>
      <c r="C5" s="106">
        <v>0.89873000000000003</v>
      </c>
      <c r="D5" s="107">
        <v>0.10127</v>
      </c>
      <c r="E5" s="108">
        <v>0.95723800000000003</v>
      </c>
      <c r="F5" s="107">
        <v>4.2762000000000001E-2</v>
      </c>
      <c r="G5" s="106">
        <v>0.93342199999999997</v>
      </c>
      <c r="H5" s="107">
        <v>6.6577999999999998E-2</v>
      </c>
      <c r="I5" s="106">
        <v>0.93342199999999997</v>
      </c>
      <c r="J5" s="107">
        <v>6.6577999999999998E-2</v>
      </c>
    </row>
    <row r="6" spans="1:10" ht="15" thickBot="1">
      <c r="A6" s="140"/>
      <c r="B6" s="78" t="s">
        <v>69</v>
      </c>
      <c r="C6" s="109">
        <v>2.6848E-2</v>
      </c>
      <c r="D6" s="110">
        <v>0.97315200000000002</v>
      </c>
      <c r="E6" s="111">
        <v>6.6102999999999995E-2</v>
      </c>
      <c r="F6" s="110">
        <v>0.93389699999999998</v>
      </c>
      <c r="G6" s="109">
        <v>0.17402899999999999</v>
      </c>
      <c r="H6" s="110">
        <v>0.82597100000000001</v>
      </c>
      <c r="I6" s="109">
        <v>0.17402899999999999</v>
      </c>
      <c r="J6" s="110">
        <v>0.82597100000000001</v>
      </c>
    </row>
    <row r="7" spans="1:10">
      <c r="C7" s="112"/>
      <c r="D7" s="112"/>
      <c r="E7" s="112"/>
      <c r="F7" s="112"/>
      <c r="G7" s="112"/>
      <c r="H7" s="112"/>
      <c r="I7" s="112"/>
      <c r="J7" s="112"/>
    </row>
    <row r="8" spans="1:10" ht="15" thickBot="1">
      <c r="C8" s="112"/>
      <c r="D8" s="112"/>
      <c r="E8" s="112"/>
      <c r="F8" s="112"/>
      <c r="G8" s="112"/>
      <c r="H8" s="112"/>
      <c r="I8" s="112"/>
      <c r="J8" s="112"/>
    </row>
    <row r="9" spans="1:10">
      <c r="A9" s="181" t="s">
        <v>65</v>
      </c>
      <c r="B9" s="182"/>
      <c r="C9" s="175">
        <v>0.97315200000000002</v>
      </c>
      <c r="D9" s="176"/>
      <c r="E9" s="175">
        <v>0.93389699999999998</v>
      </c>
      <c r="F9" s="176"/>
      <c r="G9" s="148">
        <v>0.82597100000000001</v>
      </c>
      <c r="H9" s="149"/>
      <c r="I9" s="148">
        <v>0.82597100000000001</v>
      </c>
      <c r="J9" s="149"/>
    </row>
    <row r="10" spans="1:10" ht="15" thickBot="1">
      <c r="A10" s="179" t="s">
        <v>66</v>
      </c>
      <c r="B10" s="180"/>
      <c r="C10" s="177">
        <v>0.10127</v>
      </c>
      <c r="D10" s="178"/>
      <c r="E10" s="177">
        <v>4.2762000000000001E-2</v>
      </c>
      <c r="F10" s="178"/>
      <c r="G10" s="150">
        <v>6.6577999999999998E-2</v>
      </c>
      <c r="H10" s="151"/>
      <c r="I10" s="150">
        <v>6.6577999999999998E-2</v>
      </c>
      <c r="J10" s="151"/>
    </row>
    <row r="11" spans="1:10">
      <c r="C11" s="103"/>
      <c r="D11" s="103"/>
      <c r="E11" s="103"/>
      <c r="F11" s="103"/>
      <c r="G11" s="103"/>
      <c r="H11" s="103"/>
      <c r="I11" s="103"/>
      <c r="J11" s="103"/>
    </row>
    <row r="12" spans="1:10" ht="15" thickBot="1">
      <c r="C12" s="103"/>
      <c r="D12" s="103"/>
      <c r="E12" s="103"/>
      <c r="F12" s="103"/>
      <c r="G12" s="103"/>
      <c r="H12" s="104"/>
      <c r="I12" s="103"/>
      <c r="J12" s="104"/>
    </row>
    <row r="13" spans="1:10" ht="15" thickBot="1">
      <c r="A13" s="100"/>
      <c r="B13" s="101"/>
      <c r="C13" s="173"/>
      <c r="D13" s="174"/>
      <c r="E13" s="173"/>
      <c r="F13" s="174"/>
      <c r="G13" s="152"/>
      <c r="H13" s="153"/>
      <c r="I13" s="152"/>
      <c r="J13" s="153"/>
    </row>
  </sheetData>
  <mergeCells count="23">
    <mergeCell ref="A10:B10"/>
    <mergeCell ref="C10:D10"/>
    <mergeCell ref="E10:F10"/>
    <mergeCell ref="I10:J10"/>
    <mergeCell ref="G10:H10"/>
    <mergeCell ref="C13:D13"/>
    <mergeCell ref="E13:F13"/>
    <mergeCell ref="I13:J13"/>
    <mergeCell ref="G13:H13"/>
    <mergeCell ref="A5:A6"/>
    <mergeCell ref="C9:D9"/>
    <mergeCell ref="E9:F9"/>
    <mergeCell ref="I9:J9"/>
    <mergeCell ref="G9:H9"/>
    <mergeCell ref="A9:B9"/>
    <mergeCell ref="C1:D1"/>
    <mergeCell ref="E1:F1"/>
    <mergeCell ref="I1:J1"/>
    <mergeCell ref="G1:H1"/>
    <mergeCell ref="C3:D3"/>
    <mergeCell ref="E3:F3"/>
    <mergeCell ref="I3:J3"/>
    <mergeCell ref="G3:H3"/>
  </mergeCells>
  <pageMargins left="0.7" right="0.7" top="0.75" bottom="0.75" header="0.3" footer="0.3"/>
  <pageSetup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0A8B2E-17D5-4F5A-B051-63EF40240809}">
  <dimension ref="A1:J13"/>
  <sheetViews>
    <sheetView tabSelected="1" workbookViewId="0">
      <selection activeCell="H21" sqref="H21"/>
    </sheetView>
  </sheetViews>
  <sheetFormatPr defaultRowHeight="14.4"/>
  <sheetData>
    <row r="1" spans="1:10" ht="15" thickBot="1">
      <c r="C1" s="170" t="s">
        <v>70</v>
      </c>
      <c r="D1" s="171"/>
      <c r="E1" s="170" t="s">
        <v>71</v>
      </c>
      <c r="F1" s="171"/>
      <c r="G1" s="170" t="s">
        <v>73</v>
      </c>
      <c r="H1" s="171"/>
      <c r="I1" s="170" t="s">
        <v>76</v>
      </c>
      <c r="J1" s="171"/>
    </row>
    <row r="2" spans="1:10" ht="15" thickBot="1"/>
    <row r="3" spans="1:10" ht="15" thickBot="1">
      <c r="A3" s="76"/>
      <c r="B3" s="76"/>
      <c r="C3" s="141" t="s">
        <v>38</v>
      </c>
      <c r="D3" s="142"/>
      <c r="E3" s="141" t="s">
        <v>38</v>
      </c>
      <c r="F3" s="142"/>
      <c r="G3" s="143" t="s">
        <v>38</v>
      </c>
      <c r="H3" s="172"/>
      <c r="I3" s="143" t="s">
        <v>38</v>
      </c>
      <c r="J3" s="172"/>
    </row>
    <row r="4" spans="1:10" ht="15" thickBot="1">
      <c r="A4" s="76"/>
      <c r="B4" s="76"/>
      <c r="C4" s="77" t="s">
        <v>68</v>
      </c>
      <c r="D4" s="105" t="s">
        <v>69</v>
      </c>
      <c r="E4" s="77" t="s">
        <v>68</v>
      </c>
      <c r="F4" s="78" t="s">
        <v>69</v>
      </c>
      <c r="G4" s="77" t="s">
        <v>68</v>
      </c>
      <c r="H4" s="105" t="s">
        <v>69</v>
      </c>
      <c r="I4" s="77" t="s">
        <v>68</v>
      </c>
      <c r="J4" s="105" t="s">
        <v>69</v>
      </c>
    </row>
    <row r="5" spans="1:10">
      <c r="A5" s="139" t="b">
        <v>1</v>
      </c>
      <c r="B5" s="77" t="s">
        <v>68</v>
      </c>
      <c r="C5" s="106">
        <v>0.89513799999999999</v>
      </c>
      <c r="D5" s="107">
        <v>0.104862</v>
      </c>
      <c r="E5" s="108">
        <v>0.92279299999999997</v>
      </c>
      <c r="F5" s="107">
        <v>7.7206999999999998E-2</v>
      </c>
      <c r="G5" s="106">
        <v>0.88362399999999997</v>
      </c>
      <c r="H5" s="107">
        <v>0.11637599999999999</v>
      </c>
      <c r="I5" s="106"/>
      <c r="J5" s="107"/>
    </row>
    <row r="6" spans="1:10" ht="15" thickBot="1">
      <c r="A6" s="140"/>
      <c r="B6" s="78" t="s">
        <v>69</v>
      </c>
      <c r="C6" s="109">
        <v>0.12717899999999999</v>
      </c>
      <c r="D6" s="110">
        <v>0.87282099999999996</v>
      </c>
      <c r="E6" s="111">
        <v>0.21237600000000001</v>
      </c>
      <c r="F6" s="110">
        <v>0.78762399999999999</v>
      </c>
      <c r="G6" s="109">
        <v>0.28805199999999997</v>
      </c>
      <c r="H6" s="110">
        <v>0.71194800000000003</v>
      </c>
      <c r="I6" s="109"/>
      <c r="J6" s="110"/>
    </row>
    <row r="7" spans="1:10">
      <c r="C7" s="112"/>
      <c r="D7" s="112"/>
      <c r="E7" s="112"/>
      <c r="F7" s="112"/>
      <c r="G7" s="112"/>
      <c r="H7" s="112"/>
      <c r="I7" s="112"/>
      <c r="J7" s="112"/>
    </row>
    <row r="8" spans="1:10" ht="15" thickBot="1">
      <c r="C8" s="112"/>
      <c r="D8" s="112"/>
      <c r="E8" s="112"/>
      <c r="F8" s="112"/>
      <c r="G8" s="112"/>
      <c r="H8" s="112"/>
      <c r="I8" s="112"/>
      <c r="J8" s="112"/>
    </row>
    <row r="9" spans="1:10">
      <c r="A9" s="92" t="s">
        <v>65</v>
      </c>
      <c r="B9" s="94"/>
      <c r="C9" s="175">
        <v>0.87282099999999996</v>
      </c>
      <c r="D9" s="176"/>
      <c r="E9" s="175">
        <v>0.78762399999999999</v>
      </c>
      <c r="F9" s="176"/>
      <c r="G9" s="148">
        <v>0.71194800000000003</v>
      </c>
      <c r="H9" s="149"/>
      <c r="I9" s="148"/>
      <c r="J9" s="149"/>
    </row>
    <row r="10" spans="1:10" ht="15" thickBot="1">
      <c r="A10" s="93" t="s">
        <v>66</v>
      </c>
      <c r="B10" s="89"/>
      <c r="C10" s="177">
        <v>0.104862</v>
      </c>
      <c r="D10" s="178"/>
      <c r="E10" s="177">
        <v>7.7206999999999998E-2</v>
      </c>
      <c r="F10" s="178"/>
      <c r="G10" s="150">
        <v>0.11637599999999999</v>
      </c>
      <c r="H10" s="151"/>
      <c r="I10" s="150"/>
      <c r="J10" s="151"/>
    </row>
    <row r="11" spans="1:10">
      <c r="C11" s="103"/>
      <c r="D11" s="103"/>
      <c r="E11" s="103"/>
      <c r="F11" s="103"/>
      <c r="G11" s="103"/>
      <c r="H11" s="103"/>
      <c r="I11" s="103"/>
      <c r="J11" s="103"/>
    </row>
    <row r="12" spans="1:10" ht="15" thickBot="1">
      <c r="C12" s="103"/>
      <c r="D12" s="103"/>
      <c r="E12" s="103"/>
      <c r="F12" s="103"/>
      <c r="G12" s="103"/>
      <c r="H12" s="104"/>
      <c r="I12" s="103"/>
      <c r="J12" s="104"/>
    </row>
    <row r="13" spans="1:10" ht="15" thickBot="1">
      <c r="A13" s="100"/>
      <c r="B13" s="101"/>
      <c r="C13" s="173"/>
      <c r="D13" s="174"/>
      <c r="E13" s="173"/>
      <c r="F13" s="174"/>
      <c r="G13" s="152"/>
      <c r="H13" s="153"/>
      <c r="I13" s="152"/>
      <c r="J13" s="153"/>
    </row>
  </sheetData>
  <mergeCells count="21">
    <mergeCell ref="C13:D13"/>
    <mergeCell ref="E13:F13"/>
    <mergeCell ref="G13:H13"/>
    <mergeCell ref="I13:J13"/>
    <mergeCell ref="A5:A6"/>
    <mergeCell ref="C9:D9"/>
    <mergeCell ref="E9:F9"/>
    <mergeCell ref="G9:H9"/>
    <mergeCell ref="I9:J9"/>
    <mergeCell ref="C10:D10"/>
    <mergeCell ref="E10:F10"/>
    <mergeCell ref="G10:H10"/>
    <mergeCell ref="I10:J10"/>
    <mergeCell ref="C1:D1"/>
    <mergeCell ref="E1:F1"/>
    <mergeCell ref="G1:H1"/>
    <mergeCell ref="I1:J1"/>
    <mergeCell ref="C3:D3"/>
    <mergeCell ref="E3:F3"/>
    <mergeCell ref="G3:H3"/>
    <mergeCell ref="I3:J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B7EB0-97FE-4240-A4DE-1E39791B3C3D}">
  <dimension ref="A1:J15"/>
  <sheetViews>
    <sheetView workbookViewId="0">
      <selection activeCell="K12" sqref="K12"/>
    </sheetView>
  </sheetViews>
  <sheetFormatPr defaultRowHeight="14.4"/>
  <cols>
    <col min="9" max="9" width="29.6640625" bestFit="1" customWidth="1"/>
  </cols>
  <sheetData>
    <row r="1" spans="1:10" ht="15" thickBot="1">
      <c r="A1" s="1" t="s">
        <v>0</v>
      </c>
      <c r="G1" s="128" t="s">
        <v>24</v>
      </c>
      <c r="H1" s="129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3.5478808000000002</v>
      </c>
      <c r="H3" s="38">
        <f>SUM(D3,D6,D9,D12,D15)/5</f>
        <v>4.2072213999999999</v>
      </c>
      <c r="I3" s="9">
        <f>(H3-G3)/H3*100</f>
        <v>15.671640194642473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23</v>
      </c>
      <c r="G5" s="40"/>
    </row>
    <row r="6" spans="1:10">
      <c r="A6" s="3">
        <v>0</v>
      </c>
      <c r="B6" s="4">
        <v>20</v>
      </c>
      <c r="C6" s="4">
        <v>3.9246470000000002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4.2386189999999999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3.2967029999999999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2.8257460000000001</v>
      </c>
      <c r="D15" s="4">
        <v>4.5002620000000002</v>
      </c>
    </row>
  </sheetData>
  <mergeCells count="1">
    <mergeCell ref="G1:H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E0DC0-F016-4AF6-A513-992480384507}">
  <dimension ref="A1:K45"/>
  <sheetViews>
    <sheetView workbookViewId="0">
      <selection activeCell="J12" sqref="J12"/>
    </sheetView>
  </sheetViews>
  <sheetFormatPr defaultRowHeight="14.4"/>
  <sheetData>
    <row r="1" spans="1:11">
      <c r="A1" s="1" t="s">
        <v>0</v>
      </c>
      <c r="E1" s="6"/>
      <c r="F1" s="123" t="s">
        <v>8</v>
      </c>
      <c r="G1" s="12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1.5698589999999999</v>
      </c>
      <c r="D3" s="4">
        <v>1.15123</v>
      </c>
      <c r="E3" s="10">
        <v>0</v>
      </c>
      <c r="F3" s="5">
        <f>SUM(C3,C12,C21,C30,C39)/5</f>
        <v>1.6849816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1.7163787999999998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1.5698589999999999</v>
      </c>
      <c r="D5" s="4">
        <v>2.1454740000000001</v>
      </c>
      <c r="E5" s="10">
        <v>10</v>
      </c>
      <c r="F5" s="14">
        <f t="shared" si="0"/>
        <v>1.6117215999999999</v>
      </c>
      <c r="G5" s="8">
        <f t="shared" si="0"/>
        <v>1.9256934000000001</v>
      </c>
      <c r="I5">
        <f>$G5-F5</f>
        <v>0.31397180000000025</v>
      </c>
      <c r="K5">
        <f>I5/G5*100</f>
        <v>16.304350422554297</v>
      </c>
    </row>
    <row r="6" spans="1:11">
      <c r="A6" s="3">
        <v>3</v>
      </c>
      <c r="B6" s="4">
        <v>20</v>
      </c>
      <c r="C6" s="4">
        <v>3.1397170000000001</v>
      </c>
      <c r="D6" s="4">
        <v>4.2386189999999999</v>
      </c>
      <c r="E6" s="10">
        <v>20</v>
      </c>
      <c r="F6" s="14">
        <f t="shared" si="0"/>
        <v>2.7734169999999998</v>
      </c>
      <c r="G6" s="8">
        <f t="shared" si="0"/>
        <v>4.2072213999999999</v>
      </c>
      <c r="I6">
        <f>$G6-F6</f>
        <v>1.4338044000000001</v>
      </c>
      <c r="K6">
        <f>I6/G6*100</f>
        <v>34.079604177712163</v>
      </c>
    </row>
    <row r="7" spans="1:11">
      <c r="A7" s="3">
        <v>4</v>
      </c>
      <c r="B7" s="4">
        <v>30</v>
      </c>
      <c r="C7" s="4">
        <v>6.4887490000000003</v>
      </c>
      <c r="D7" s="4">
        <v>8.7912090000000003</v>
      </c>
      <c r="E7" s="10">
        <v>30</v>
      </c>
      <c r="F7" s="14">
        <f t="shared" si="0"/>
        <v>7.0434327999999997</v>
      </c>
      <c r="G7" s="8">
        <f t="shared" si="0"/>
        <v>8.9900577999999989</v>
      </c>
      <c r="I7">
        <f>$G7-F7</f>
        <v>1.9466249999999992</v>
      </c>
      <c r="K7">
        <f>I7/G7*100</f>
        <v>21.653086590833702</v>
      </c>
    </row>
    <row r="8" spans="1:11">
      <c r="A8" s="3">
        <v>5</v>
      </c>
      <c r="B8" s="4">
        <v>40</v>
      </c>
      <c r="C8" s="4">
        <v>13.239141999999999</v>
      </c>
      <c r="D8" s="4">
        <v>17.111460000000001</v>
      </c>
      <c r="E8" s="10">
        <v>40</v>
      </c>
      <c r="F8" s="14">
        <f t="shared" si="0"/>
        <v>14.2229198</v>
      </c>
      <c r="G8" s="8">
        <f t="shared" si="0"/>
        <v>17.226582999999998</v>
      </c>
      <c r="I8">
        <f>$G8-F8</f>
        <v>3.0036631999999983</v>
      </c>
      <c r="K8">
        <f>I8/G8*100</f>
        <v>17.436210071376308</v>
      </c>
    </row>
    <row r="9" spans="1:11" ht="15" thickBot="1">
      <c r="A9" s="3">
        <v>6</v>
      </c>
      <c r="B9" s="4">
        <v>50</v>
      </c>
      <c r="C9" s="4">
        <v>22.658294000000001</v>
      </c>
      <c r="D9" s="4">
        <v>26.373626000000002</v>
      </c>
      <c r="E9" s="11">
        <v>50</v>
      </c>
      <c r="F9" s="15">
        <f t="shared" si="0"/>
        <v>23.526949199999997</v>
      </c>
      <c r="G9" s="9">
        <f t="shared" si="0"/>
        <v>26.3526946</v>
      </c>
      <c r="I9">
        <f>$G9-F9</f>
        <v>2.8257454000000024</v>
      </c>
      <c r="K9">
        <f>I9/G9*100</f>
        <v>10.722794928151304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1.3605442571428572</v>
      </c>
    </row>
    <row r="12" spans="1:11">
      <c r="A12" s="3">
        <v>0</v>
      </c>
      <c r="B12" s="4">
        <v>0</v>
      </c>
      <c r="C12" s="4">
        <v>2.040816</v>
      </c>
      <c r="D12" s="4">
        <v>1.360544</v>
      </c>
      <c r="I12">
        <f>SUM(I5:I7)/3</f>
        <v>1.2314670666666665</v>
      </c>
      <c r="J12" t="s">
        <v>14</v>
      </c>
    </row>
    <row r="13" spans="1:11">
      <c r="A13" s="3">
        <v>1</v>
      </c>
      <c r="B13" s="4">
        <v>5</v>
      </c>
      <c r="C13" s="4">
        <v>1.831502</v>
      </c>
      <c r="D13" s="4">
        <v>1.51753</v>
      </c>
    </row>
    <row r="14" spans="1:11">
      <c r="A14" s="3">
        <v>2</v>
      </c>
      <c r="B14" s="4">
        <v>10</v>
      </c>
      <c r="C14" s="4">
        <v>1.5698589999999999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6.6980639999999996</v>
      </c>
      <c r="D16" s="4">
        <v>8.5295660000000009</v>
      </c>
    </row>
    <row r="17" spans="1:4">
      <c r="A17" s="3">
        <v>5</v>
      </c>
      <c r="B17" s="4">
        <v>40</v>
      </c>
      <c r="C17" s="4">
        <v>15.122972000000001</v>
      </c>
      <c r="D17" s="4">
        <v>18.524332999999999</v>
      </c>
    </row>
    <row r="18" spans="1:4">
      <c r="A18" s="3">
        <v>6</v>
      </c>
      <c r="B18" s="4">
        <v>50</v>
      </c>
      <c r="C18" s="4">
        <v>22.972266000000001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2.040816</v>
      </c>
      <c r="D21" s="4">
        <v>1.622187</v>
      </c>
    </row>
    <row r="22" spans="1:4">
      <c r="A22" s="3">
        <v>1</v>
      </c>
      <c r="B22" s="4">
        <v>5</v>
      </c>
      <c r="C22" s="4">
        <v>2.3024589999999998</v>
      </c>
      <c r="D22" s="4">
        <v>1.8838299999999999</v>
      </c>
    </row>
    <row r="23" spans="1:4">
      <c r="A23" s="3">
        <v>2</v>
      </c>
      <c r="B23" s="4">
        <v>10</v>
      </c>
      <c r="C23" s="4">
        <v>1.988488</v>
      </c>
      <c r="D23" s="4">
        <v>2.0931449999999998</v>
      </c>
    </row>
    <row r="24" spans="1:4">
      <c r="A24" s="3">
        <v>3</v>
      </c>
      <c r="B24" s="4">
        <v>20</v>
      </c>
      <c r="C24" s="4">
        <v>3.1920459999999999</v>
      </c>
      <c r="D24" s="4">
        <v>4.8665620000000001</v>
      </c>
    </row>
    <row r="25" spans="1:4">
      <c r="A25" s="3">
        <v>4</v>
      </c>
      <c r="B25" s="4">
        <v>30</v>
      </c>
      <c r="C25" s="4">
        <v>6.7503919999999997</v>
      </c>
      <c r="D25" s="4">
        <v>9.105181</v>
      </c>
    </row>
    <row r="26" spans="1:4">
      <c r="A26" s="3">
        <v>5</v>
      </c>
      <c r="B26" s="4">
        <v>40</v>
      </c>
      <c r="C26" s="4">
        <v>13.762428</v>
      </c>
      <c r="D26" s="4">
        <v>16.326530999999999</v>
      </c>
    </row>
    <row r="27" spans="1:4">
      <c r="A27" s="3">
        <v>6</v>
      </c>
      <c r="B27" s="4">
        <v>50</v>
      </c>
      <c r="C27" s="4">
        <v>23.338566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1.2035579999999999</v>
      </c>
      <c r="D30" s="4">
        <v>0.73260099999999995</v>
      </c>
    </row>
    <row r="31" spans="1:4">
      <c r="A31" s="3">
        <v>1</v>
      </c>
      <c r="B31" s="4">
        <v>5</v>
      </c>
      <c r="C31" s="4">
        <v>1.255887</v>
      </c>
      <c r="D31" s="4">
        <v>1.15123</v>
      </c>
    </row>
    <row r="32" spans="1:4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2.6687599999999998</v>
      </c>
      <c r="D33" s="4">
        <v>3.1397170000000001</v>
      </c>
    </row>
    <row r="34" spans="1:4">
      <c r="A34" s="3">
        <v>4</v>
      </c>
      <c r="B34" s="4">
        <v>30</v>
      </c>
      <c r="C34" s="4">
        <v>6.593407</v>
      </c>
      <c r="D34" s="4">
        <v>8.2679229999999997</v>
      </c>
    </row>
    <row r="35" spans="1:4">
      <c r="A35" s="3">
        <v>5</v>
      </c>
      <c r="B35" s="4">
        <v>40</v>
      </c>
      <c r="C35" s="4">
        <v>14.4427</v>
      </c>
      <c r="D35" s="4">
        <v>16.902145000000001</v>
      </c>
    </row>
    <row r="36" spans="1:4">
      <c r="A36" s="3">
        <v>6</v>
      </c>
      <c r="B36" s="4">
        <v>50</v>
      </c>
      <c r="C36" s="4">
        <v>24.856096000000001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1.5698589999999999</v>
      </c>
      <c r="D39" s="4">
        <v>1.360544</v>
      </c>
    </row>
    <row r="40" spans="1:4">
      <c r="A40" s="3">
        <v>1</v>
      </c>
      <c r="B40" s="4">
        <v>5</v>
      </c>
      <c r="C40" s="4">
        <v>1.5698589999999999</v>
      </c>
      <c r="D40" s="4">
        <v>1.465201</v>
      </c>
    </row>
    <row r="41" spans="1:4">
      <c r="A41" s="3">
        <v>2</v>
      </c>
      <c r="B41" s="4">
        <v>10</v>
      </c>
      <c r="C41" s="4">
        <v>1.465201</v>
      </c>
      <c r="D41" s="4">
        <v>1.936159</v>
      </c>
    </row>
    <row r="42" spans="1:4">
      <c r="A42" s="3">
        <v>3</v>
      </c>
      <c r="B42" s="4">
        <v>20</v>
      </c>
      <c r="C42" s="4">
        <v>1.831502</v>
      </c>
      <c r="D42" s="4">
        <v>4.5002620000000002</v>
      </c>
    </row>
    <row r="43" spans="1:4">
      <c r="A43" s="3">
        <v>4</v>
      </c>
      <c r="B43" s="4">
        <v>30</v>
      </c>
      <c r="C43" s="4">
        <v>8.6865520000000007</v>
      </c>
      <c r="D43" s="4">
        <v>10.256410000000001</v>
      </c>
    </row>
    <row r="44" spans="1:4">
      <c r="A44" s="3">
        <v>5</v>
      </c>
      <c r="B44" s="4">
        <v>40</v>
      </c>
      <c r="C44" s="4">
        <v>14.547357</v>
      </c>
      <c r="D44" s="4">
        <v>17.268446000000001</v>
      </c>
    </row>
    <row r="45" spans="1:4">
      <c r="A45" s="3">
        <v>6</v>
      </c>
      <c r="B45" s="4">
        <v>50</v>
      </c>
      <c r="C45" s="4">
        <v>23.809524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DC542-DE48-4E27-9C80-E62713485DC9}">
  <dimension ref="A1:K45"/>
  <sheetViews>
    <sheetView workbookViewId="0">
      <selection activeCell="I18" sqref="I18"/>
    </sheetView>
  </sheetViews>
  <sheetFormatPr defaultRowHeight="14.4"/>
  <cols>
    <col min="6" max="6" width="14.77734375" customWidth="1"/>
    <col min="7" max="7" width="17.21875" customWidth="1"/>
  </cols>
  <sheetData>
    <row r="1" spans="1:11">
      <c r="A1" s="1" t="s">
        <v>0</v>
      </c>
      <c r="E1" s="6"/>
      <c r="F1" s="123" t="s">
        <v>8</v>
      </c>
      <c r="G1" s="12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1.6745159999999999</v>
      </c>
      <c r="D3" s="4">
        <v>1.15123</v>
      </c>
      <c r="E3" s="10">
        <v>0</v>
      </c>
      <c r="F3" s="5">
        <f>SUM(C3,C12,C21,C30,C39)/5</f>
        <v>1.8733648000000003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1.726845</v>
      </c>
      <c r="D4" s="4">
        <v>1.308216</v>
      </c>
      <c r="E4" s="10">
        <v>5</v>
      </c>
      <c r="F4" s="5">
        <f t="shared" ref="F4:G9" si="0">SUM(C4,C13,C22,C31,C40)/5</f>
        <v>1.8001047999999997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1.831502</v>
      </c>
      <c r="D5" s="4">
        <v>2.1454740000000001</v>
      </c>
      <c r="E5" s="10">
        <v>10</v>
      </c>
      <c r="F5" s="5">
        <f t="shared" si="0"/>
        <v>1.8001048000000002</v>
      </c>
      <c r="G5" s="8">
        <f t="shared" si="0"/>
        <v>1.9256934000000001</v>
      </c>
    </row>
    <row r="6" spans="1:11">
      <c r="A6" s="3">
        <v>3</v>
      </c>
      <c r="B6" s="4">
        <v>20</v>
      </c>
      <c r="C6" s="4">
        <v>2.616431</v>
      </c>
      <c r="D6" s="4">
        <v>4.2386189999999999</v>
      </c>
      <c r="E6" s="10">
        <v>20</v>
      </c>
      <c r="F6" s="14">
        <f t="shared" si="0"/>
        <v>2.616431</v>
      </c>
      <c r="G6" s="8">
        <f t="shared" si="0"/>
        <v>4.2072213999999999</v>
      </c>
      <c r="I6">
        <f>$G6-F6</f>
        <v>1.5907903999999999</v>
      </c>
      <c r="K6">
        <f>I6/G6*100</f>
        <v>37.810950476720812</v>
      </c>
    </row>
    <row r="7" spans="1:11">
      <c r="A7" s="3">
        <v>4</v>
      </c>
      <c r="B7" s="4">
        <v>30</v>
      </c>
      <c r="C7" s="4">
        <v>5.5468339999999996</v>
      </c>
      <c r="D7" s="4">
        <v>8.7912090000000003</v>
      </c>
      <c r="E7" s="10">
        <v>30</v>
      </c>
      <c r="F7" s="14">
        <f t="shared" si="0"/>
        <v>6.3526948000000001</v>
      </c>
      <c r="G7" s="8">
        <f t="shared" si="0"/>
        <v>8.9900577999999989</v>
      </c>
      <c r="I7">
        <f>$G7-F7</f>
        <v>2.6373629999999988</v>
      </c>
      <c r="K7">
        <f>I7/G7*100</f>
        <v>29.336440973716531</v>
      </c>
    </row>
    <row r="8" spans="1:11">
      <c r="A8" s="3">
        <v>5</v>
      </c>
      <c r="B8" s="4">
        <v>40</v>
      </c>
      <c r="C8" s="4">
        <v>12.663527</v>
      </c>
      <c r="D8" s="4">
        <v>17.111460000000001</v>
      </c>
      <c r="E8" s="10">
        <v>40</v>
      </c>
      <c r="F8" s="14">
        <f t="shared" si="0"/>
        <v>12.098377800000002</v>
      </c>
      <c r="G8" s="8">
        <f t="shared" si="0"/>
        <v>17.226582999999998</v>
      </c>
      <c r="I8">
        <f>$G8-F8</f>
        <v>5.1282051999999965</v>
      </c>
      <c r="K8">
        <f>I8/G8*100</f>
        <v>29.769137617135083</v>
      </c>
    </row>
    <row r="9" spans="1:11" ht="15" thickBot="1">
      <c r="A9" s="3">
        <v>6</v>
      </c>
      <c r="B9" s="4">
        <v>50</v>
      </c>
      <c r="C9" s="4">
        <v>21.245421</v>
      </c>
      <c r="D9" s="4">
        <v>26.373626000000002</v>
      </c>
      <c r="E9" s="11">
        <v>50</v>
      </c>
      <c r="F9" s="15">
        <f t="shared" si="0"/>
        <v>22.574568199999998</v>
      </c>
      <c r="G9" s="9">
        <f t="shared" si="0"/>
        <v>26.3526946</v>
      </c>
      <c r="I9">
        <f>$G9-F9</f>
        <v>3.7781264000000014</v>
      </c>
      <c r="K9">
        <f>I9/G9*100</f>
        <v>14.336774501989643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1.8763549999999996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1.4093844666666662</v>
      </c>
      <c r="J12" t="s">
        <v>14</v>
      </c>
    </row>
    <row r="13" spans="1:11">
      <c r="A13" s="3">
        <v>1</v>
      </c>
      <c r="B13" s="4">
        <v>5</v>
      </c>
      <c r="C13" s="4">
        <v>2.040816</v>
      </c>
      <c r="D13" s="4">
        <v>1.51753</v>
      </c>
    </row>
    <row r="14" spans="1:11">
      <c r="A14" s="3">
        <v>2</v>
      </c>
      <c r="B14" s="4">
        <v>10</v>
      </c>
      <c r="C14" s="4">
        <v>1.7791729999999999</v>
      </c>
      <c r="D14" s="4">
        <v>1.988488</v>
      </c>
    </row>
    <row r="15" spans="1:11">
      <c r="A15" s="3">
        <v>3</v>
      </c>
      <c r="B15" s="4">
        <v>20</v>
      </c>
      <c r="C15" s="4">
        <v>3.0350600000000001</v>
      </c>
      <c r="D15" s="4">
        <v>4.2909470000000001</v>
      </c>
    </row>
    <row r="16" spans="1:11">
      <c r="A16" s="3">
        <v>4</v>
      </c>
      <c r="B16" s="4">
        <v>30</v>
      </c>
      <c r="C16" s="4">
        <v>6.4887490000000003</v>
      </c>
      <c r="D16" s="4">
        <v>8.5295660000000009</v>
      </c>
    </row>
    <row r="17" spans="1:4">
      <c r="A17" s="3">
        <v>5</v>
      </c>
      <c r="B17" s="4">
        <v>40</v>
      </c>
      <c r="C17" s="4">
        <v>13.814757</v>
      </c>
      <c r="D17" s="4">
        <v>18.524332999999999</v>
      </c>
    </row>
    <row r="18" spans="1:4">
      <c r="A18" s="3">
        <v>6</v>
      </c>
      <c r="B18" s="4">
        <v>50</v>
      </c>
      <c r="C18" s="4">
        <v>22.762951000000001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2.0931449999999998</v>
      </c>
      <c r="D21" s="4">
        <v>1.622187</v>
      </c>
    </row>
    <row r="22" spans="1:4">
      <c r="A22" s="3">
        <v>1</v>
      </c>
      <c r="B22" s="4">
        <v>5</v>
      </c>
      <c r="C22" s="4">
        <v>2.1978019999999998</v>
      </c>
      <c r="D22" s="4">
        <v>1.8838299999999999</v>
      </c>
    </row>
    <row r="23" spans="1:4">
      <c r="A23" s="3">
        <v>2</v>
      </c>
      <c r="B23" s="4">
        <v>10</v>
      </c>
      <c r="C23" s="4">
        <v>2.2501310000000001</v>
      </c>
      <c r="D23" s="4">
        <v>2.0931449999999998</v>
      </c>
    </row>
    <row r="24" spans="1:4">
      <c r="A24" s="3">
        <v>3</v>
      </c>
      <c r="B24" s="4">
        <v>20</v>
      </c>
      <c r="C24" s="4">
        <v>3.0350600000000001</v>
      </c>
      <c r="D24" s="4">
        <v>4.8665620000000001</v>
      </c>
    </row>
    <row r="25" spans="1:4">
      <c r="A25" s="3">
        <v>4</v>
      </c>
      <c r="B25" s="4">
        <v>30</v>
      </c>
      <c r="C25" s="4">
        <v>6.017792</v>
      </c>
      <c r="D25" s="4">
        <v>9.105181</v>
      </c>
    </row>
    <row r="26" spans="1:4">
      <c r="A26" s="3">
        <v>5</v>
      </c>
      <c r="B26" s="4">
        <v>40</v>
      </c>
      <c r="C26" s="4">
        <v>10.361068</v>
      </c>
      <c r="D26" s="4">
        <v>16.326530999999999</v>
      </c>
    </row>
    <row r="27" spans="1:4">
      <c r="A27" s="3">
        <v>6</v>
      </c>
      <c r="B27" s="4">
        <v>50</v>
      </c>
      <c r="C27" s="4">
        <v>22.448979999999999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1.465201</v>
      </c>
      <c r="D30" s="4">
        <v>0.73260099999999995</v>
      </c>
    </row>
    <row r="31" spans="1:4">
      <c r="A31" s="3">
        <v>1</v>
      </c>
      <c r="B31" s="4">
        <v>5</v>
      </c>
      <c r="C31" s="4">
        <v>1.308216</v>
      </c>
      <c r="D31" s="4">
        <v>1.15123</v>
      </c>
    </row>
    <row r="32" spans="1:4">
      <c r="A32" s="3">
        <v>2</v>
      </c>
      <c r="B32" s="4">
        <v>10</v>
      </c>
      <c r="C32" s="4">
        <v>1.5698589999999999</v>
      </c>
      <c r="D32" s="4">
        <v>1.465201</v>
      </c>
    </row>
    <row r="33" spans="1:4">
      <c r="A33" s="3">
        <v>3</v>
      </c>
      <c r="B33" s="4">
        <v>20</v>
      </c>
      <c r="C33" s="4">
        <v>2.7734169999999998</v>
      </c>
      <c r="D33" s="4">
        <v>3.1397170000000001</v>
      </c>
    </row>
    <row r="34" spans="1:4">
      <c r="A34" s="3">
        <v>4</v>
      </c>
      <c r="B34" s="4">
        <v>30</v>
      </c>
      <c r="C34" s="4">
        <v>6.227106</v>
      </c>
      <c r="D34" s="4">
        <v>8.2679229999999997</v>
      </c>
    </row>
    <row r="35" spans="1:4">
      <c r="A35" s="3">
        <v>5</v>
      </c>
      <c r="B35" s="4">
        <v>40</v>
      </c>
      <c r="C35" s="4">
        <v>11.616954</v>
      </c>
      <c r="D35" s="4">
        <v>16.902145000000001</v>
      </c>
    </row>
    <row r="36" spans="1:4">
      <c r="A36" s="3">
        <v>6</v>
      </c>
      <c r="B36" s="4">
        <v>50</v>
      </c>
      <c r="C36" s="4">
        <v>23.809524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1.5698589999999999</v>
      </c>
      <c r="D41" s="4">
        <v>1.936159</v>
      </c>
    </row>
    <row r="42" spans="1:4">
      <c r="A42" s="3">
        <v>3</v>
      </c>
      <c r="B42" s="4">
        <v>20</v>
      </c>
      <c r="C42" s="4">
        <v>1.622187</v>
      </c>
      <c r="D42" s="4">
        <v>4.5002620000000002</v>
      </c>
    </row>
    <row r="43" spans="1:4">
      <c r="A43" s="3">
        <v>4</v>
      </c>
      <c r="B43" s="4">
        <v>30</v>
      </c>
      <c r="C43" s="4">
        <v>7.4829929999999996</v>
      </c>
      <c r="D43" s="4">
        <v>10.256410000000001</v>
      </c>
    </row>
    <row r="44" spans="1:4">
      <c r="A44" s="3">
        <v>5</v>
      </c>
      <c r="B44" s="4">
        <v>40</v>
      </c>
      <c r="C44" s="4">
        <v>12.035583000000001</v>
      </c>
      <c r="D44" s="4">
        <v>17.268446000000001</v>
      </c>
    </row>
    <row r="45" spans="1:4">
      <c r="A45" s="3">
        <v>6</v>
      </c>
      <c r="B45" s="4">
        <v>50</v>
      </c>
      <c r="C45" s="4">
        <v>22.605965000000001</v>
      </c>
      <c r="D45" s="4">
        <v>27.36787</v>
      </c>
    </row>
  </sheetData>
  <mergeCells count="1">
    <mergeCell ref="F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5D620-F4D9-41D4-9209-FD4CDAC74CC7}">
  <dimension ref="A1:K28"/>
  <sheetViews>
    <sheetView workbookViewId="0">
      <selection activeCell="I11" sqref="I11"/>
    </sheetView>
  </sheetViews>
  <sheetFormatPr defaultRowHeight="14.4"/>
  <cols>
    <col min="6" max="6" width="15.5546875" customWidth="1"/>
    <col min="7" max="7" width="20" customWidth="1"/>
  </cols>
  <sheetData>
    <row r="1" spans="1:11">
      <c r="A1" s="1" t="s">
        <v>0</v>
      </c>
      <c r="E1" s="6"/>
      <c r="F1" s="123" t="s">
        <v>8</v>
      </c>
      <c r="G1" s="12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4.0816330000000001</v>
      </c>
      <c r="D3" s="4">
        <v>1.15123</v>
      </c>
      <c r="E3" s="10">
        <v>0</v>
      </c>
      <c r="F3" s="5">
        <f>SUM(C3,C12,C21,C30,C39)/5</f>
        <v>2.5850341999999999</v>
      </c>
      <c r="G3" s="8">
        <f>SUM(D3,D12,D21,D30,D39)/5</f>
        <v>0.82679220000000009</v>
      </c>
    </row>
    <row r="4" spans="1:11">
      <c r="A4" s="3">
        <v>1</v>
      </c>
      <c r="B4" s="4">
        <v>5</v>
      </c>
      <c r="C4" s="4">
        <v>3.6630039999999999</v>
      </c>
      <c r="D4" s="4">
        <v>1.308216</v>
      </c>
      <c r="E4" s="10">
        <v>5</v>
      </c>
      <c r="F4" s="5">
        <f t="shared" ref="F4:G9" si="0">SUM(C4,C13,C22,C31,C40)/5</f>
        <v>2.3338568000000004</v>
      </c>
      <c r="G4" s="8">
        <f t="shared" si="0"/>
        <v>0.94191520000000006</v>
      </c>
    </row>
    <row r="5" spans="1:11">
      <c r="A5" s="3">
        <v>2</v>
      </c>
      <c r="B5" s="4">
        <v>10</v>
      </c>
      <c r="C5" s="4">
        <v>3.2967029999999999</v>
      </c>
      <c r="D5" s="4">
        <v>2.1454740000000001</v>
      </c>
      <c r="E5" s="10">
        <v>10</v>
      </c>
      <c r="F5" s="5">
        <f t="shared" si="0"/>
        <v>2.0931448000000001</v>
      </c>
      <c r="G5" s="8">
        <f t="shared" si="0"/>
        <v>1.2454214000000001</v>
      </c>
    </row>
    <row r="6" spans="1:11">
      <c r="A6" s="3">
        <v>3</v>
      </c>
      <c r="B6" s="4">
        <v>20</v>
      </c>
      <c r="C6" s="4">
        <v>2.9827319999999999</v>
      </c>
      <c r="D6" s="4">
        <v>4.2386189999999999</v>
      </c>
      <c r="E6" s="10">
        <v>20</v>
      </c>
      <c r="F6" s="14">
        <f t="shared" si="0"/>
        <v>1.8105704</v>
      </c>
      <c r="G6" s="8">
        <f t="shared" si="0"/>
        <v>2.6792255999999997</v>
      </c>
      <c r="I6">
        <f>$G6-F6</f>
        <v>0.86865519999999963</v>
      </c>
      <c r="K6">
        <f>I6/G6*100</f>
        <v>32.42187593310544</v>
      </c>
    </row>
    <row r="7" spans="1:11">
      <c r="A7" s="3">
        <v>4</v>
      </c>
      <c r="B7" s="4">
        <v>30</v>
      </c>
      <c r="C7" s="4">
        <v>2.9304030000000001</v>
      </c>
      <c r="D7" s="4">
        <v>8.7912090000000003</v>
      </c>
      <c r="E7" s="10">
        <v>30</v>
      </c>
      <c r="F7" s="14">
        <f t="shared" si="0"/>
        <v>1.9152276000000001</v>
      </c>
      <c r="G7" s="8">
        <f t="shared" si="0"/>
        <v>5.2851911999999999</v>
      </c>
      <c r="I7">
        <f>$G7-F7</f>
        <v>3.3699635999999997</v>
      </c>
      <c r="K7">
        <f>I7/G7*100</f>
        <v>63.762378170916499</v>
      </c>
    </row>
    <row r="8" spans="1:11">
      <c r="A8" s="3">
        <v>5</v>
      </c>
      <c r="B8" s="4">
        <v>40</v>
      </c>
      <c r="C8" s="4">
        <v>4.7619049999999996</v>
      </c>
      <c r="D8" s="4">
        <v>17.111460000000001</v>
      </c>
      <c r="E8" s="10">
        <v>40</v>
      </c>
      <c r="F8" s="14">
        <f t="shared" si="0"/>
        <v>2.6582940000000002</v>
      </c>
      <c r="G8" s="8">
        <f t="shared" si="0"/>
        <v>10.392464799999999</v>
      </c>
      <c r="I8">
        <f>$G8-F8</f>
        <v>7.7341707999999993</v>
      </c>
      <c r="K8">
        <f>I8/G8*100</f>
        <v>74.42094776207469</v>
      </c>
    </row>
    <row r="9" spans="1:11" ht="15" thickBot="1">
      <c r="A9" s="3">
        <v>6</v>
      </c>
      <c r="B9" s="4">
        <v>50</v>
      </c>
      <c r="C9" s="4">
        <v>6.6457350000000002</v>
      </c>
      <c r="D9" s="4">
        <v>26.373626000000002</v>
      </c>
      <c r="E9" s="11">
        <v>50</v>
      </c>
      <c r="F9" s="15">
        <f t="shared" si="0"/>
        <v>3.9141810000000001</v>
      </c>
      <c r="G9" s="9">
        <f t="shared" si="0"/>
        <v>15.300889399999999</v>
      </c>
      <c r="I9">
        <f>$G9-F9</f>
        <v>11.3867084</v>
      </c>
      <c r="K9">
        <f>I9/G9*100</f>
        <v>74.418604711958764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3.3370711428571425</v>
      </c>
    </row>
    <row r="12" spans="1:11">
      <c r="A12" s="3">
        <v>0</v>
      </c>
      <c r="B12" s="4">
        <v>0</v>
      </c>
      <c r="C12" s="4">
        <v>4.6572480000000001</v>
      </c>
      <c r="D12" s="4">
        <v>1.360544</v>
      </c>
      <c r="I12">
        <f>SUM(I5:I7)/3</f>
        <v>1.4128729333333332</v>
      </c>
      <c r="J12" t="s">
        <v>14</v>
      </c>
    </row>
    <row r="13" spans="1:11">
      <c r="A13" s="3">
        <v>1</v>
      </c>
      <c r="B13" s="4">
        <v>5</v>
      </c>
      <c r="C13" s="4">
        <v>4.0816330000000001</v>
      </c>
      <c r="D13" s="4">
        <v>1.51753</v>
      </c>
    </row>
    <row r="14" spans="1:11">
      <c r="A14" s="3">
        <v>2</v>
      </c>
      <c r="B14" s="4">
        <v>10</v>
      </c>
      <c r="C14" s="4">
        <v>3.8723179999999999</v>
      </c>
      <c r="D14" s="4">
        <v>1.988488</v>
      </c>
    </row>
    <row r="15" spans="1:11">
      <c r="A15" s="3">
        <v>3</v>
      </c>
      <c r="B15" s="4">
        <v>20</v>
      </c>
      <c r="C15" s="4">
        <v>2.721088</v>
      </c>
      <c r="D15" s="4">
        <v>4.2909470000000001</v>
      </c>
    </row>
    <row r="16" spans="1:11">
      <c r="A16" s="3">
        <v>4</v>
      </c>
      <c r="B16" s="4">
        <v>30</v>
      </c>
      <c r="C16" s="4">
        <v>3.0873889999999999</v>
      </c>
      <c r="D16" s="4">
        <v>8.5295660000000009</v>
      </c>
    </row>
    <row r="17" spans="1:4">
      <c r="A17" s="3">
        <v>5</v>
      </c>
      <c r="B17" s="4">
        <v>40</v>
      </c>
      <c r="C17" s="4">
        <v>4.3956039999999996</v>
      </c>
      <c r="D17" s="4">
        <v>18.524332999999999</v>
      </c>
    </row>
    <row r="18" spans="1:4">
      <c r="A18" s="3">
        <v>6</v>
      </c>
      <c r="B18" s="4">
        <v>50</v>
      </c>
      <c r="C18" s="4">
        <v>7.7969650000000001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4.1862899999999996</v>
      </c>
      <c r="D21" s="4">
        <v>1.622187</v>
      </c>
    </row>
    <row r="22" spans="1:4">
      <c r="A22" s="3">
        <v>1</v>
      </c>
      <c r="B22" s="4">
        <v>5</v>
      </c>
      <c r="C22" s="4">
        <v>3.9246470000000002</v>
      </c>
      <c r="D22" s="4">
        <v>1.8838299999999999</v>
      </c>
    </row>
    <row r="23" spans="1:4">
      <c r="A23" s="3">
        <v>2</v>
      </c>
      <c r="B23" s="4">
        <v>10</v>
      </c>
      <c r="C23" s="4">
        <v>3.2967029999999999</v>
      </c>
      <c r="D23" s="4">
        <v>2.0931449999999998</v>
      </c>
    </row>
    <row r="24" spans="1:4">
      <c r="A24" s="3">
        <v>3</v>
      </c>
      <c r="B24" s="4">
        <v>20</v>
      </c>
      <c r="C24" s="4">
        <v>3.3490319999999998</v>
      </c>
      <c r="D24" s="4">
        <v>4.8665620000000001</v>
      </c>
    </row>
    <row r="25" spans="1:4">
      <c r="A25" s="3">
        <v>4</v>
      </c>
      <c r="B25" s="4">
        <v>30</v>
      </c>
      <c r="C25" s="4">
        <v>3.5583459999999998</v>
      </c>
      <c r="D25" s="4">
        <v>9.105181</v>
      </c>
    </row>
    <row r="26" spans="1:4">
      <c r="A26" s="3">
        <v>5</v>
      </c>
      <c r="B26" s="4">
        <v>40</v>
      </c>
      <c r="C26" s="4">
        <v>4.1339610000000002</v>
      </c>
      <c r="D26" s="4">
        <v>16.326530999999999</v>
      </c>
    </row>
    <row r="27" spans="1:4">
      <c r="A27" s="3">
        <v>6</v>
      </c>
      <c r="B27" s="4">
        <v>50</v>
      </c>
      <c r="C27" s="4">
        <v>5.1282050000000003</v>
      </c>
      <c r="D27" s="4">
        <v>25.013082000000001</v>
      </c>
    </row>
    <row r="28" spans="1:4">
      <c r="A28" s="1" t="s">
        <v>4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60F0C-121E-4CA4-AD01-FA0B3C207F39}">
  <dimension ref="A1:K45"/>
  <sheetViews>
    <sheetView workbookViewId="0">
      <selection activeCell="I12" sqref="I12"/>
    </sheetView>
  </sheetViews>
  <sheetFormatPr defaultRowHeight="14.4"/>
  <cols>
    <col min="6" max="6" width="14.21875" customWidth="1"/>
    <col min="7" max="7" width="18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23" t="s">
        <v>8</v>
      </c>
      <c r="G1" s="124"/>
      <c r="I1" s="5" t="s">
        <v>10</v>
      </c>
      <c r="J1" s="5"/>
      <c r="K1" s="5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  <c r="I2" s="5"/>
      <c r="J2" s="5"/>
      <c r="K2" s="5"/>
    </row>
    <row r="3" spans="1:11">
      <c r="A3" s="3">
        <v>0</v>
      </c>
      <c r="B3" s="4">
        <v>0</v>
      </c>
      <c r="C3" s="4">
        <v>4.5525900000000004</v>
      </c>
      <c r="D3" s="4">
        <v>1.15123</v>
      </c>
      <c r="E3" s="10">
        <v>0</v>
      </c>
      <c r="F3" s="5">
        <f>SUM(C3,C12,C21,C30,C39)/5</f>
        <v>4.7514389999999995</v>
      </c>
      <c r="G3" s="8">
        <f>SUM(D3,D12,D21,D30,D39)/5</f>
        <v>1.2454212</v>
      </c>
      <c r="I3" s="5"/>
      <c r="J3" s="5"/>
      <c r="K3" s="5"/>
    </row>
    <row r="4" spans="1:11">
      <c r="A4" s="3">
        <v>1</v>
      </c>
      <c r="B4" s="4">
        <v>5</v>
      </c>
      <c r="C4" s="4">
        <v>4.2386189999999999</v>
      </c>
      <c r="D4" s="4">
        <v>1.308216</v>
      </c>
      <c r="E4" s="10">
        <v>5</v>
      </c>
      <c r="F4" s="5">
        <f t="shared" ref="F4:G9" si="0">SUM(C4,C13,C22,C31,C40)/5</f>
        <v>4.3223446000000001</v>
      </c>
      <c r="G4" s="8">
        <f t="shared" si="0"/>
        <v>1.4652014000000002</v>
      </c>
      <c r="I4" s="5"/>
      <c r="J4" s="5"/>
      <c r="K4" s="5"/>
    </row>
    <row r="5" spans="1:11">
      <c r="A5" s="3">
        <v>2</v>
      </c>
      <c r="B5" s="4">
        <v>10</v>
      </c>
      <c r="C5" s="4">
        <v>3.7153320000000001</v>
      </c>
      <c r="D5" s="4">
        <v>2.1454740000000001</v>
      </c>
      <c r="E5" s="10">
        <v>10</v>
      </c>
      <c r="F5" s="5">
        <f t="shared" si="0"/>
        <v>3.7990581999999997</v>
      </c>
      <c r="G5" s="8">
        <f t="shared" si="0"/>
        <v>1.9256934000000001</v>
      </c>
      <c r="I5" s="5"/>
      <c r="J5" s="5"/>
      <c r="K5" s="5"/>
    </row>
    <row r="6" spans="1:11">
      <c r="A6" s="3">
        <v>3</v>
      </c>
      <c r="B6" s="4">
        <v>20</v>
      </c>
      <c r="C6" s="4">
        <v>3.5583459999999998</v>
      </c>
      <c r="D6" s="4">
        <v>4.2386189999999999</v>
      </c>
      <c r="E6" s="10">
        <v>20</v>
      </c>
      <c r="F6" s="14">
        <f t="shared" si="0"/>
        <v>3.6106749999999996</v>
      </c>
      <c r="G6" s="8">
        <f t="shared" si="0"/>
        <v>4.2072213999999999</v>
      </c>
      <c r="I6" s="5">
        <f>$G6-F6</f>
        <v>0.59654640000000025</v>
      </c>
      <c r="J6" s="5"/>
      <c r="K6" s="5">
        <f>I6/G6*100</f>
        <v>14.179106428770311</v>
      </c>
    </row>
    <row r="7" spans="1:11">
      <c r="A7" s="3">
        <v>4</v>
      </c>
      <c r="B7" s="4">
        <v>30</v>
      </c>
      <c r="C7" s="4">
        <v>3.7153320000000001</v>
      </c>
      <c r="D7" s="4">
        <v>8.7912090000000003</v>
      </c>
      <c r="E7" s="10">
        <v>30</v>
      </c>
      <c r="F7" s="14">
        <f t="shared" si="0"/>
        <v>3.8409210000000003</v>
      </c>
      <c r="G7" s="8">
        <f t="shared" si="0"/>
        <v>8.9900577999999989</v>
      </c>
      <c r="I7" s="5">
        <f>$G7-F7</f>
        <v>5.1491367999999991</v>
      </c>
      <c r="J7" s="5"/>
      <c r="K7" s="5">
        <f>I7/G7*100</f>
        <v>57.275903164938491</v>
      </c>
    </row>
    <row r="8" spans="1:11">
      <c r="A8" s="3">
        <v>5</v>
      </c>
      <c r="B8" s="4">
        <v>40</v>
      </c>
      <c r="C8" s="4">
        <v>5.5991629999999999</v>
      </c>
      <c r="D8" s="4">
        <v>17.111460000000001</v>
      </c>
      <c r="E8" s="10">
        <v>40</v>
      </c>
      <c r="F8" s="14">
        <f t="shared" si="0"/>
        <v>5.0444791999999996</v>
      </c>
      <c r="G8" s="8">
        <f t="shared" si="0"/>
        <v>17.226582999999998</v>
      </c>
      <c r="I8" s="5">
        <f>$G8-F8</f>
        <v>12.182103799999998</v>
      </c>
      <c r="J8" s="5"/>
      <c r="K8" s="5">
        <f>I8/G8*100</f>
        <v>70.716890285206304</v>
      </c>
    </row>
    <row r="9" spans="1:11" ht="15" thickBot="1">
      <c r="A9" s="3">
        <v>6</v>
      </c>
      <c r="B9" s="4">
        <v>50</v>
      </c>
      <c r="C9" s="4">
        <v>7.8492940000000004</v>
      </c>
      <c r="D9" s="4">
        <v>26.373626000000002</v>
      </c>
      <c r="E9" s="11">
        <v>50</v>
      </c>
      <c r="F9" s="15">
        <f t="shared" si="0"/>
        <v>7.2422813999999986</v>
      </c>
      <c r="G9" s="9">
        <f t="shared" si="0"/>
        <v>26.3526946</v>
      </c>
      <c r="I9" s="5">
        <f>$G9-F9</f>
        <v>19.1104132</v>
      </c>
      <c r="J9" s="5"/>
      <c r="K9" s="5">
        <f>I9/G9*100</f>
        <v>72.517871474137607</v>
      </c>
    </row>
    <row r="10" spans="1:11">
      <c r="A10" s="1" t="s">
        <v>2</v>
      </c>
      <c r="I10" s="5"/>
      <c r="J10" s="5"/>
      <c r="K10" s="5"/>
    </row>
    <row r="11" spans="1:11">
      <c r="A11" s="2"/>
      <c r="B11" s="2" t="s">
        <v>1</v>
      </c>
      <c r="C11" s="2">
        <v>1</v>
      </c>
      <c r="D11" s="2">
        <v>2</v>
      </c>
      <c r="I11" s="5">
        <f>SUM(I3:I9)/7</f>
        <v>5.2911714571428572</v>
      </c>
      <c r="J11" s="5"/>
      <c r="K11" s="5"/>
    </row>
    <row r="12" spans="1:11" ht="15" thickBot="1">
      <c r="A12" s="3">
        <v>0</v>
      </c>
      <c r="B12" s="4">
        <v>0</v>
      </c>
      <c r="C12" s="4">
        <v>5.3375199999999996</v>
      </c>
      <c r="D12" s="4">
        <v>1.360544</v>
      </c>
      <c r="I12">
        <f>SUM(I5:I7)/3</f>
        <v>1.9152277333333332</v>
      </c>
    </row>
    <row r="13" spans="1:11" ht="15" thickBot="1">
      <c r="A13" s="3">
        <v>1</v>
      </c>
      <c r="B13" s="4">
        <v>5</v>
      </c>
      <c r="C13" s="4">
        <v>4.9188910000000003</v>
      </c>
      <c r="D13" s="4">
        <v>1.51753</v>
      </c>
      <c r="F13" s="125"/>
      <c r="G13" s="126"/>
      <c r="H13" s="126"/>
      <c r="I13" s="126"/>
      <c r="J13" s="127"/>
    </row>
    <row r="14" spans="1:11">
      <c r="A14" s="3">
        <v>2</v>
      </c>
      <c r="B14" s="4">
        <v>10</v>
      </c>
      <c r="C14" s="4">
        <v>4.2386189999999999</v>
      </c>
      <c r="D14" s="4">
        <v>1.988488</v>
      </c>
      <c r="F14" s="16"/>
      <c r="G14" s="17"/>
      <c r="H14" s="17"/>
      <c r="I14" s="17"/>
      <c r="J14" s="18"/>
    </row>
    <row r="15" spans="1:11">
      <c r="A15" s="3">
        <v>3</v>
      </c>
      <c r="B15" s="4">
        <v>20</v>
      </c>
      <c r="C15" s="4">
        <v>3.7676609999999999</v>
      </c>
      <c r="D15" s="4">
        <v>4.2909470000000001</v>
      </c>
      <c r="F15" s="19"/>
      <c r="G15" s="20"/>
      <c r="H15" s="20"/>
      <c r="I15" s="20"/>
      <c r="J15" s="21"/>
    </row>
    <row r="16" spans="1:11">
      <c r="A16" s="3">
        <v>4</v>
      </c>
      <c r="B16" s="4">
        <v>30</v>
      </c>
      <c r="C16" s="4">
        <v>4.0293039999999998</v>
      </c>
      <c r="D16" s="4">
        <v>8.5295660000000009</v>
      </c>
      <c r="F16" s="19"/>
      <c r="G16" s="20"/>
      <c r="H16" s="22"/>
      <c r="I16" s="22"/>
      <c r="J16" s="21"/>
    </row>
    <row r="17" spans="1:10" ht="15" thickBot="1">
      <c r="A17" s="3">
        <v>5</v>
      </c>
      <c r="B17" s="4">
        <v>40</v>
      </c>
      <c r="C17" s="4">
        <v>5.1282050000000003</v>
      </c>
      <c r="D17" s="4">
        <v>18.524332999999999</v>
      </c>
      <c r="F17" s="23"/>
      <c r="G17" s="24"/>
      <c r="H17" s="25"/>
      <c r="I17" s="25"/>
      <c r="J17" s="26"/>
    </row>
    <row r="18" spans="1:10">
      <c r="A18" s="3">
        <v>6</v>
      </c>
      <c r="B18" s="4">
        <v>50</v>
      </c>
      <c r="C18" s="4">
        <v>6.6457350000000002</v>
      </c>
      <c r="D18" s="4">
        <v>25.117739</v>
      </c>
    </row>
    <row r="19" spans="1:10">
      <c r="A19" s="1" t="s">
        <v>3</v>
      </c>
    </row>
    <row r="20" spans="1:10">
      <c r="A20" s="2"/>
      <c r="B20" s="2" t="s">
        <v>1</v>
      </c>
      <c r="C20" s="2">
        <v>1</v>
      </c>
      <c r="D20" s="2">
        <v>2</v>
      </c>
    </row>
    <row r="21" spans="1:10">
      <c r="A21" s="3">
        <v>0</v>
      </c>
      <c r="B21" s="4">
        <v>0</v>
      </c>
      <c r="C21" s="4">
        <v>5.4945050000000002</v>
      </c>
      <c r="D21" s="4">
        <v>1.622187</v>
      </c>
    </row>
    <row r="22" spans="1:10">
      <c r="A22" s="3">
        <v>1</v>
      </c>
      <c r="B22" s="4">
        <v>5</v>
      </c>
      <c r="C22" s="4">
        <v>4.6049189999999998</v>
      </c>
      <c r="D22" s="4">
        <v>1.8838299999999999</v>
      </c>
    </row>
    <row r="23" spans="1:10">
      <c r="A23" s="3">
        <v>2</v>
      </c>
      <c r="B23" s="4">
        <v>10</v>
      </c>
      <c r="C23" s="4">
        <v>4.0293039999999998</v>
      </c>
      <c r="D23" s="4">
        <v>2.0931449999999998</v>
      </c>
    </row>
    <row r="24" spans="1:10">
      <c r="A24" s="3">
        <v>3</v>
      </c>
      <c r="B24" s="4">
        <v>20</v>
      </c>
      <c r="C24" s="4">
        <v>3.7153320000000001</v>
      </c>
      <c r="D24" s="4">
        <v>4.8665620000000001</v>
      </c>
    </row>
    <row r="25" spans="1:10">
      <c r="A25" s="3">
        <v>4</v>
      </c>
      <c r="B25" s="4">
        <v>30</v>
      </c>
      <c r="C25" s="4">
        <v>4.2386189999999999</v>
      </c>
      <c r="D25" s="4">
        <v>9.105181</v>
      </c>
    </row>
    <row r="26" spans="1:10">
      <c r="A26" s="3">
        <v>5</v>
      </c>
      <c r="B26" s="4">
        <v>40</v>
      </c>
      <c r="C26" s="4">
        <v>4.5525900000000004</v>
      </c>
      <c r="D26" s="4">
        <v>16.326530999999999</v>
      </c>
    </row>
    <row r="27" spans="1:10">
      <c r="A27" s="3">
        <v>6</v>
      </c>
      <c r="B27" s="4">
        <v>50</v>
      </c>
      <c r="C27" s="4">
        <v>5.5468339999999996</v>
      </c>
      <c r="D27" s="4">
        <v>25.013082000000001</v>
      </c>
    </row>
    <row r="28" spans="1:10">
      <c r="A28" s="1" t="s">
        <v>4</v>
      </c>
    </row>
    <row r="29" spans="1:10">
      <c r="A29" s="2"/>
      <c r="B29" s="2" t="s">
        <v>1</v>
      </c>
      <c r="C29" s="2">
        <v>1</v>
      </c>
      <c r="D29" s="2">
        <v>2</v>
      </c>
    </row>
    <row r="30" spans="1:10">
      <c r="A30" s="3">
        <v>0</v>
      </c>
      <c r="B30" s="4">
        <v>0</v>
      </c>
      <c r="C30" s="4">
        <v>3.9246470000000002</v>
      </c>
      <c r="D30" s="4">
        <v>0.73260099999999995</v>
      </c>
    </row>
    <row r="31" spans="1:10">
      <c r="A31" s="3">
        <v>1</v>
      </c>
      <c r="B31" s="4">
        <v>5</v>
      </c>
      <c r="C31" s="4">
        <v>3.6630039999999999</v>
      </c>
      <c r="D31" s="4">
        <v>1.15123</v>
      </c>
    </row>
    <row r="32" spans="1:10">
      <c r="A32" s="3">
        <v>2</v>
      </c>
      <c r="B32" s="4">
        <v>10</v>
      </c>
      <c r="C32" s="4">
        <v>3.2443749999999998</v>
      </c>
      <c r="D32" s="4">
        <v>1.465201</v>
      </c>
    </row>
    <row r="33" spans="1:4">
      <c r="A33" s="3">
        <v>3</v>
      </c>
      <c r="B33" s="4">
        <v>20</v>
      </c>
      <c r="C33" s="4">
        <v>3.2443749999999998</v>
      </c>
      <c r="D33" s="4">
        <v>3.1397170000000001</v>
      </c>
    </row>
    <row r="34" spans="1:4">
      <c r="A34" s="3">
        <v>4</v>
      </c>
      <c r="B34" s="4">
        <v>30</v>
      </c>
      <c r="C34" s="4">
        <v>3.2967029999999999</v>
      </c>
      <c r="D34" s="4">
        <v>8.2679229999999997</v>
      </c>
    </row>
    <row r="35" spans="1:4">
      <c r="A35" s="3">
        <v>5</v>
      </c>
      <c r="B35" s="4">
        <v>40</v>
      </c>
      <c r="C35" s="4">
        <v>4.9712189999999996</v>
      </c>
      <c r="D35" s="4">
        <v>16.902145000000001</v>
      </c>
    </row>
    <row r="36" spans="1:4">
      <c r="A36" s="3">
        <v>6</v>
      </c>
      <c r="B36" s="4">
        <v>50</v>
      </c>
      <c r="C36" s="4">
        <v>8.5818940000000001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4.4479329999999999</v>
      </c>
      <c r="D39" s="4">
        <v>1.360544</v>
      </c>
    </row>
    <row r="40" spans="1:4">
      <c r="A40" s="3">
        <v>1</v>
      </c>
      <c r="B40" s="4">
        <v>5</v>
      </c>
      <c r="C40" s="4">
        <v>4.1862899999999996</v>
      </c>
      <c r="D40" s="4">
        <v>1.465201</v>
      </c>
    </row>
    <row r="41" spans="1:4">
      <c r="A41" s="3">
        <v>2</v>
      </c>
      <c r="B41" s="4">
        <v>10</v>
      </c>
      <c r="C41" s="4">
        <v>3.7676609999999999</v>
      </c>
      <c r="D41" s="4">
        <v>1.936159</v>
      </c>
    </row>
    <row r="42" spans="1:4">
      <c r="A42" s="3">
        <v>3</v>
      </c>
      <c r="B42" s="4">
        <v>20</v>
      </c>
      <c r="C42" s="4">
        <v>3.7676609999999999</v>
      </c>
      <c r="D42" s="4">
        <v>4.5002620000000002</v>
      </c>
    </row>
    <row r="43" spans="1:4">
      <c r="A43" s="3">
        <v>4</v>
      </c>
      <c r="B43" s="4">
        <v>30</v>
      </c>
      <c r="C43" s="4">
        <v>3.9246470000000002</v>
      </c>
      <c r="D43" s="4">
        <v>10.256410000000001</v>
      </c>
    </row>
    <row r="44" spans="1:4">
      <c r="A44" s="3">
        <v>5</v>
      </c>
      <c r="B44" s="4">
        <v>40</v>
      </c>
      <c r="C44" s="4">
        <v>4.9712189999999996</v>
      </c>
      <c r="D44" s="4">
        <v>17.268446000000001</v>
      </c>
    </row>
    <row r="45" spans="1:4">
      <c r="A45" s="3">
        <v>6</v>
      </c>
      <c r="B45" s="4">
        <v>50</v>
      </c>
      <c r="C45" s="4">
        <v>7.58765</v>
      </c>
      <c r="D45" s="4">
        <v>27.36787</v>
      </c>
    </row>
  </sheetData>
  <mergeCells count="2">
    <mergeCell ref="F1:G1"/>
    <mergeCell ref="F13:J1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9F857-F3DE-4485-8C6A-B17EC51ACD9D}">
  <sheetPr>
    <tabColor theme="5" tint="-0.249977111117893"/>
  </sheetPr>
  <dimension ref="A1:K45"/>
  <sheetViews>
    <sheetView workbookViewId="0">
      <selection activeCell="E5" sqref="E5:E9"/>
    </sheetView>
  </sheetViews>
  <sheetFormatPr defaultRowHeight="14.4"/>
  <cols>
    <col min="6" max="6" width="16.5546875" customWidth="1"/>
    <col min="7" max="7" width="17.5546875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23" t="s">
        <v>8</v>
      </c>
      <c r="G1" s="12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 t="shared" ref="F3:G9" si="0">SUM(C3,C12,C21,C30,C39)/5</f>
        <v>2.2605963999999998</v>
      </c>
      <c r="G3" s="8">
        <f t="shared" si="0"/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si="0"/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5.2223968000000003</v>
      </c>
      <c r="G7" s="8">
        <f t="shared" si="0"/>
        <v>8.9900577999999989</v>
      </c>
      <c r="I7">
        <f>$G7-F7</f>
        <v>3.7676609999999986</v>
      </c>
      <c r="K7">
        <f>I7/G7*100</f>
        <v>41.909196623852615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19.3406594</v>
      </c>
      <c r="G9" s="9">
        <f t="shared" si="0"/>
        <v>26.3526946</v>
      </c>
      <c r="I9">
        <f>$G9-F9</f>
        <v>7.0120351999999997</v>
      </c>
      <c r="K9">
        <f>I9/G9*100</f>
        <v>26.60841825260632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2.7958436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>
        <f>SUM(I5:I7)/3</f>
        <v>1.9605791999999997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125" t="s">
        <v>15</v>
      </c>
      <c r="F14" s="126"/>
      <c r="G14" s="126"/>
      <c r="H14" s="126"/>
      <c r="I14" s="127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16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/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6.1747779999999999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22.082678999999999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E7E4CB-1013-4A61-8F30-D13FBB6C7CB7}">
  <dimension ref="A1:K45"/>
  <sheetViews>
    <sheetView workbookViewId="0">
      <selection activeCell="I18" sqref="I18"/>
    </sheetView>
  </sheetViews>
  <sheetFormatPr defaultRowHeight="14.4"/>
  <cols>
    <col min="5" max="5" width="10.21875" customWidth="1"/>
    <col min="6" max="6" width="15.44140625" customWidth="1"/>
    <col min="7" max="7" width="18" customWidth="1"/>
    <col min="9" max="9" width="13.6640625" bestFit="1" customWidth="1"/>
    <col min="11" max="11" width="15.5546875" bestFit="1" customWidth="1"/>
  </cols>
  <sheetData>
    <row r="1" spans="1:11">
      <c r="A1" s="1" t="s">
        <v>0</v>
      </c>
      <c r="E1" s="6"/>
      <c r="F1" s="123" t="s">
        <v>8</v>
      </c>
      <c r="G1" s="12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>
      <c r="A13" s="3">
        <v>1</v>
      </c>
      <c r="B13" s="4">
        <v>5</v>
      </c>
      <c r="C13" s="4">
        <v>2.1454740000000001</v>
      </c>
      <c r="D13" s="4">
        <v>1.51753</v>
      </c>
    </row>
    <row r="14" spans="1:11">
      <c r="A14" s="3">
        <v>2</v>
      </c>
      <c r="B14" s="4">
        <v>10</v>
      </c>
      <c r="C14" s="4">
        <v>2.1454740000000001</v>
      </c>
      <c r="D14" s="4">
        <v>1.988488</v>
      </c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</row>
    <row r="17" spans="1:4">
      <c r="A17" s="3">
        <v>5</v>
      </c>
      <c r="B17" s="4">
        <v>40</v>
      </c>
      <c r="C17" s="4">
        <v>11.616954</v>
      </c>
      <c r="D17" s="4">
        <v>18.524332999999999</v>
      </c>
    </row>
    <row r="18" spans="1:4">
      <c r="A18" s="3">
        <v>6</v>
      </c>
      <c r="B18" s="4">
        <v>50</v>
      </c>
      <c r="C18" s="4">
        <v>20.931450000000002</v>
      </c>
      <c r="D18" s="4">
        <v>25.117739</v>
      </c>
    </row>
    <row r="19" spans="1:4">
      <c r="A19" s="1" t="s">
        <v>3</v>
      </c>
    </row>
    <row r="20" spans="1:4">
      <c r="A20" s="2"/>
      <c r="B20" s="2" t="s">
        <v>1</v>
      </c>
      <c r="C20" s="2">
        <v>1</v>
      </c>
      <c r="D20" s="2">
        <v>2</v>
      </c>
    </row>
    <row r="21" spans="1:4">
      <c r="A21" s="3">
        <v>0</v>
      </c>
      <c r="B21" s="4">
        <v>0</v>
      </c>
      <c r="C21" s="4">
        <v>2.2501310000000001</v>
      </c>
      <c r="D21" s="4">
        <v>1.622187</v>
      </c>
    </row>
    <row r="22" spans="1:4">
      <c r="A22" s="3">
        <v>1</v>
      </c>
      <c r="B22" s="4">
        <v>5</v>
      </c>
      <c r="C22" s="4">
        <v>1.988488</v>
      </c>
      <c r="D22" s="4">
        <v>1.8838299999999999</v>
      </c>
    </row>
    <row r="23" spans="1:4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4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4">
      <c r="A25" s="3">
        <v>4</v>
      </c>
      <c r="B25" s="4">
        <v>30</v>
      </c>
      <c r="C25" s="4">
        <v>6.2794350000000003</v>
      </c>
      <c r="D25" s="4">
        <v>9.105181</v>
      </c>
    </row>
    <row r="26" spans="1:4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4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4">
      <c r="A28" s="1" t="s">
        <v>4</v>
      </c>
    </row>
    <row r="29" spans="1:4">
      <c r="A29" s="2"/>
      <c r="B29" s="2" t="s">
        <v>1</v>
      </c>
      <c r="C29" s="2">
        <v>1</v>
      </c>
      <c r="D29" s="2">
        <v>2</v>
      </c>
    </row>
    <row r="30" spans="1:4">
      <c r="A30" s="3">
        <v>0</v>
      </c>
      <c r="B30" s="4">
        <v>0</v>
      </c>
      <c r="C30" s="4">
        <v>1.412873</v>
      </c>
      <c r="D30" s="4">
        <v>0.73260099999999995</v>
      </c>
    </row>
    <row r="31" spans="1:4">
      <c r="A31" s="3">
        <v>1</v>
      </c>
      <c r="B31" s="4">
        <v>5</v>
      </c>
      <c r="C31" s="4">
        <v>1.360544</v>
      </c>
      <c r="D31" s="4">
        <v>1.15123</v>
      </c>
    </row>
    <row r="32" spans="1:4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1">
    <mergeCell ref="F1:G1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1CBA28-5F38-4460-9E4D-ADCF1CF311A5}">
  <sheetPr>
    <tabColor theme="5" tint="-0.249977111117893"/>
  </sheetPr>
  <dimension ref="A1:K45"/>
  <sheetViews>
    <sheetView workbookViewId="0">
      <selection activeCell="F6" sqref="F6:K6"/>
    </sheetView>
  </sheetViews>
  <sheetFormatPr defaultRowHeight="14.4"/>
  <cols>
    <col min="6" max="6" width="16.21875" customWidth="1"/>
    <col min="7" max="7" width="19.77734375" customWidth="1"/>
  </cols>
  <sheetData>
    <row r="1" spans="1:11">
      <c r="A1" s="1" t="s">
        <v>0</v>
      </c>
      <c r="E1" s="6"/>
      <c r="F1" s="123" t="s">
        <v>8</v>
      </c>
      <c r="G1" s="12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/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1.7791729999999999</v>
      </c>
      <c r="D3" s="4">
        <v>1.15123</v>
      </c>
      <c r="E3" s="10">
        <v>0</v>
      </c>
      <c r="F3" s="5">
        <f>SUM(C3,C12,C21,C30,C39)/5</f>
        <v>1.9152277999999998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1.7582418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1.6745159999999999</v>
      </c>
      <c r="D5" s="4">
        <v>2.1454740000000001</v>
      </c>
      <c r="E5" s="10">
        <v>10</v>
      </c>
      <c r="F5" s="14">
        <f t="shared" si="0"/>
        <v>1.8210362</v>
      </c>
      <c r="G5" s="8">
        <f t="shared" si="0"/>
        <v>1.9256934000000001</v>
      </c>
      <c r="I5">
        <f>$G5-F5</f>
        <v>0.10465720000000012</v>
      </c>
      <c r="K5">
        <f>I5/G5*100</f>
        <v>5.4347800122283285</v>
      </c>
    </row>
    <row r="6" spans="1:11">
      <c r="A6" s="3">
        <v>3</v>
      </c>
      <c r="B6" s="4">
        <v>20</v>
      </c>
      <c r="C6" s="4">
        <v>2.3547880000000001</v>
      </c>
      <c r="D6" s="4">
        <v>4.2386189999999999</v>
      </c>
      <c r="E6" s="10">
        <v>20</v>
      </c>
      <c r="F6" s="14">
        <f t="shared" si="0"/>
        <v>2.5327053999999998</v>
      </c>
      <c r="G6" s="8">
        <f t="shared" si="0"/>
        <v>4.2072213999999999</v>
      </c>
      <c r="I6">
        <f>$G6-F6</f>
        <v>1.6745160000000001</v>
      </c>
      <c r="K6">
        <f>I6/G6*100</f>
        <v>39.800995497883711</v>
      </c>
    </row>
    <row r="7" spans="1:11">
      <c r="A7" s="3">
        <v>4</v>
      </c>
      <c r="B7" s="4">
        <v>30</v>
      </c>
      <c r="C7" s="4">
        <v>5.651491</v>
      </c>
      <c r="D7" s="4">
        <v>8.7912090000000003</v>
      </c>
      <c r="E7" s="10">
        <v>30</v>
      </c>
      <c r="F7" s="14">
        <f t="shared" si="0"/>
        <v>6.0805859999999994</v>
      </c>
      <c r="G7" s="8">
        <f t="shared" si="0"/>
        <v>8.9900577999999989</v>
      </c>
      <c r="I7">
        <f>$G7-F7</f>
        <v>2.9094717999999995</v>
      </c>
      <c r="K7">
        <f>I7/G7*100</f>
        <v>32.363215729269278</v>
      </c>
    </row>
    <row r="8" spans="1:11">
      <c r="A8" s="3">
        <v>5</v>
      </c>
      <c r="B8" s="4">
        <v>40</v>
      </c>
      <c r="C8" s="4">
        <v>10.256410000000001</v>
      </c>
      <c r="D8" s="4">
        <v>17.111460000000001</v>
      </c>
      <c r="E8" s="10">
        <v>40</v>
      </c>
      <c r="F8" s="14">
        <f t="shared" si="0"/>
        <v>10.790162</v>
      </c>
      <c r="G8" s="8">
        <f t="shared" si="0"/>
        <v>17.226582999999998</v>
      </c>
      <c r="I8">
        <f>$G8-F8</f>
        <v>6.4364209999999975</v>
      </c>
      <c r="K8">
        <f>I8/G8*100</f>
        <v>37.363306466523269</v>
      </c>
    </row>
    <row r="9" spans="1:11" ht="15" thickBot="1">
      <c r="A9" s="3">
        <v>6</v>
      </c>
      <c r="B9" s="4">
        <v>50</v>
      </c>
      <c r="C9" s="4">
        <v>19.518577000000001</v>
      </c>
      <c r="D9" s="4">
        <v>26.373626000000002</v>
      </c>
      <c r="E9" s="11">
        <v>50</v>
      </c>
      <c r="F9" s="15">
        <f t="shared" si="0"/>
        <v>20.554683600000001</v>
      </c>
      <c r="G9" s="9">
        <f t="shared" si="0"/>
        <v>26.3526946</v>
      </c>
      <c r="I9">
        <f>$G9-F9</f>
        <v>5.7980109999999989</v>
      </c>
      <c r="K9">
        <f>I9/G9*100</f>
        <v>22.001586888955178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/>
      <c r="I11">
        <f>SUM(I3:I9)/7</f>
        <v>2.417582428571428</v>
      </c>
    </row>
    <row r="12" spans="1:11">
      <c r="A12" s="3">
        <v>0</v>
      </c>
      <c r="B12" s="4">
        <v>0</v>
      </c>
      <c r="C12" s="4">
        <v>2.407117</v>
      </c>
      <c r="D12" s="4">
        <v>1.360544</v>
      </c>
      <c r="I12">
        <f>SUM(I5:I7)/3</f>
        <v>1.5628816666666665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2.1454740000000001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2.1454740000000001</v>
      </c>
      <c r="D14" s="4">
        <v>1.988488</v>
      </c>
      <c r="E14" s="125" t="s">
        <v>15</v>
      </c>
      <c r="F14" s="126"/>
      <c r="G14" s="126"/>
      <c r="H14" s="126"/>
      <c r="I14" s="127"/>
    </row>
    <row r="15" spans="1:11">
      <c r="A15" s="3">
        <v>3</v>
      </c>
      <c r="B15" s="4">
        <v>20</v>
      </c>
      <c r="C15" s="4">
        <v>2.8780739999999998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6.017792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11.616954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20.931450000000002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2.2501310000000001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2.1454740000000001</v>
      </c>
      <c r="D23" s="4">
        <v>2.0931449999999998</v>
      </c>
    </row>
    <row r="24" spans="1:9">
      <c r="A24" s="3">
        <v>3</v>
      </c>
      <c r="B24" s="4">
        <v>20</v>
      </c>
      <c r="C24" s="4">
        <v>3.2443749999999998</v>
      </c>
      <c r="D24" s="4">
        <v>4.8665620000000001</v>
      </c>
    </row>
    <row r="25" spans="1:9">
      <c r="A25" s="3">
        <v>4</v>
      </c>
      <c r="B25" s="4">
        <v>30</v>
      </c>
      <c r="C25" s="4">
        <v>6.2794350000000003</v>
      </c>
      <c r="D25" s="4">
        <v>9.105181</v>
      </c>
    </row>
    <row r="26" spans="1:9">
      <c r="A26" s="3">
        <v>5</v>
      </c>
      <c r="B26" s="4">
        <v>40</v>
      </c>
      <c r="C26" s="4">
        <v>10.413396000000001</v>
      </c>
      <c r="D26" s="4">
        <v>16.326530999999999</v>
      </c>
    </row>
    <row r="27" spans="1:9">
      <c r="A27" s="3">
        <v>6</v>
      </c>
      <c r="B27" s="4">
        <v>50</v>
      </c>
      <c r="C27" s="4">
        <v>19.152276000000001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1.412873</v>
      </c>
      <c r="D30" s="4">
        <v>0.73260099999999995</v>
      </c>
    </row>
    <row r="31" spans="1:9">
      <c r="A31" s="3">
        <v>1</v>
      </c>
      <c r="B31" s="4">
        <v>5</v>
      </c>
      <c r="C31" s="4">
        <v>1.360544</v>
      </c>
      <c r="D31" s="4">
        <v>1.15123</v>
      </c>
    </row>
    <row r="32" spans="1:9">
      <c r="A32" s="3">
        <v>2</v>
      </c>
      <c r="B32" s="4">
        <v>10</v>
      </c>
      <c r="C32" s="4">
        <v>1.622187</v>
      </c>
      <c r="D32" s="4">
        <v>1.465201</v>
      </c>
    </row>
    <row r="33" spans="1:4">
      <c r="A33" s="3">
        <v>3</v>
      </c>
      <c r="B33" s="4">
        <v>20</v>
      </c>
      <c r="C33" s="4">
        <v>2.1978019999999998</v>
      </c>
      <c r="D33" s="4">
        <v>3.1397170000000001</v>
      </c>
    </row>
    <row r="34" spans="1:4">
      <c r="A34" s="3">
        <v>4</v>
      </c>
      <c r="B34" s="4">
        <v>30</v>
      </c>
      <c r="C34" s="4">
        <v>5.651491</v>
      </c>
      <c r="D34" s="4">
        <v>8.2679229999999997</v>
      </c>
    </row>
    <row r="35" spans="1:4">
      <c r="A35" s="3">
        <v>5</v>
      </c>
      <c r="B35" s="4">
        <v>40</v>
      </c>
      <c r="C35" s="4">
        <v>10.256410000000001</v>
      </c>
      <c r="D35" s="4">
        <v>16.902145000000001</v>
      </c>
    </row>
    <row r="36" spans="1:4">
      <c r="A36" s="3">
        <v>6</v>
      </c>
      <c r="B36" s="4">
        <v>50</v>
      </c>
      <c r="C36" s="4">
        <v>21.454736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1.726845</v>
      </c>
      <c r="D39" s="4">
        <v>1.360544</v>
      </c>
    </row>
    <row r="40" spans="1:4">
      <c r="A40" s="3">
        <v>1</v>
      </c>
      <c r="B40" s="4">
        <v>5</v>
      </c>
      <c r="C40" s="4">
        <v>1.6745159999999999</v>
      </c>
      <c r="D40" s="4">
        <v>1.465201</v>
      </c>
    </row>
    <row r="41" spans="1:4">
      <c r="A41" s="3">
        <v>2</v>
      </c>
      <c r="B41" s="4">
        <v>10</v>
      </c>
      <c r="C41" s="4">
        <v>1.51753</v>
      </c>
      <c r="D41" s="4">
        <v>1.936159</v>
      </c>
    </row>
    <row r="42" spans="1:4">
      <c r="A42" s="3">
        <v>3</v>
      </c>
      <c r="B42" s="4">
        <v>20</v>
      </c>
      <c r="C42" s="4">
        <v>1.988488</v>
      </c>
      <c r="D42" s="4">
        <v>4.5002620000000002</v>
      </c>
    </row>
    <row r="43" spans="1:4">
      <c r="A43" s="3">
        <v>4</v>
      </c>
      <c r="B43" s="4">
        <v>30</v>
      </c>
      <c r="C43" s="4">
        <v>6.802721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21.716379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E7380-974C-4E0A-A62F-5CE9552C3D30}">
  <sheetPr>
    <tabColor theme="5" tint="-0.249977111117893"/>
  </sheetPr>
  <dimension ref="A1:K45"/>
  <sheetViews>
    <sheetView workbookViewId="0">
      <selection activeCell="F6" sqref="F6:L6"/>
    </sheetView>
  </sheetViews>
  <sheetFormatPr defaultRowHeight="14.4"/>
  <cols>
    <col min="6" max="6" width="15.21875" customWidth="1"/>
    <col min="7" max="7" width="20.21875" customWidth="1"/>
  </cols>
  <sheetData>
    <row r="1" spans="1:11">
      <c r="A1" s="1" t="s">
        <v>0</v>
      </c>
      <c r="E1" s="6"/>
      <c r="F1" s="123" t="s">
        <v>8</v>
      </c>
      <c r="G1" s="124"/>
      <c r="I1" t="s">
        <v>10</v>
      </c>
      <c r="K1" t="s">
        <v>9</v>
      </c>
    </row>
    <row r="2" spans="1:11">
      <c r="A2" s="2"/>
      <c r="B2" s="2" t="s">
        <v>1</v>
      </c>
      <c r="C2" s="2">
        <v>1</v>
      </c>
      <c r="D2" s="2">
        <v>2</v>
      </c>
      <c r="E2" s="7"/>
      <c r="F2" s="12" t="s">
        <v>6</v>
      </c>
      <c r="G2" s="13" t="s">
        <v>7</v>
      </c>
    </row>
    <row r="3" spans="1:11">
      <c r="A3" s="3">
        <v>0</v>
      </c>
      <c r="B3" s="4">
        <v>0</v>
      </c>
      <c r="C3" s="4">
        <v>2.4594450000000001</v>
      </c>
      <c r="D3" s="4">
        <v>1.15123</v>
      </c>
      <c r="E3" s="10">
        <v>0</v>
      </c>
      <c r="F3" s="5">
        <f>SUM(C3,C12,C21,C30,C39)/5</f>
        <v>2.2605963999999998</v>
      </c>
      <c r="G3" s="8">
        <f>SUM(D3,D12,D21,D30,D39)/5</f>
        <v>1.2454212</v>
      </c>
    </row>
    <row r="4" spans="1:11">
      <c r="A4" s="3">
        <v>1</v>
      </c>
      <c r="B4" s="4">
        <v>5</v>
      </c>
      <c r="C4" s="4">
        <v>1.622187</v>
      </c>
      <c r="D4" s="4">
        <v>1.308216</v>
      </c>
      <c r="E4" s="10">
        <v>5</v>
      </c>
      <c r="F4" s="5">
        <f t="shared" ref="F4:G9" si="0">SUM(C4,C13,C22,C31,C40)/5</f>
        <v>1.8001048000000002</v>
      </c>
      <c r="G4" s="8">
        <f t="shared" si="0"/>
        <v>1.4652014000000002</v>
      </c>
    </row>
    <row r="5" spans="1:11">
      <c r="A5" s="3">
        <v>2</v>
      </c>
      <c r="B5" s="4">
        <v>10</v>
      </c>
      <c r="C5" s="4">
        <v>1.412873</v>
      </c>
      <c r="D5" s="4">
        <v>2.1454740000000001</v>
      </c>
      <c r="E5" s="10">
        <v>10</v>
      </c>
      <c r="F5" s="14">
        <f t="shared" si="0"/>
        <v>1.7477759999999996</v>
      </c>
      <c r="G5" s="8">
        <f t="shared" si="0"/>
        <v>1.9256934000000001</v>
      </c>
      <c r="I5">
        <f>$G5-F5</f>
        <v>0.17791740000000056</v>
      </c>
      <c r="K5">
        <f>I5/G5*100</f>
        <v>9.2391343294836314</v>
      </c>
    </row>
    <row r="6" spans="1:11">
      <c r="A6" s="3">
        <v>3</v>
      </c>
      <c r="B6" s="4">
        <v>20</v>
      </c>
      <c r="C6" s="4">
        <v>2.0931449999999998</v>
      </c>
      <c r="D6" s="4">
        <v>4.2386189999999999</v>
      </c>
      <c r="E6" s="10">
        <v>20</v>
      </c>
      <c r="F6" s="14">
        <f t="shared" si="0"/>
        <v>2.2710621999999998</v>
      </c>
      <c r="G6" s="8">
        <f t="shared" si="0"/>
        <v>4.2072213999999999</v>
      </c>
      <c r="I6">
        <f>$G6-F6</f>
        <v>1.9361592000000001</v>
      </c>
      <c r="K6">
        <f>I6/G6*100</f>
        <v>46.019902827077274</v>
      </c>
    </row>
    <row r="7" spans="1:11">
      <c r="A7" s="3">
        <v>4</v>
      </c>
      <c r="B7" s="4">
        <v>30</v>
      </c>
      <c r="C7" s="4">
        <v>4.3432760000000004</v>
      </c>
      <c r="D7" s="4">
        <v>8.7912090000000003</v>
      </c>
      <c r="E7" s="10">
        <v>30</v>
      </c>
      <c r="F7" s="14">
        <f t="shared" si="0"/>
        <v>5.2328624000000001</v>
      </c>
      <c r="G7" s="8">
        <f t="shared" si="0"/>
        <v>8.9900577999999989</v>
      </c>
      <c r="I7">
        <f>$G7-F7</f>
        <v>3.7571953999999987</v>
      </c>
      <c r="K7">
        <f>I7/G7*100</f>
        <v>41.792783579211239</v>
      </c>
    </row>
    <row r="8" spans="1:11">
      <c r="A8" s="3">
        <v>5</v>
      </c>
      <c r="B8" s="4">
        <v>40</v>
      </c>
      <c r="C8" s="4">
        <v>9.4191520000000004</v>
      </c>
      <c r="D8" s="4">
        <v>17.111460000000001</v>
      </c>
      <c r="E8" s="10">
        <v>40</v>
      </c>
      <c r="F8" s="14">
        <f t="shared" si="0"/>
        <v>10.5494506</v>
      </c>
      <c r="G8" s="8">
        <f t="shared" si="0"/>
        <v>17.226582999999998</v>
      </c>
      <c r="I8">
        <f>$G8-F8</f>
        <v>6.6771323999999979</v>
      </c>
      <c r="K8">
        <f>I8/G8*100</f>
        <v>38.7606317515203</v>
      </c>
    </row>
    <row r="9" spans="1:11" ht="15" thickBot="1">
      <c r="A9" s="3">
        <v>6</v>
      </c>
      <c r="B9" s="4">
        <v>50</v>
      </c>
      <c r="C9" s="4">
        <v>18.628990000000002</v>
      </c>
      <c r="D9" s="4">
        <v>26.373626000000002</v>
      </c>
      <c r="E9" s="11">
        <v>50</v>
      </c>
      <c r="F9" s="15">
        <f t="shared" si="0"/>
        <v>19.372056600000001</v>
      </c>
      <c r="G9" s="9">
        <f t="shared" si="0"/>
        <v>26.3526946</v>
      </c>
      <c r="I9">
        <f>$G9-F9</f>
        <v>6.980637999999999</v>
      </c>
      <c r="K9">
        <f>I9/G9*100</f>
        <v>26.48927597711393</v>
      </c>
    </row>
    <row r="10" spans="1:11">
      <c r="A10" s="1" t="s">
        <v>2</v>
      </c>
    </row>
    <row r="11" spans="1:11">
      <c r="A11" s="2"/>
      <c r="B11" s="2" t="s">
        <v>1</v>
      </c>
      <c r="C11" s="2">
        <v>1</v>
      </c>
      <c r="D11" s="2">
        <v>2</v>
      </c>
      <c r="I11">
        <f>SUM(I3:I9)/7</f>
        <v>2.7898631999999992</v>
      </c>
    </row>
    <row r="12" spans="1:11">
      <c r="A12" s="3">
        <v>0</v>
      </c>
      <c r="B12" s="4">
        <v>0</v>
      </c>
      <c r="C12" s="4">
        <v>2.3547880000000001</v>
      </c>
      <c r="D12" s="4">
        <v>1.360544</v>
      </c>
      <c r="I12" s="27">
        <f>SUM(I5:I7)/3</f>
        <v>1.9570906666666665</v>
      </c>
      <c r="J12" t="s">
        <v>14</v>
      </c>
    </row>
    <row r="13" spans="1:11" ht="15" thickBot="1">
      <c r="A13" s="3">
        <v>1</v>
      </c>
      <c r="B13" s="4">
        <v>5</v>
      </c>
      <c r="C13" s="4">
        <v>2.2501310000000001</v>
      </c>
      <c r="D13" s="4">
        <v>1.51753</v>
      </c>
    </row>
    <row r="14" spans="1:11" ht="15" thickBot="1">
      <c r="A14" s="3">
        <v>2</v>
      </c>
      <c r="B14" s="4">
        <v>10</v>
      </c>
      <c r="C14" s="4">
        <v>2.040816</v>
      </c>
      <c r="D14" s="4">
        <v>1.988488</v>
      </c>
      <c r="E14" s="125" t="s">
        <v>15</v>
      </c>
      <c r="F14" s="126"/>
      <c r="G14" s="126"/>
      <c r="H14" s="126"/>
      <c r="I14" s="127"/>
    </row>
    <row r="15" spans="1:11">
      <c r="A15" s="3">
        <v>3</v>
      </c>
      <c r="B15" s="4">
        <v>20</v>
      </c>
      <c r="C15" s="4">
        <v>2.6687599999999998</v>
      </c>
      <c r="D15" s="4">
        <v>4.2909470000000001</v>
      </c>
      <c r="E15" s="16" t="s">
        <v>12</v>
      </c>
      <c r="F15" s="17"/>
      <c r="G15" s="17"/>
      <c r="H15" s="17"/>
      <c r="I15" s="18"/>
    </row>
    <row r="16" spans="1:11">
      <c r="A16" s="3">
        <v>4</v>
      </c>
      <c r="B16" s="4">
        <v>30</v>
      </c>
      <c r="C16" s="4">
        <v>5.0235479999999999</v>
      </c>
      <c r="D16" s="4">
        <v>8.5295660000000009</v>
      </c>
      <c r="E16" s="19" t="s">
        <v>13</v>
      </c>
      <c r="F16" s="20"/>
      <c r="G16" s="20"/>
      <c r="H16" s="20"/>
      <c r="I16" s="21"/>
    </row>
    <row r="17" spans="1:9">
      <c r="A17" s="3">
        <v>5</v>
      </c>
      <c r="B17" s="4">
        <v>40</v>
      </c>
      <c r="C17" s="4">
        <v>10.832025</v>
      </c>
      <c r="D17" s="4">
        <v>18.524332999999999</v>
      </c>
      <c r="E17" s="19" t="s">
        <v>11</v>
      </c>
      <c r="F17" s="20"/>
      <c r="G17" s="22"/>
      <c r="H17" s="22"/>
      <c r="I17" s="21"/>
    </row>
    <row r="18" spans="1:9" ht="15" thickBot="1">
      <c r="A18" s="3">
        <v>6</v>
      </c>
      <c r="B18" s="4">
        <v>50</v>
      </c>
      <c r="C18" s="4">
        <v>19.78022</v>
      </c>
      <c r="D18" s="4">
        <v>25.117739</v>
      </c>
      <c r="E18" s="23"/>
      <c r="F18" s="24"/>
      <c r="G18" s="25"/>
      <c r="H18" s="25"/>
      <c r="I18" s="26"/>
    </row>
    <row r="19" spans="1:9">
      <c r="A19" s="1" t="s">
        <v>3</v>
      </c>
    </row>
    <row r="20" spans="1:9">
      <c r="A20" s="2"/>
      <c r="B20" s="2" t="s">
        <v>1</v>
      </c>
      <c r="C20" s="2">
        <v>1</v>
      </c>
      <c r="D20" s="2">
        <v>2</v>
      </c>
    </row>
    <row r="21" spans="1:9">
      <c r="A21" s="3">
        <v>0</v>
      </c>
      <c r="B21" s="4">
        <v>0</v>
      </c>
      <c r="C21" s="4">
        <v>2.721088</v>
      </c>
      <c r="D21" s="4">
        <v>1.622187</v>
      </c>
    </row>
    <row r="22" spans="1:9">
      <c r="A22" s="3">
        <v>1</v>
      </c>
      <c r="B22" s="4">
        <v>5</v>
      </c>
      <c r="C22" s="4">
        <v>1.988488</v>
      </c>
      <c r="D22" s="4">
        <v>1.8838299999999999</v>
      </c>
    </row>
    <row r="23" spans="1:9">
      <c r="A23" s="3">
        <v>2</v>
      </c>
      <c r="B23" s="4">
        <v>10</v>
      </c>
      <c r="C23" s="4">
        <v>2.0931449999999998</v>
      </c>
      <c r="D23" s="4">
        <v>2.0931449999999998</v>
      </c>
    </row>
    <row r="24" spans="1:9">
      <c r="A24" s="3">
        <v>3</v>
      </c>
      <c r="B24" s="4">
        <v>20</v>
      </c>
      <c r="C24" s="4">
        <v>2.721088</v>
      </c>
      <c r="D24" s="4">
        <v>4.8665620000000001</v>
      </c>
    </row>
    <row r="25" spans="1:9">
      <c r="A25" s="3">
        <v>4</v>
      </c>
      <c r="B25" s="4">
        <v>30</v>
      </c>
      <c r="C25" s="4">
        <v>6.227106</v>
      </c>
      <c r="D25" s="4">
        <v>9.105181</v>
      </c>
    </row>
    <row r="26" spans="1:9">
      <c r="A26" s="3">
        <v>5</v>
      </c>
      <c r="B26" s="4">
        <v>40</v>
      </c>
      <c r="C26" s="4">
        <v>10.361068</v>
      </c>
      <c r="D26" s="4">
        <v>16.326530999999999</v>
      </c>
    </row>
    <row r="27" spans="1:9">
      <c r="A27" s="3">
        <v>6</v>
      </c>
      <c r="B27" s="4">
        <v>50</v>
      </c>
      <c r="C27" s="4">
        <v>16.745159999999998</v>
      </c>
      <c r="D27" s="4">
        <v>25.013082000000001</v>
      </c>
    </row>
    <row r="28" spans="1:9">
      <c r="A28" s="1" t="s">
        <v>4</v>
      </c>
    </row>
    <row r="29" spans="1:9">
      <c r="A29" s="2"/>
      <c r="B29" s="2" t="s">
        <v>1</v>
      </c>
      <c r="C29" s="2">
        <v>1</v>
      </c>
      <c r="D29" s="2">
        <v>2</v>
      </c>
    </row>
    <row r="30" spans="1:9">
      <c r="A30" s="3">
        <v>0</v>
      </c>
      <c r="B30" s="4">
        <v>0</v>
      </c>
      <c r="C30" s="4">
        <v>1.726845</v>
      </c>
      <c r="D30" s="4">
        <v>0.73260099999999995</v>
      </c>
    </row>
    <row r="31" spans="1:9">
      <c r="A31" s="3">
        <v>1</v>
      </c>
      <c r="B31" s="4">
        <v>5</v>
      </c>
      <c r="C31" s="4">
        <v>1.412873</v>
      </c>
      <c r="D31" s="4">
        <v>1.15123</v>
      </c>
    </row>
    <row r="32" spans="1:9">
      <c r="A32" s="3">
        <v>2</v>
      </c>
      <c r="B32" s="4">
        <v>10</v>
      </c>
      <c r="C32" s="4">
        <v>1.465201</v>
      </c>
      <c r="D32" s="4">
        <v>1.465201</v>
      </c>
    </row>
    <row r="33" spans="1:4">
      <c r="A33" s="3">
        <v>3</v>
      </c>
      <c r="B33" s="4">
        <v>20</v>
      </c>
      <c r="C33" s="4">
        <v>1.831502</v>
      </c>
      <c r="D33" s="4">
        <v>3.1397170000000001</v>
      </c>
    </row>
    <row r="34" spans="1:4">
      <c r="A34" s="3">
        <v>4</v>
      </c>
      <c r="B34" s="4">
        <v>30</v>
      </c>
      <c r="C34" s="4">
        <v>4.9712189999999996</v>
      </c>
      <c r="D34" s="4">
        <v>8.2679229999999997</v>
      </c>
    </row>
    <row r="35" spans="1:4">
      <c r="A35" s="3">
        <v>5</v>
      </c>
      <c r="B35" s="4">
        <v>40</v>
      </c>
      <c r="C35" s="4">
        <v>10.727368</v>
      </c>
      <c r="D35" s="4">
        <v>16.902145000000001</v>
      </c>
    </row>
    <row r="36" spans="1:4">
      <c r="A36" s="3">
        <v>6</v>
      </c>
      <c r="B36" s="4">
        <v>50</v>
      </c>
      <c r="C36" s="4">
        <v>19.466248</v>
      </c>
      <c r="D36" s="4">
        <v>27.891155999999999</v>
      </c>
    </row>
    <row r="37" spans="1:4">
      <c r="A37" s="1" t="s">
        <v>5</v>
      </c>
    </row>
    <row r="38" spans="1:4">
      <c r="A38" s="2"/>
      <c r="B38" s="2" t="s">
        <v>1</v>
      </c>
      <c r="C38" s="2">
        <v>1</v>
      </c>
      <c r="D38" s="2">
        <v>2</v>
      </c>
    </row>
    <row r="39" spans="1:4">
      <c r="A39" s="3">
        <v>0</v>
      </c>
      <c r="B39" s="4">
        <v>0</v>
      </c>
      <c r="C39" s="4">
        <v>2.040816</v>
      </c>
      <c r="D39" s="4">
        <v>1.360544</v>
      </c>
    </row>
    <row r="40" spans="1:4">
      <c r="A40" s="3">
        <v>1</v>
      </c>
      <c r="B40" s="4">
        <v>5</v>
      </c>
      <c r="C40" s="4">
        <v>1.726845</v>
      </c>
      <c r="D40" s="4">
        <v>1.465201</v>
      </c>
    </row>
    <row r="41" spans="1:4">
      <c r="A41" s="3">
        <v>2</v>
      </c>
      <c r="B41" s="4">
        <v>10</v>
      </c>
      <c r="C41" s="4">
        <v>1.726845</v>
      </c>
      <c r="D41" s="4">
        <v>1.936159</v>
      </c>
    </row>
    <row r="42" spans="1:4">
      <c r="A42" s="3">
        <v>3</v>
      </c>
      <c r="B42" s="4">
        <v>20</v>
      </c>
      <c r="C42" s="4">
        <v>2.040816</v>
      </c>
      <c r="D42" s="4">
        <v>4.5002620000000002</v>
      </c>
    </row>
    <row r="43" spans="1:4">
      <c r="A43" s="3">
        <v>4</v>
      </c>
      <c r="B43" s="4">
        <v>30</v>
      </c>
      <c r="C43" s="4">
        <v>5.5991629999999999</v>
      </c>
      <c r="D43" s="4">
        <v>10.256410000000001</v>
      </c>
    </row>
    <row r="44" spans="1:4">
      <c r="A44" s="3">
        <v>5</v>
      </c>
      <c r="B44" s="4">
        <v>40</v>
      </c>
      <c r="C44" s="4">
        <v>11.407640000000001</v>
      </c>
      <c r="D44" s="4">
        <v>17.268446000000001</v>
      </c>
    </row>
    <row r="45" spans="1:4">
      <c r="A45" s="3">
        <v>6</v>
      </c>
      <c r="B45" s="4">
        <v>50</v>
      </c>
      <c r="C45" s="4">
        <v>22.239664999999999</v>
      </c>
      <c r="D45" s="4">
        <v>27.36787</v>
      </c>
    </row>
  </sheetData>
  <mergeCells count="2">
    <mergeCell ref="F1:G1"/>
    <mergeCell ref="E14:I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B840D9-CCBC-4B8A-9F29-8A87AC2422CE}">
  <sheetPr>
    <tabColor theme="9" tint="-0.249977111117893"/>
  </sheetPr>
  <dimension ref="A1:J15"/>
  <sheetViews>
    <sheetView workbookViewId="0">
      <selection activeCell="F1" sqref="F1:J9"/>
    </sheetView>
  </sheetViews>
  <sheetFormatPr defaultRowHeight="14.4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3.4536889999999998</v>
      </c>
      <c r="D3" s="4">
        <v>4.2386189999999999</v>
      </c>
      <c r="F3" s="37">
        <v>20</v>
      </c>
      <c r="G3" s="38">
        <f>SUM(C3,C6,C9,C12,C15)/5</f>
        <v>3.4641550000000003</v>
      </c>
      <c r="H3" s="38">
        <f>SUM(D3,D6,D9,D12,D15)/5</f>
        <v>4.2072213999999999</v>
      </c>
      <c r="I3" s="38"/>
      <c r="J3" s="9">
        <f>(H3-G3)/H3*100</f>
        <v>17.661689969536653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22</v>
      </c>
      <c r="G5" s="40"/>
    </row>
    <row r="6" spans="1:10">
      <c r="A6" s="3">
        <v>0</v>
      </c>
      <c r="B6" s="4">
        <v>20</v>
      </c>
      <c r="C6" s="4">
        <v>4.1862899999999996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4.2909470000000001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2.8257460000000001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2.5641029999999998</v>
      </c>
      <c r="D15" s="4">
        <v>4.5002620000000002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3B1C1A-B062-4633-A5AE-FA6EE3081DB1}">
  <dimension ref="A1:J15"/>
  <sheetViews>
    <sheetView workbookViewId="0"/>
  </sheetViews>
  <sheetFormatPr defaultRowHeight="14.4"/>
  <sheetData>
    <row r="1" spans="1:10" ht="15" thickBot="1">
      <c r="A1" s="1" t="s">
        <v>0</v>
      </c>
      <c r="F1" s="28"/>
      <c r="G1" s="29" t="s">
        <v>17</v>
      </c>
      <c r="H1" s="30"/>
      <c r="I1" s="31"/>
      <c r="J1" s="32"/>
    </row>
    <row r="2" spans="1:10">
      <c r="A2" s="2"/>
      <c r="B2" s="2" t="s">
        <v>1</v>
      </c>
      <c r="C2" s="2">
        <v>1</v>
      </c>
      <c r="D2" s="2">
        <v>2</v>
      </c>
      <c r="F2" s="33" t="s">
        <v>18</v>
      </c>
      <c r="G2" s="34" t="s">
        <v>19</v>
      </c>
      <c r="H2" s="34" t="s">
        <v>20</v>
      </c>
      <c r="I2" s="35"/>
      <c r="J2" s="36" t="s">
        <v>21</v>
      </c>
    </row>
    <row r="3" spans="1:10" ht="15" thickBot="1">
      <c r="A3" s="3">
        <v>0</v>
      </c>
      <c r="B3" s="4">
        <v>20</v>
      </c>
      <c r="C3" s="4">
        <v>3.7676609999999999</v>
      </c>
      <c r="D3" s="4">
        <v>4.2386189999999999</v>
      </c>
      <c r="F3" s="37">
        <v>20</v>
      </c>
      <c r="G3" s="38">
        <f>SUM(C3,C6,C9,C12,C15)/5</f>
        <v>3.7571953999999996</v>
      </c>
      <c r="H3" s="38">
        <f>SUM(D3,D6,D9,D12,D15)/5</f>
        <v>4.2072213999999999</v>
      </c>
      <c r="I3" s="38"/>
      <c r="J3" s="9">
        <f>(H3-G3)/H3*100</f>
        <v>10.696513380541377</v>
      </c>
    </row>
    <row r="4" spans="1:10">
      <c r="A4" s="1" t="s">
        <v>2</v>
      </c>
    </row>
    <row r="5" spans="1:10">
      <c r="A5" s="2"/>
      <c r="B5" s="2" t="s">
        <v>1</v>
      </c>
      <c r="C5" s="2">
        <v>1</v>
      </c>
      <c r="D5" s="2">
        <v>2</v>
      </c>
    </row>
    <row r="6" spans="1:10">
      <c r="A6" s="3">
        <v>0</v>
      </c>
      <c r="B6" s="4">
        <v>20</v>
      </c>
      <c r="C6" s="4">
        <v>4.0816330000000001</v>
      </c>
      <c r="D6" s="4">
        <v>4.2909470000000001</v>
      </c>
    </row>
    <row r="7" spans="1:10">
      <c r="A7" s="1" t="s">
        <v>3</v>
      </c>
    </row>
    <row r="8" spans="1:10">
      <c r="A8" s="2"/>
      <c r="B8" s="2" t="s">
        <v>1</v>
      </c>
      <c r="C8" s="2">
        <v>1</v>
      </c>
      <c r="D8" s="2">
        <v>2</v>
      </c>
    </row>
    <row r="9" spans="1:10">
      <c r="A9" s="3">
        <v>0</v>
      </c>
      <c r="B9" s="4">
        <v>20</v>
      </c>
      <c r="C9" s="4">
        <v>4.7095760000000002</v>
      </c>
      <c r="D9" s="4">
        <v>4.8665620000000001</v>
      </c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</row>
    <row r="12" spans="1:10">
      <c r="A12" s="3">
        <v>0</v>
      </c>
      <c r="B12" s="4">
        <v>20</v>
      </c>
      <c r="C12" s="4">
        <v>3.2443749999999998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2.9827319999999999</v>
      </c>
      <c r="D15" s="4">
        <v>4.5002620000000002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DF0D26-FE96-40D4-ABB2-8A71E00D3025}">
  <sheetPr>
    <tabColor theme="9" tint="-0.249977111117893"/>
  </sheetPr>
  <dimension ref="A1:J15"/>
  <sheetViews>
    <sheetView workbookViewId="0">
      <selection activeCell="F22" sqref="F22"/>
    </sheetView>
  </sheetViews>
  <sheetFormatPr defaultRowHeight="14.4"/>
  <cols>
    <col min="7" max="8" width="9.77734375" bestFit="1" customWidth="1"/>
    <col min="9" max="10" width="29.6640625" bestFit="1" customWidth="1"/>
  </cols>
  <sheetData>
    <row r="1" spans="1:10" ht="15" thickBot="1">
      <c r="A1" s="1" t="s">
        <v>0</v>
      </c>
      <c r="G1" s="128" t="s">
        <v>24</v>
      </c>
      <c r="H1" s="129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2.0931449999999998</v>
      </c>
      <c r="D3" s="4">
        <v>4.2386189999999999</v>
      </c>
      <c r="F3" s="37">
        <v>20</v>
      </c>
      <c r="G3" s="38">
        <f>SUM(C3,C6,C9,C12,C15)/5</f>
        <v>2.2710621999999998</v>
      </c>
      <c r="H3" s="38">
        <f>SUM(D3,D6,D9,D12,D15)/5</f>
        <v>4.2072213999999999</v>
      </c>
      <c r="I3" s="9">
        <f>(H3-G3)/H3*100</f>
        <v>46.019902827077274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2.6687599999999998</v>
      </c>
      <c r="D6" s="4">
        <v>4.2909470000000001</v>
      </c>
      <c r="F6" s="16" t="s">
        <v>12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2.721088</v>
      </c>
      <c r="D9" s="4">
        <v>4.8665620000000001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1.831502</v>
      </c>
      <c r="D12" s="4">
        <v>3.1397170000000001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2.040816</v>
      </c>
      <c r="D15" s="4">
        <v>4.5002620000000002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A6D53E-E904-4240-A997-3099BB6347C8}">
  <dimension ref="A1:J15"/>
  <sheetViews>
    <sheetView workbookViewId="0">
      <selection activeCell="G3" sqref="G3:I3"/>
    </sheetView>
  </sheetViews>
  <sheetFormatPr defaultRowHeight="14.4"/>
  <sheetData>
    <row r="1" spans="1:10" ht="15" thickBot="1">
      <c r="A1" s="1" t="s">
        <v>0</v>
      </c>
      <c r="G1" s="128" t="s">
        <v>24</v>
      </c>
      <c r="H1" s="129"/>
    </row>
    <row r="2" spans="1:10">
      <c r="A2" s="2"/>
      <c r="B2" s="2" t="s">
        <v>1</v>
      </c>
      <c r="C2" s="2">
        <v>1</v>
      </c>
      <c r="D2" s="2">
        <v>2</v>
      </c>
      <c r="F2" s="41" t="s">
        <v>26</v>
      </c>
      <c r="G2" s="42" t="s">
        <v>27</v>
      </c>
      <c r="H2" s="35" t="s">
        <v>20</v>
      </c>
      <c r="I2" s="43" t="s">
        <v>25</v>
      </c>
    </row>
    <row r="3" spans="1:10" ht="15" thickBot="1">
      <c r="A3" s="3">
        <v>0</v>
      </c>
      <c r="B3" s="4">
        <v>20</v>
      </c>
      <c r="C3" s="4">
        <v>2.2552539999999999</v>
      </c>
      <c r="D3" s="4">
        <v>3.9723220000000001</v>
      </c>
      <c r="F3" s="37">
        <v>20</v>
      </c>
      <c r="G3" s="38">
        <f>SUM(C3,C6,C9,C12,C15)/5</f>
        <v>2.2450028</v>
      </c>
      <c r="H3" s="38">
        <f>SUM(D3,D6,D9,D12,D15)/5</f>
        <v>3.9005637999999996</v>
      </c>
      <c r="I3" s="9">
        <f>(H3-G3)/H3*100</f>
        <v>42.444146151384572</v>
      </c>
    </row>
    <row r="4" spans="1:10" ht="15" thickBot="1">
      <c r="A4" s="1" t="s">
        <v>2</v>
      </c>
    </row>
    <row r="5" spans="1:10" ht="15" thickBot="1">
      <c r="A5" s="2"/>
      <c r="B5" s="2" t="s">
        <v>1</v>
      </c>
      <c r="C5" s="2">
        <v>1</v>
      </c>
      <c r="D5" s="2">
        <v>2</v>
      </c>
      <c r="F5" s="39" t="s">
        <v>28</v>
      </c>
      <c r="G5" s="40"/>
    </row>
    <row r="6" spans="1:10">
      <c r="A6" s="3">
        <v>0</v>
      </c>
      <c r="B6" s="4">
        <v>20</v>
      </c>
      <c r="C6" s="4">
        <v>1.947719</v>
      </c>
      <c r="D6" s="4">
        <v>3.716043</v>
      </c>
      <c r="F6" s="16" t="s">
        <v>30</v>
      </c>
      <c r="G6" s="17"/>
      <c r="H6" s="17"/>
      <c r="I6" s="17"/>
      <c r="J6" s="18"/>
    </row>
    <row r="7" spans="1:10">
      <c r="A7" s="1" t="s">
        <v>3</v>
      </c>
      <c r="F7" s="19" t="s">
        <v>13</v>
      </c>
      <c r="G7" s="20"/>
      <c r="H7" s="20"/>
      <c r="I7" s="20"/>
      <c r="J7" s="21"/>
    </row>
    <row r="8" spans="1:10">
      <c r="A8" s="2"/>
      <c r="B8" s="2" t="s">
        <v>1</v>
      </c>
      <c r="C8" s="2">
        <v>1</v>
      </c>
      <c r="D8" s="2">
        <v>2</v>
      </c>
      <c r="F8" s="19" t="s">
        <v>11</v>
      </c>
      <c r="G8" s="20"/>
      <c r="H8" s="22"/>
      <c r="I8" s="22"/>
      <c r="J8" s="21"/>
    </row>
    <row r="9" spans="1:10" ht="15" thickBot="1">
      <c r="A9" s="3">
        <v>0</v>
      </c>
      <c r="B9" s="4">
        <v>20</v>
      </c>
      <c r="C9" s="4">
        <v>2.2808820000000001</v>
      </c>
      <c r="D9" s="4">
        <v>4.0748329999999999</v>
      </c>
      <c r="F9" s="23"/>
      <c r="G9" s="24"/>
      <c r="H9" s="25"/>
      <c r="I9" s="25"/>
      <c r="J9" s="26"/>
    </row>
    <row r="10" spans="1:10">
      <c r="A10" s="1" t="s">
        <v>4</v>
      </c>
    </row>
    <row r="11" spans="1:10">
      <c r="A11" s="2"/>
      <c r="B11" s="2" t="s">
        <v>1</v>
      </c>
      <c r="C11" s="2">
        <v>1</v>
      </c>
      <c r="D11" s="2">
        <v>2</v>
      </c>
      <c r="F11" t="s">
        <v>29</v>
      </c>
    </row>
    <row r="12" spans="1:10">
      <c r="A12" s="3">
        <v>0</v>
      </c>
      <c r="B12" s="4">
        <v>20</v>
      </c>
      <c r="C12" s="4">
        <v>2.511533</v>
      </c>
      <c r="D12" s="4">
        <v>3.9979499999999999</v>
      </c>
    </row>
    <row r="13" spans="1:10">
      <c r="A13" s="1" t="s">
        <v>5</v>
      </c>
    </row>
    <row r="14" spans="1:10">
      <c r="A14" s="2"/>
      <c r="B14" s="2" t="s">
        <v>1</v>
      </c>
      <c r="C14" s="2">
        <v>1</v>
      </c>
      <c r="D14" s="2">
        <v>2</v>
      </c>
    </row>
    <row r="15" spans="1:10">
      <c r="A15" s="3">
        <v>0</v>
      </c>
      <c r="B15" s="4">
        <v>20</v>
      </c>
      <c r="C15" s="4">
        <v>2.2296260000000001</v>
      </c>
      <c r="D15" s="4">
        <v>3.7416710000000002</v>
      </c>
    </row>
  </sheetData>
  <mergeCells count="1">
    <mergeCell ref="G1:H1"/>
  </mergeCells>
  <pageMargins left="0.7" right="0.7" top="0.75" bottom="0.75" header="0.3" footer="0.3"/>
  <pageSetup orientation="portrait" horizontalDpi="360" verticalDpi="36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E894F1-EAC2-4F87-879C-87282A7D2E04}">
  <dimension ref="C2:F4"/>
  <sheetViews>
    <sheetView showGridLines="0" workbookViewId="0">
      <selection activeCell="I5" sqref="I5"/>
    </sheetView>
  </sheetViews>
  <sheetFormatPr defaultRowHeight="14.4"/>
  <cols>
    <col min="3" max="3" width="19.5546875" bestFit="1" customWidth="1"/>
    <col min="4" max="4" width="13.5546875" bestFit="1" customWidth="1"/>
    <col min="5" max="5" width="16.33203125" bestFit="1" customWidth="1"/>
    <col min="6" max="6" width="24" bestFit="1" customWidth="1"/>
  </cols>
  <sheetData>
    <row r="2" spans="3:6">
      <c r="C2" s="46"/>
      <c r="D2" s="130" t="s">
        <v>31</v>
      </c>
      <c r="E2" s="130"/>
      <c r="F2" s="47"/>
    </row>
    <row r="3" spans="3:6">
      <c r="C3" s="45" t="s">
        <v>35</v>
      </c>
      <c r="D3" s="44" t="s">
        <v>32</v>
      </c>
      <c r="E3" s="44" t="s">
        <v>33</v>
      </c>
      <c r="F3" s="45" t="s">
        <v>34</v>
      </c>
    </row>
    <row r="4" spans="3:6">
      <c r="C4" s="5">
        <v>20</v>
      </c>
      <c r="D4" s="48">
        <v>2.2450028</v>
      </c>
      <c r="E4" s="48">
        <v>3.9005637999999996</v>
      </c>
      <c r="F4" s="48">
        <v>42.444146151384572</v>
      </c>
    </row>
  </sheetData>
  <mergeCells count="1">
    <mergeCell ref="D2:E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20</vt:i4>
      </vt:variant>
    </vt:vector>
  </HeadingPairs>
  <TitlesOfParts>
    <vt:vector size="20" baseType="lpstr">
      <vt:lpstr>ace85svm</vt:lpstr>
      <vt:lpstr>ace75svm</vt:lpstr>
      <vt:lpstr>ace%20</vt:lpstr>
      <vt:lpstr>ace%25</vt:lpstr>
      <vt:lpstr>ace recur svm 20%</vt:lpstr>
      <vt:lpstr>ace svm 75 percentile</vt:lpstr>
      <vt:lpstr>ace svm 25% </vt:lpstr>
      <vt:lpstr>Sheet1</vt:lpstr>
      <vt:lpstr>Sheet2</vt:lpstr>
      <vt:lpstr>Sheet3</vt:lpstr>
      <vt:lpstr>dbscanclust_l1pca</vt:lpstr>
      <vt:lpstr>comparision</vt:lpstr>
      <vt:lpstr>20%contamination</vt:lpstr>
      <vt:lpstr>30%Contamination</vt:lpstr>
      <vt:lpstr>ace recur eps evm 75 percentile</vt:lpstr>
      <vt:lpstr>ace%10</vt:lpstr>
      <vt:lpstr>ace%15</vt:lpstr>
      <vt:lpstr>ace%70 svm</vt:lpstr>
      <vt:lpstr>ace%80 svm</vt:lpstr>
      <vt:lpstr>ace80svm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shruti shukla</dc:creator>
  <cp:lastModifiedBy>shruti shukla</cp:lastModifiedBy>
  <dcterms:created xsi:type="dcterms:W3CDTF">2022-05-16T18:15:22Z</dcterms:created>
  <dcterms:modified xsi:type="dcterms:W3CDTF">2023-02-03T13:57:35Z</dcterms:modified>
</cp:coreProperties>
</file>