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ASDS project\time_series_analysis\"/>
    </mc:Choice>
  </mc:AlternateContent>
  <xr:revisionPtr revIDLastSave="0" documentId="13_ncr:1_{1C64E2A8-22D6-4890-9AEA-BB8AFE02CDB8}" xr6:coauthVersionLast="47" xr6:coauthVersionMax="47" xr10:uidLastSave="{00000000-0000-0000-0000-000000000000}"/>
  <bookViews>
    <workbookView xWindow="-108" yWindow="-108" windowWidth="23256" windowHeight="12456" activeTab="2" xr2:uid="{9D4DF236-1AD4-4603-93F6-AC2B58294A9F}"/>
  </bookViews>
  <sheets>
    <sheet name="tr_dtr" sheetId="1" r:id="rId1"/>
    <sheet name="Sheet2" sheetId="2" r:id="rId2"/>
    <sheet name="deseasionality &amp; predi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3" l="1"/>
  <c r="G49" i="3"/>
  <c r="F49" i="3"/>
  <c r="E49" i="3"/>
  <c r="D49" i="3"/>
  <c r="H48" i="3"/>
  <c r="E48" i="3"/>
  <c r="F48" i="3"/>
  <c r="G48" i="3"/>
  <c r="D48" i="3"/>
  <c r="G47" i="3"/>
  <c r="F47" i="3"/>
  <c r="E47" i="3"/>
  <c r="D47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4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6" i="3"/>
  <c r="H6" i="3" s="1"/>
  <c r="E21" i="2"/>
  <c r="E22" i="2"/>
  <c r="E23" i="2"/>
  <c r="E24" i="2"/>
  <c r="E25" i="2"/>
  <c r="E26" i="2"/>
  <c r="E27" i="2"/>
  <c r="E28" i="2"/>
  <c r="E29" i="2"/>
  <c r="E30" i="2"/>
  <c r="E31" i="2"/>
  <c r="E20" i="2"/>
  <c r="H9" i="2"/>
  <c r="H10" i="2"/>
  <c r="H11" i="2"/>
  <c r="H12" i="2"/>
  <c r="H13" i="2"/>
  <c r="H14" i="2"/>
  <c r="H8" i="2"/>
  <c r="H4" i="2"/>
  <c r="H5" i="2"/>
  <c r="H6" i="2"/>
  <c r="H7" i="2"/>
  <c r="H3" i="2"/>
  <c r="G16" i="2"/>
  <c r="G15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11" i="2"/>
  <c r="F12" i="2"/>
  <c r="F13" i="2"/>
  <c r="F14" i="2"/>
  <c r="F3" i="2"/>
  <c r="I13" i="1"/>
  <c r="I12" i="1"/>
  <c r="I4" i="1"/>
  <c r="I5" i="1"/>
  <c r="I6" i="1"/>
  <c r="I7" i="1"/>
  <c r="I3" i="1"/>
  <c r="G4" i="1"/>
  <c r="G5" i="1"/>
  <c r="G6" i="1"/>
  <c r="G7" i="1"/>
  <c r="G3" i="1"/>
  <c r="E13" i="1"/>
  <c r="E12" i="1"/>
  <c r="I22" i="3" l="1"/>
  <c r="J22" i="3" s="1"/>
  <c r="I12" i="3"/>
  <c r="J12" i="3" s="1"/>
  <c r="I19" i="3"/>
  <c r="J19" i="3" s="1"/>
  <c r="I14" i="3"/>
  <c r="J14" i="3" s="1"/>
  <c r="I11" i="3"/>
  <c r="J11" i="3" s="1"/>
  <c r="I21" i="3"/>
  <c r="J21" i="3" s="1"/>
  <c r="I18" i="3"/>
  <c r="J18" i="3" s="1"/>
  <c r="I10" i="3"/>
  <c r="J10" i="3" s="1"/>
  <c r="I20" i="3"/>
  <c r="J20" i="3" s="1"/>
  <c r="I25" i="3"/>
  <c r="J25" i="3" s="1"/>
  <c r="I17" i="3"/>
  <c r="J17" i="3" s="1"/>
  <c r="I9" i="3"/>
  <c r="J9" i="3" s="1"/>
  <c r="H47" i="3"/>
  <c r="I13" i="3"/>
  <c r="J13" i="3" s="1"/>
  <c r="I7" i="3"/>
  <c r="J7" i="3" s="1"/>
  <c r="I8" i="3"/>
  <c r="J8" i="3" s="1"/>
  <c r="I15" i="3"/>
  <c r="J15" i="3" s="1"/>
  <c r="I16" i="3"/>
  <c r="J16" i="3" s="1"/>
  <c r="I23" i="3"/>
  <c r="J23" i="3" s="1"/>
  <c r="I24" i="3"/>
  <c r="J24" i="3" s="1"/>
  <c r="I6" i="3"/>
  <c r="J6" i="3" s="1"/>
</calcChain>
</file>

<file path=xl/sharedStrings.xml><?xml version="1.0" encoding="utf-8"?>
<sst xmlns="http://schemas.openxmlformats.org/spreadsheetml/2006/main" count="95" uniqueCount="45">
  <si>
    <t>year</t>
  </si>
  <si>
    <t>code</t>
  </si>
  <si>
    <t>sales</t>
  </si>
  <si>
    <t>estimated</t>
  </si>
  <si>
    <t>predicted</t>
  </si>
  <si>
    <t>intercept</t>
  </si>
  <si>
    <t>slope</t>
  </si>
  <si>
    <t>detrend</t>
  </si>
  <si>
    <t>Month</t>
  </si>
  <si>
    <t>Jan</t>
  </si>
  <si>
    <t>Feb</t>
  </si>
  <si>
    <t>Mar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</si>
  <si>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</si>
  <si>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</si>
  <si>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</si>
  <si>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</si>
  <si>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</si>
  <si>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</si>
  <si>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</si>
  <si>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</si>
  <si>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</si>
  <si>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total</t>
  </si>
  <si>
    <t>monthly avg</t>
  </si>
  <si>
    <t>seasonal index</t>
  </si>
  <si>
    <t>grand total</t>
  </si>
  <si>
    <t>grand mean</t>
  </si>
  <si>
    <t>month</t>
  </si>
  <si>
    <t>prediction</t>
  </si>
  <si>
    <t>SI</t>
  </si>
  <si>
    <t>De-Si</t>
  </si>
  <si>
    <t>Year</t>
  </si>
  <si>
    <t>Winter</t>
  </si>
  <si>
    <t>Spring</t>
  </si>
  <si>
    <t>Summer</t>
  </si>
  <si>
    <t>Fall</t>
  </si>
  <si>
    <t>Code</t>
  </si>
  <si>
    <t>Sales</t>
  </si>
  <si>
    <t>4PMT</t>
  </si>
  <si>
    <t>4PMA</t>
  </si>
  <si>
    <t>Cen MA</t>
  </si>
  <si>
    <t>Adjusted Seasonality</t>
  </si>
  <si>
    <t>T</t>
  </si>
  <si>
    <t>Sum</t>
  </si>
  <si>
    <t>Mean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</si>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</sst>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70" fontId="0" fillId="0" borderId="0" xfId="0" applyNumberFormat="1"/>
    <xf numFmtId="2" fontId="0" fillId="0" borderId="0" xfId="0" applyNumberFormat="1"/>
    <xf numFmtId="17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tr_dtr!$D$3:$D$7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tr_dtr!$E$3:$E$7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3-474E-A149-54B1C528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92224"/>
        <c:axId val="1420292640"/>
      </c:scatterChart>
      <c:valAx>
        <c:axId val="14202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2640"/>
        <c:crosses val="autoZero"/>
        <c:crossBetween val="midCat"/>
      </c:valAx>
      <c:valAx>
        <c:axId val="14202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tr_dtr!$F$3:$F$7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tr_dtr!$G$3:$G$7</c:f>
              <c:numCache>
                <c:formatCode>General</c:formatCode>
                <c:ptCount val="5"/>
                <c:pt idx="0">
                  <c:v>7.3999999999999995</c:v>
                </c:pt>
                <c:pt idx="1">
                  <c:v>8.6999999999999993</c:v>
                </c:pt>
                <c:pt idx="2">
                  <c:v>10</c:v>
                </c:pt>
                <c:pt idx="3">
                  <c:v>11.3</c:v>
                </c:pt>
                <c:pt idx="4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2-4472-BF42-9E301B43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93664"/>
        <c:axId val="1476994080"/>
      </c:scatterChart>
      <c:valAx>
        <c:axId val="14769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4080"/>
        <c:crosses val="autoZero"/>
        <c:crossBetween val="midCat"/>
      </c:valAx>
      <c:valAx>
        <c:axId val="1476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tr_dtr!$H$3:$H$7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tr_dtr!$I$3:$I$7</c:f>
              <c:numCache>
                <c:formatCode>General</c:formatCode>
                <c:ptCount val="5"/>
                <c:pt idx="0">
                  <c:v>-0.39999999999999947</c:v>
                </c:pt>
                <c:pt idx="1">
                  <c:v>1.3000000000000007</c:v>
                </c:pt>
                <c:pt idx="2">
                  <c:v>-1</c:v>
                </c:pt>
                <c:pt idx="3">
                  <c:v>-0.30000000000000071</c:v>
                </c:pt>
                <c:pt idx="4">
                  <c:v>0.40000000000000036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B-41B6-9D81-2E32B43A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044832"/>
        <c:axId val="1472043584"/>
      </c:scatterChart>
      <c:valAx>
        <c:axId val="14720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43584"/>
        <c:crosses val="autoZero"/>
        <c:crossBetween val="midCat"/>
      </c:valAx>
      <c:valAx>
        <c:axId val="14720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Sheet2!$C$19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Sheet2!$C$20:$C$31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B-4825-8FCA-C77F393CA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24576"/>
        <c:axId val="1552425408"/>
      </c:scatterChart>
      <c:valAx>
        <c:axId val="15524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25408"/>
        <c:crosses val="autoZero"/>
        <c:crossBetween val="midCat"/>
      </c:valAx>
      <c:valAx>
        <c:axId val="1552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'deseasionality &amp; prediction'!$F$3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'deseasionality &amp; prediction'!$E$4:$E$27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'deseasionality &amp; prediction'!$F$4:$F$27</c:f>
              <c:numCache>
                <c:formatCode>General</c:formatCode>
                <c:ptCount val="24"/>
                <c:pt idx="0">
                  <c:v>6.7</c:v>
                </c:pt>
                <c:pt idx="1">
                  <c:v>4.5999999999999996</c:v>
                </c:pt>
                <c:pt idx="2">
                  <c:v>10</c:v>
                </c:pt>
                <c:pt idx="3">
                  <c:v>12.7</c:v>
                </c:pt>
                <c:pt idx="4">
                  <c:v>6.5</c:v>
                </c:pt>
                <c:pt idx="5">
                  <c:v>4.5999999999999996</c:v>
                </c:pt>
                <c:pt idx="6">
                  <c:v>9.8000000000000007</c:v>
                </c:pt>
                <c:pt idx="7">
                  <c:v>13.6</c:v>
                </c:pt>
                <c:pt idx="8">
                  <c:v>6.9</c:v>
                </c:pt>
                <c:pt idx="9">
                  <c:v>5</c:v>
                </c:pt>
                <c:pt idx="10">
                  <c:v>10.4</c:v>
                </c:pt>
                <c:pt idx="11">
                  <c:v>14.1</c:v>
                </c:pt>
                <c:pt idx="12">
                  <c:v>7</c:v>
                </c:pt>
                <c:pt idx="13">
                  <c:v>5.5</c:v>
                </c:pt>
                <c:pt idx="14">
                  <c:v>10.8</c:v>
                </c:pt>
                <c:pt idx="15">
                  <c:v>15</c:v>
                </c:pt>
                <c:pt idx="16">
                  <c:v>7.1</c:v>
                </c:pt>
                <c:pt idx="17">
                  <c:v>5.7</c:v>
                </c:pt>
                <c:pt idx="18">
                  <c:v>11.1</c:v>
                </c:pt>
                <c:pt idx="19">
                  <c:v>14.5</c:v>
                </c:pt>
                <c:pt idx="20">
                  <c:v>8</c:v>
                </c:pt>
                <c:pt idx="21">
                  <c:v>6.2</c:v>
                </c:pt>
                <c:pt idx="22">
                  <c:v>11.4</c:v>
                </c:pt>
                <c:pt idx="23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D-484A-B4C2-AA924380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08800"/>
        <c:axId val="1551612128"/>
      </c:scatterChart>
      <c:valAx>
        <c:axId val="15516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2128"/>
        <c:crosses val="autoZero"/>
        <c:crossBetween val="midCat"/>
      </c:valAx>
      <c:valAx>
        <c:axId val="15516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'deseasionality &amp; prediction'!$N$4:$N$27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'deseasionality &amp; prediction'!$O$4:$O$27</c:f>
              <c:numCache>
                <c:formatCode>General</c:formatCode>
                <c:ptCount val="24"/>
                <c:pt idx="0">
                  <c:v>8.7592137068293319</c:v>
                </c:pt>
                <c:pt idx="1">
                  <c:v>8.0041089968346899</c:v>
                </c:pt>
                <c:pt idx="2">
                  <c:v>8.7611058222672309</c:v>
                </c:pt>
                <c:pt idx="3">
                  <c:v>8.360885210674855</c:v>
                </c:pt>
                <c:pt idx="4">
                  <c:v>8.4977446409538295</c:v>
                </c:pt>
                <c:pt idx="5">
                  <c:v>8.0041089968346899</c:v>
                </c:pt>
                <c:pt idx="6">
                  <c:v>8.5858837058218853</c:v>
                </c:pt>
                <c:pt idx="7">
                  <c:v>8.9533888870218927</c:v>
                </c:pt>
                <c:pt idx="8">
                  <c:v>9.020682772704836</c:v>
                </c:pt>
                <c:pt idx="9">
                  <c:v>8.7001184748203162</c:v>
                </c:pt>
                <c:pt idx="10">
                  <c:v>9.1115500551579203</c:v>
                </c:pt>
                <c:pt idx="11">
                  <c:v>9.2825575961035796</c:v>
                </c:pt>
                <c:pt idx="12">
                  <c:v>9.1514173056425854</c:v>
                </c:pt>
                <c:pt idx="13">
                  <c:v>9.5701303223023491</c:v>
                </c:pt>
                <c:pt idx="14">
                  <c:v>9.4619942880486096</c:v>
                </c:pt>
                <c:pt idx="15">
                  <c:v>9.8750612724506031</c:v>
                </c:pt>
                <c:pt idx="16">
                  <c:v>9.2821518385803365</c:v>
                </c:pt>
                <c:pt idx="17">
                  <c:v>9.9181350612951604</c:v>
                </c:pt>
                <c:pt idx="18">
                  <c:v>9.7248274627166253</c:v>
                </c:pt>
                <c:pt idx="19">
                  <c:v>9.5458925633689287</c:v>
                </c:pt>
                <c:pt idx="20">
                  <c:v>10.458762635020099</c:v>
                </c:pt>
                <c:pt idx="21">
                  <c:v>10.788146908777193</c:v>
                </c:pt>
                <c:pt idx="22">
                  <c:v>9.9876606373846428</c:v>
                </c:pt>
                <c:pt idx="23">
                  <c:v>9.8092275306342795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C-4A5B-A015-000D4F52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63952"/>
        <c:axId val="1554764368"/>
      </c:scatterChart>
      <c:valAx>
        <c:axId val="1554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4368"/>
        <c:crosses val="autoZero"/>
        <c:crossBetween val="midCat"/>
      </c:valAx>
      <c:valAx>
        <c:axId val="15547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16</xdr:row>
      <xdr:rowOff>19050</xdr:rowOff>
    </xdr:from>
    <xdr:to>
      <xdr:col>8</xdr:col>
      <xdr:colOff>434340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44AD5-8EC5-4DA1-B63B-9E31F91C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29</xdr:row>
      <xdr:rowOff>148590</xdr:rowOff>
    </xdr:from>
    <xdr:to>
      <xdr:col>8</xdr:col>
      <xdr:colOff>106680</xdr:colOff>
      <xdr:row>44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23432-4481-4C86-A00D-6BC9CAA86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129540</xdr:colOff>
      <xdr:row>2</xdr:row>
      <xdr:rowOff>49530</xdr:rowOff>
    </xdr:from>
    <xdr:to>
      <xdr:col>21</xdr:col>
      <xdr:colOff>434340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13C955-70FE-4548-9E8B-1767F84CD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31</xdr:row>
      <xdr:rowOff>95250</xdr:rowOff>
    </xdr:from>
    <xdr:to>
      <xdr:col>8</xdr:col>
      <xdr:colOff>762000</xdr:colOff>
      <xdr:row>46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224711-AB76-45F4-B455-0EE869FCA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28</xdr:row>
      <xdr:rowOff>49530</xdr:rowOff>
    </xdr:from>
    <xdr:to>
      <xdr:col>17</xdr:col>
      <xdr:colOff>281940</xdr:colOff>
      <xdr:row>43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3C71F-82DA-4B84-85E1-C890B3F07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11</xdr:row>
      <xdr:rowOff>49530</xdr:rowOff>
    </xdr:from>
    <xdr:to>
      <xdr:col>21</xdr:col>
      <xdr:colOff>243840</xdr:colOff>
      <xdr:row>26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82373-C7EE-4C91-9520-310BCE18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F599-50E8-41EA-815C-A2D0860A1E22}">
  <dimension ref="C2:J13"/>
  <sheetViews>
    <sheetView topLeftCell="A13" workbookViewId="0">
      <selection activeCell="A24" sqref="A24"/>
    </sheetView>
  </sheetViews>
  <sheetFormatPr defaultRowHeight="14.4" x14ac:dyDescent="0.3"/>
  <cols>
    <col min="9" max="9" width="12.6640625" bestFit="1" customWidth="1"/>
  </cols>
  <sheetData>
    <row r="2" spans="3:10" x14ac:dyDescent="0.3">
      <c r="C2" t="s">
        <v>0</v>
      </c>
      <c r="D2" t="s">
        <v>1</v>
      </c>
      <c r="E2" t="s">
        <v>2</v>
      </c>
      <c r="F2" t="s">
        <v>1</v>
      </c>
      <c r="G2" t="s">
        <v>3</v>
      </c>
      <c r="H2" t="s">
        <v>1</v>
      </c>
      <c r="I2" t="s">
        <v>7</v>
      </c>
      <c r="J2" t="s">
        <v>4</v>
      </c>
    </row>
    <row r="3" spans="3:10" x14ac:dyDescent="0.3">
      <c r="C3">
        <v>2006</v>
      </c>
      <c r="D3">
        <v>1</v>
      </c>
      <c r="E3">
        <v>7</v>
      </c>
      <c r="F3">
        <v>1</v>
      </c>
      <c r="G3">
        <f>E$12+E$13*D3</f>
        <v>7.3999999999999995</v>
      </c>
      <c r="H3">
        <v>1</v>
      </c>
      <c r="I3">
        <f>E3-G3</f>
        <v>-0.39999999999999947</v>
      </c>
    </row>
    <row r="4" spans="3:10" x14ac:dyDescent="0.3">
      <c r="C4">
        <v>2007</v>
      </c>
      <c r="D4">
        <v>2</v>
      </c>
      <c r="E4">
        <v>10</v>
      </c>
      <c r="F4">
        <v>2</v>
      </c>
      <c r="G4">
        <f t="shared" ref="G4:G7" si="0">E$12+E$13*D4</f>
        <v>8.6999999999999993</v>
      </c>
      <c r="H4">
        <v>2</v>
      </c>
      <c r="I4">
        <f t="shared" ref="I4:I7" si="1">E4-G4</f>
        <v>1.3000000000000007</v>
      </c>
    </row>
    <row r="5" spans="3:10" x14ac:dyDescent="0.3">
      <c r="C5">
        <v>2008</v>
      </c>
      <c r="D5">
        <v>3</v>
      </c>
      <c r="E5">
        <v>9</v>
      </c>
      <c r="F5">
        <v>3</v>
      </c>
      <c r="G5">
        <f t="shared" si="0"/>
        <v>10</v>
      </c>
      <c r="H5">
        <v>3</v>
      </c>
      <c r="I5">
        <f t="shared" si="1"/>
        <v>-1</v>
      </c>
    </row>
    <row r="6" spans="3:10" x14ac:dyDescent="0.3">
      <c r="C6">
        <v>2009</v>
      </c>
      <c r="D6">
        <v>4</v>
      </c>
      <c r="E6">
        <v>11</v>
      </c>
      <c r="F6">
        <v>4</v>
      </c>
      <c r="G6">
        <f t="shared" si="0"/>
        <v>11.3</v>
      </c>
      <c r="H6">
        <v>4</v>
      </c>
      <c r="I6">
        <f t="shared" si="1"/>
        <v>-0.30000000000000071</v>
      </c>
    </row>
    <row r="7" spans="3:10" x14ac:dyDescent="0.3">
      <c r="C7">
        <v>2010</v>
      </c>
      <c r="D7">
        <v>5</v>
      </c>
      <c r="E7">
        <v>13</v>
      </c>
      <c r="F7">
        <v>5</v>
      </c>
      <c r="G7">
        <f t="shared" si="0"/>
        <v>12.6</v>
      </c>
      <c r="H7">
        <v>5</v>
      </c>
      <c r="I7">
        <f t="shared" si="1"/>
        <v>0.40000000000000036</v>
      </c>
    </row>
    <row r="12" spans="3:10" x14ac:dyDescent="0.3">
      <c r="D12" t="s">
        <v>5</v>
      </c>
      <c r="E12">
        <f>INTERCEPT(E3:E7, F3:F7)</f>
        <v>6.1</v>
      </c>
      <c r="H12" t="s">
        <v>5</v>
      </c>
      <c r="I12">
        <f>INTERCEPT(I3:I7,H3:H7)</f>
        <v>6.7723604502134545E-16</v>
      </c>
    </row>
    <row r="13" spans="3:10" x14ac:dyDescent="0.3">
      <c r="D13" t="s">
        <v>6</v>
      </c>
      <c r="E13">
        <f>SLOPE(E3:E7,D3:D7)</f>
        <v>1.3</v>
      </c>
      <c r="H13" t="s">
        <v>6</v>
      </c>
      <c r="I13">
        <f>SLOPE(I3:I7,H3:H7)</f>
        <v>-1.6653345369377348E-16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732-A53D-486A-846B-C1E37A3D2983}">
  <dimension ref="B2:H56"/>
  <sheetViews>
    <sheetView topLeftCell="A10" workbookViewId="0">
      <selection activeCell="D20" sqref="D20"/>
    </sheetView>
  </sheetViews>
  <sheetFormatPr defaultColWidth="12.44140625" defaultRowHeight="14.4" x14ac:dyDescent="0.3"/>
  <sheetData>
    <row r="2" spans="2:8" x14ac:dyDescent="0.3">
      <c r="B2" s="1" t="s">
        <v>8</v>
      </c>
      <c r="C2" s="1">
        <v>1981</v>
      </c>
      <c r="D2" s="1">
        <v>1982</v>
      </c>
      <c r="E2" s="1">
        <v>1983</v>
      </c>
      <c r="F2" t="s">
        <v>21</v>
      </c>
      <c r="G2" t="s">
        <v>22</v>
      </c>
      <c r="H2" t="s">
        <v>23</v>
      </c>
    </row>
    <row r="3" spans="2:8" x14ac:dyDescent="0.3">
      <c r="B3" s="1" t="s">
        <v>9</v>
      </c>
      <c r="C3" s="1">
        <v>12</v>
      </c>
      <c r="D3" s="1">
        <v>15</v>
      </c>
      <c r="E3" s="1">
        <v>16</v>
      </c>
      <c r="F3">
        <f>SUM(C3:E3)</f>
        <v>43</v>
      </c>
      <c r="G3" s="3">
        <f>F3/3</f>
        <v>14.333333333333334</v>
      </c>
      <c r="H3" s="3">
        <f>G3/G$16</f>
        <v>1.0487804878048781</v>
      </c>
    </row>
    <row r="4" spans="2:8" x14ac:dyDescent="0.3">
      <c r="B4" s="1" t="s">
        <v>10</v>
      </c>
      <c r="C4" s="1">
        <v>11</v>
      </c>
      <c r="D4" s="1">
        <v>14</v>
      </c>
      <c r="E4" s="1">
        <v>15</v>
      </c>
      <c r="F4">
        <f t="shared" ref="F4:F14" si="0">SUM(C4:E4)</f>
        <v>40</v>
      </c>
      <c r="G4" s="3">
        <f t="shared" ref="G4:G14" si="1">F4/3</f>
        <v>13.333333333333334</v>
      </c>
      <c r="H4" s="3">
        <f t="shared" ref="H4:H7" si="2">G4/G$16</f>
        <v>0.97560975609756106</v>
      </c>
    </row>
    <row r="5" spans="2:8" x14ac:dyDescent="0.3">
      <c r="B5" s="1" t="s">
        <v>11</v>
      </c>
      <c r="C5" s="1">
        <v>10</v>
      </c>
      <c r="D5" s="1">
        <v>13</v>
      </c>
      <c r="E5" s="1">
        <v>14</v>
      </c>
      <c r="F5">
        <f t="shared" si="0"/>
        <v>37</v>
      </c>
      <c r="G5" s="3">
        <f t="shared" si="1"/>
        <v>12.333333333333334</v>
      </c>
      <c r="H5" s="3">
        <f t="shared" si="2"/>
        <v>0.90243902439024404</v>
      </c>
    </row>
    <row r="6" spans="2:8" x14ac:dyDescent="0.3">
      <c r="B6" s="1" t="s">
        <v>12</v>
      </c>
      <c r="C6" s="1">
        <v>14</v>
      </c>
      <c r="D6" s="1">
        <v>16</v>
      </c>
      <c r="E6" s="1">
        <v>16</v>
      </c>
      <c r="F6">
        <f t="shared" si="0"/>
        <v>46</v>
      </c>
      <c r="G6" s="3">
        <f t="shared" si="1"/>
        <v>15.333333333333334</v>
      </c>
      <c r="H6" s="3">
        <f t="shared" si="2"/>
        <v>1.1219512195121952</v>
      </c>
    </row>
    <row r="7" spans="2:8" x14ac:dyDescent="0.3">
      <c r="B7" s="1" t="s">
        <v>13</v>
      </c>
      <c r="C7" s="1">
        <v>15</v>
      </c>
      <c r="D7" s="1">
        <v>16</v>
      </c>
      <c r="E7" s="1">
        <v>15</v>
      </c>
      <c r="F7">
        <f t="shared" si="0"/>
        <v>46</v>
      </c>
      <c r="G7" s="3">
        <f t="shared" si="1"/>
        <v>15.333333333333334</v>
      </c>
      <c r="H7" s="3">
        <f t="shared" si="2"/>
        <v>1.1219512195121952</v>
      </c>
    </row>
    <row r="8" spans="2:8" x14ac:dyDescent="0.3">
      <c r="B8" s="1" t="s">
        <v>14</v>
      </c>
      <c r="C8" s="1">
        <v>15</v>
      </c>
      <c r="D8" s="1">
        <v>15</v>
      </c>
      <c r="E8" s="1">
        <v>17</v>
      </c>
      <c r="F8">
        <f t="shared" si="0"/>
        <v>47</v>
      </c>
      <c r="G8" s="3">
        <f t="shared" si="1"/>
        <v>15.666666666666666</v>
      </c>
      <c r="H8" s="3">
        <f>G8/G$16</f>
        <v>1.1463414634146341</v>
      </c>
    </row>
    <row r="9" spans="2:8" x14ac:dyDescent="0.3">
      <c r="B9" s="1" t="s">
        <v>15</v>
      </c>
      <c r="C9" s="1">
        <v>16</v>
      </c>
      <c r="D9" s="1">
        <v>17</v>
      </c>
      <c r="E9" s="1">
        <v>16</v>
      </c>
      <c r="F9">
        <f t="shared" si="0"/>
        <v>49</v>
      </c>
      <c r="G9" s="3">
        <f t="shared" si="1"/>
        <v>16.333333333333332</v>
      </c>
      <c r="H9" s="3">
        <f>G9/G$16</f>
        <v>1.1951219512195121</v>
      </c>
    </row>
    <row r="10" spans="2:8" x14ac:dyDescent="0.3">
      <c r="B10" s="1" t="s">
        <v>16</v>
      </c>
      <c r="C10" s="1">
        <v>13</v>
      </c>
      <c r="D10" s="1">
        <v>12</v>
      </c>
      <c r="E10" s="1">
        <v>13</v>
      </c>
      <c r="F10">
        <f t="shared" si="0"/>
        <v>38</v>
      </c>
      <c r="G10" s="3">
        <f t="shared" si="1"/>
        <v>12.666666666666666</v>
      </c>
      <c r="H10" s="3">
        <f t="shared" ref="H10:H13" si="3">G10/G$16</f>
        <v>0.92682926829268297</v>
      </c>
    </row>
    <row r="11" spans="2:8" x14ac:dyDescent="0.3">
      <c r="B11" s="1" t="s">
        <v>17</v>
      </c>
      <c r="C11" s="1">
        <v>11</v>
      </c>
      <c r="D11" s="1">
        <v>13</v>
      </c>
      <c r="E11" s="1">
        <v>10</v>
      </c>
      <c r="F11">
        <f t="shared" si="0"/>
        <v>34</v>
      </c>
      <c r="G11" s="3">
        <f t="shared" si="1"/>
        <v>11.333333333333334</v>
      </c>
      <c r="H11" s="3">
        <f t="shared" si="3"/>
        <v>0.8292682926829269</v>
      </c>
    </row>
    <row r="12" spans="2:8" x14ac:dyDescent="0.3">
      <c r="B12" s="1" t="s">
        <v>18</v>
      </c>
      <c r="C12" s="1">
        <v>10</v>
      </c>
      <c r="D12" s="1">
        <v>12</v>
      </c>
      <c r="E12" s="1">
        <v>10</v>
      </c>
      <c r="F12">
        <f t="shared" si="0"/>
        <v>32</v>
      </c>
      <c r="G12" s="3">
        <f t="shared" si="1"/>
        <v>10.666666666666666</v>
      </c>
      <c r="H12" s="3">
        <f t="shared" si="3"/>
        <v>0.78048780487804881</v>
      </c>
    </row>
    <row r="13" spans="2:8" x14ac:dyDescent="0.3">
      <c r="B13" s="1" t="s">
        <v>19</v>
      </c>
      <c r="C13" s="1">
        <v>12</v>
      </c>
      <c r="D13" s="1">
        <v>13</v>
      </c>
      <c r="E13" s="1">
        <v>11</v>
      </c>
      <c r="F13">
        <f t="shared" si="0"/>
        <v>36</v>
      </c>
      <c r="G13" s="3">
        <f t="shared" si="1"/>
        <v>12</v>
      </c>
      <c r="H13" s="3">
        <f t="shared" si="3"/>
        <v>0.87804878048780488</v>
      </c>
    </row>
    <row r="14" spans="2:8" x14ac:dyDescent="0.3">
      <c r="B14" s="1" t="s">
        <v>20</v>
      </c>
      <c r="C14" s="1">
        <v>15</v>
      </c>
      <c r="D14" s="1">
        <v>14</v>
      </c>
      <c r="E14" s="1">
        <v>15</v>
      </c>
      <c r="F14">
        <f t="shared" si="0"/>
        <v>44</v>
      </c>
      <c r="G14" s="3">
        <f t="shared" si="1"/>
        <v>14.666666666666666</v>
      </c>
      <c r="H14" s="3">
        <f>G14/G$16</f>
        <v>1.0731707317073171</v>
      </c>
    </row>
    <row r="15" spans="2:8" x14ac:dyDescent="0.3">
      <c r="F15" t="s">
        <v>24</v>
      </c>
      <c r="G15" s="3">
        <f>SUM(G3:G14)</f>
        <v>164</v>
      </c>
    </row>
    <row r="16" spans="2:8" x14ac:dyDescent="0.3">
      <c r="F16" t="s">
        <v>25</v>
      </c>
      <c r="G16" s="3">
        <f>G15/12</f>
        <v>13.666666666666666</v>
      </c>
    </row>
    <row r="19" spans="2:5" x14ac:dyDescent="0.3">
      <c r="B19" t="s">
        <v>26</v>
      </c>
      <c r="C19" t="s">
        <v>27</v>
      </c>
      <c r="D19" t="s">
        <v>28</v>
      </c>
      <c r="E19" t="s">
        <v>29</v>
      </c>
    </row>
    <row r="20" spans="2:5" x14ac:dyDescent="0.3">
      <c r="B20" s="1" t="s">
        <v>9</v>
      </c>
      <c r="C20" s="1">
        <v>12</v>
      </c>
      <c r="D20" s="3">
        <v>1.0487804878048781</v>
      </c>
      <c r="E20" s="3">
        <f>C20/D20</f>
        <v>11.441860465116278</v>
      </c>
    </row>
    <row r="21" spans="2:5" x14ac:dyDescent="0.3">
      <c r="B21" s="1" t="s">
        <v>10</v>
      </c>
      <c r="C21" s="1">
        <v>11</v>
      </c>
      <c r="D21" s="3">
        <v>0.97560975609756106</v>
      </c>
      <c r="E21" s="3">
        <f t="shared" ref="E21:E55" si="4">C21/D21</f>
        <v>11.274999999999999</v>
      </c>
    </row>
    <row r="22" spans="2:5" x14ac:dyDescent="0.3">
      <c r="B22" s="1" t="s">
        <v>11</v>
      </c>
      <c r="C22" s="1">
        <v>10</v>
      </c>
      <c r="D22" s="3">
        <v>0.90243902439024404</v>
      </c>
      <c r="E22" s="3">
        <f t="shared" si="4"/>
        <v>11.081081081081079</v>
      </c>
    </row>
    <row r="23" spans="2:5" x14ac:dyDescent="0.3">
      <c r="B23" s="1" t="s">
        <v>12</v>
      </c>
      <c r="C23" s="1">
        <v>14</v>
      </c>
      <c r="D23" s="3">
        <v>1.1219512195121952</v>
      </c>
      <c r="E23" s="3">
        <f t="shared" si="4"/>
        <v>12.478260869565217</v>
      </c>
    </row>
    <row r="24" spans="2:5" x14ac:dyDescent="0.3">
      <c r="B24" s="1" t="s">
        <v>13</v>
      </c>
      <c r="C24" s="1">
        <v>15</v>
      </c>
      <c r="D24" s="3">
        <v>1.1219512195121952</v>
      </c>
      <c r="E24" s="3">
        <f t="shared" si="4"/>
        <v>13.369565217391303</v>
      </c>
    </row>
    <row r="25" spans="2:5" x14ac:dyDescent="0.3">
      <c r="B25" s="1" t="s">
        <v>14</v>
      </c>
      <c r="C25" s="1">
        <v>15</v>
      </c>
      <c r="D25" s="3">
        <v>1.1463414634146341</v>
      </c>
      <c r="E25" s="3">
        <f t="shared" si="4"/>
        <v>13.085106382978724</v>
      </c>
    </row>
    <row r="26" spans="2:5" x14ac:dyDescent="0.3">
      <c r="B26" s="1" t="s">
        <v>15</v>
      </c>
      <c r="C26" s="1">
        <v>16</v>
      </c>
      <c r="D26" s="3">
        <v>1.1951219512195121</v>
      </c>
      <c r="E26" s="3">
        <f t="shared" si="4"/>
        <v>13.387755102040817</v>
      </c>
    </row>
    <row r="27" spans="2:5" x14ac:dyDescent="0.3">
      <c r="B27" s="1" t="s">
        <v>16</v>
      </c>
      <c r="C27" s="1">
        <v>13</v>
      </c>
      <c r="D27" s="3">
        <v>0.92682926829268297</v>
      </c>
      <c r="E27" s="3">
        <f t="shared" si="4"/>
        <v>14.026315789473683</v>
      </c>
    </row>
    <row r="28" spans="2:5" x14ac:dyDescent="0.3">
      <c r="B28" s="1" t="s">
        <v>17</v>
      </c>
      <c r="C28" s="1">
        <v>11</v>
      </c>
      <c r="D28" s="3">
        <v>0.8292682926829269</v>
      </c>
      <c r="E28" s="3">
        <f t="shared" si="4"/>
        <v>13.26470588235294</v>
      </c>
    </row>
    <row r="29" spans="2:5" x14ac:dyDescent="0.3">
      <c r="B29" s="1" t="s">
        <v>18</v>
      </c>
      <c r="C29" s="1">
        <v>10</v>
      </c>
      <c r="D29" s="3">
        <v>0.78048780487804881</v>
      </c>
      <c r="E29" s="3">
        <f t="shared" si="4"/>
        <v>12.8125</v>
      </c>
    </row>
    <row r="30" spans="2:5" x14ac:dyDescent="0.3">
      <c r="B30" s="1" t="s">
        <v>19</v>
      </c>
      <c r="C30" s="1">
        <v>12</v>
      </c>
      <c r="D30" s="3">
        <v>0.87804878048780488</v>
      </c>
      <c r="E30" s="3">
        <f t="shared" si="4"/>
        <v>13.666666666666666</v>
      </c>
    </row>
    <row r="31" spans="2:5" x14ac:dyDescent="0.3">
      <c r="B31" s="1" t="s">
        <v>20</v>
      </c>
      <c r="C31" s="1">
        <v>15</v>
      </c>
      <c r="D31" s="3">
        <v>1.0731707317073171</v>
      </c>
      <c r="E31" s="3">
        <f t="shared" si="4"/>
        <v>13.977272727272727</v>
      </c>
    </row>
    <row r="32" spans="2:5" x14ac:dyDescent="0.3">
      <c r="B32" s="1"/>
      <c r="C32" s="1"/>
      <c r="D32" s="3"/>
    </row>
    <row r="33" spans="2:4" x14ac:dyDescent="0.3">
      <c r="B33" s="1"/>
      <c r="C33" s="1"/>
      <c r="D33" s="3"/>
    </row>
    <row r="34" spans="2:4" x14ac:dyDescent="0.3">
      <c r="B34" s="1"/>
      <c r="C34" s="1"/>
      <c r="D34" s="3"/>
    </row>
    <row r="35" spans="2:4" x14ac:dyDescent="0.3">
      <c r="B35" s="1"/>
      <c r="C35" s="1"/>
      <c r="D35" s="3"/>
    </row>
    <row r="36" spans="2:4" x14ac:dyDescent="0.3">
      <c r="B36" s="1"/>
      <c r="C36" s="1"/>
      <c r="D36" s="3"/>
    </row>
    <row r="37" spans="2:4" x14ac:dyDescent="0.3">
      <c r="B37" s="1"/>
      <c r="C37" s="1"/>
      <c r="D37" s="3"/>
    </row>
    <row r="38" spans="2:4" x14ac:dyDescent="0.3">
      <c r="B38" s="1"/>
      <c r="C38" s="1"/>
      <c r="D38" s="3"/>
    </row>
    <row r="39" spans="2:4" x14ac:dyDescent="0.3">
      <c r="B39" s="1"/>
      <c r="C39" s="1"/>
      <c r="D39" s="3"/>
    </row>
    <row r="40" spans="2:4" x14ac:dyDescent="0.3">
      <c r="B40" s="1"/>
      <c r="C40" s="1"/>
      <c r="D40" s="3"/>
    </row>
    <row r="41" spans="2:4" x14ac:dyDescent="0.3">
      <c r="B41" s="1"/>
      <c r="C41" s="1"/>
      <c r="D41" s="3"/>
    </row>
    <row r="42" spans="2:4" x14ac:dyDescent="0.3">
      <c r="B42" s="1"/>
      <c r="C42" s="1"/>
      <c r="D42" s="3"/>
    </row>
    <row r="43" spans="2:4" x14ac:dyDescent="0.3">
      <c r="B43" s="1"/>
      <c r="C43" s="1"/>
      <c r="D43" s="3"/>
    </row>
    <row r="44" spans="2:4" x14ac:dyDescent="0.3">
      <c r="B44" s="1"/>
      <c r="C44" s="1"/>
      <c r="D44" s="3"/>
    </row>
    <row r="45" spans="2:4" x14ac:dyDescent="0.3">
      <c r="B45" s="1"/>
      <c r="C45" s="1"/>
      <c r="D45" s="3"/>
    </row>
    <row r="46" spans="2:4" x14ac:dyDescent="0.3">
      <c r="B46" s="1"/>
      <c r="C46" s="1"/>
      <c r="D46" s="3"/>
    </row>
    <row r="47" spans="2:4" x14ac:dyDescent="0.3">
      <c r="B47" s="1"/>
      <c r="C47" s="1"/>
      <c r="D47" s="3"/>
    </row>
    <row r="48" spans="2:4" x14ac:dyDescent="0.3">
      <c r="B48" s="1"/>
      <c r="C48" s="1"/>
      <c r="D48" s="3"/>
    </row>
    <row r="49" spans="2:4" x14ac:dyDescent="0.3">
      <c r="B49" s="1"/>
      <c r="C49" s="1"/>
      <c r="D49" s="3"/>
    </row>
    <row r="50" spans="2:4" x14ac:dyDescent="0.3">
      <c r="B50" s="1"/>
      <c r="C50" s="1"/>
      <c r="D50" s="3"/>
    </row>
    <row r="51" spans="2:4" x14ac:dyDescent="0.3">
      <c r="B51" s="1"/>
      <c r="C51" s="1"/>
      <c r="D51" s="3"/>
    </row>
    <row r="52" spans="2:4" x14ac:dyDescent="0.3">
      <c r="B52" s="1"/>
      <c r="C52" s="1"/>
      <c r="D52" s="3"/>
    </row>
    <row r="53" spans="2:4" x14ac:dyDescent="0.3">
      <c r="B53" s="1"/>
      <c r="C53" s="1"/>
      <c r="D53" s="3"/>
    </row>
    <row r="54" spans="2:4" x14ac:dyDescent="0.3">
      <c r="B54" s="1"/>
      <c r="C54" s="1"/>
      <c r="D54" s="3"/>
    </row>
    <row r="55" spans="2:4" x14ac:dyDescent="0.3">
      <c r="B55" s="1"/>
      <c r="C55" s="1"/>
      <c r="D55" s="3"/>
    </row>
    <row r="56" spans="2:4" x14ac:dyDescent="0.3">
      <c r="B56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F369-EEA5-4C84-8116-3DDDEFC32A0B}">
  <dimension ref="B3:O49"/>
  <sheetViews>
    <sheetView tabSelected="1" workbookViewId="0">
      <selection activeCell="H43" sqref="H43"/>
    </sheetView>
  </sheetViews>
  <sheetFormatPr defaultColWidth="10.88671875" defaultRowHeight="14.4" x14ac:dyDescent="0.3"/>
  <sheetData>
    <row r="3" spans="2:15" x14ac:dyDescent="0.3">
      <c r="B3" t="s">
        <v>30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35</v>
      </c>
      <c r="L3" t="s">
        <v>36</v>
      </c>
      <c r="M3" s="1" t="s">
        <v>28</v>
      </c>
      <c r="N3" t="s">
        <v>41</v>
      </c>
      <c r="O3" t="s">
        <v>29</v>
      </c>
    </row>
    <row r="4" spans="2:15" x14ac:dyDescent="0.3">
      <c r="B4">
        <v>2004</v>
      </c>
      <c r="C4" t="s">
        <v>31</v>
      </c>
      <c r="D4">
        <v>1</v>
      </c>
      <c r="E4">
        <v>1</v>
      </c>
      <c r="F4" s="1">
        <v>6.7</v>
      </c>
      <c r="K4">
        <v>1</v>
      </c>
      <c r="L4" s="1">
        <v>6.7</v>
      </c>
      <c r="M4" s="4">
        <v>0.76490884047916119</v>
      </c>
      <c r="N4">
        <v>1</v>
      </c>
      <c r="O4">
        <f>F4/M4</f>
        <v>8.7592137068293319</v>
      </c>
    </row>
    <row r="5" spans="2:15" x14ac:dyDescent="0.3">
      <c r="C5" t="s">
        <v>32</v>
      </c>
      <c r="D5">
        <v>2</v>
      </c>
      <c r="E5">
        <v>2</v>
      </c>
      <c r="F5" s="1">
        <v>4.5999999999999996</v>
      </c>
      <c r="K5">
        <v>2</v>
      </c>
      <c r="L5" s="1">
        <v>4.5999999999999996</v>
      </c>
      <c r="M5" s="4">
        <v>0.57470481746551905</v>
      </c>
      <c r="N5">
        <f>1+N4</f>
        <v>2</v>
      </c>
      <c r="O5">
        <f t="shared" ref="O5:O27" si="0">F5/M5</f>
        <v>8.0041089968346899</v>
      </c>
    </row>
    <row r="6" spans="2:15" x14ac:dyDescent="0.3">
      <c r="C6" t="s">
        <v>33</v>
      </c>
      <c r="D6">
        <v>3</v>
      </c>
      <c r="E6">
        <v>3</v>
      </c>
      <c r="F6" s="1">
        <v>10</v>
      </c>
      <c r="G6">
        <f>SUM(F4:F7)</f>
        <v>34</v>
      </c>
      <c r="H6">
        <f>G6/4</f>
        <v>8.5</v>
      </c>
      <c r="I6" s="3">
        <f>(H6+H7)/2</f>
        <v>8.4749999999999996</v>
      </c>
      <c r="J6" s="2">
        <f>F6/I6</f>
        <v>1.1799410029498525</v>
      </c>
      <c r="K6">
        <v>3</v>
      </c>
      <c r="L6" s="1">
        <v>10</v>
      </c>
      <c r="M6" s="4">
        <v>1.1414084252451324</v>
      </c>
      <c r="N6">
        <f t="shared" ref="N6:N27" si="1">1+N5</f>
        <v>3</v>
      </c>
      <c r="O6">
        <f t="shared" si="0"/>
        <v>8.7611058222672309</v>
      </c>
    </row>
    <row r="7" spans="2:15" x14ac:dyDescent="0.3">
      <c r="C7" t="s">
        <v>34</v>
      </c>
      <c r="D7">
        <v>4</v>
      </c>
      <c r="E7">
        <v>4</v>
      </c>
      <c r="F7" s="1">
        <v>12.7</v>
      </c>
      <c r="G7">
        <f t="shared" ref="G7:G31" si="2">SUM(F5:F8)</f>
        <v>33.799999999999997</v>
      </c>
      <c r="H7">
        <f t="shared" ref="H7:H31" si="3">G7/4</f>
        <v>8.4499999999999993</v>
      </c>
      <c r="I7">
        <f t="shared" ref="I7:I31" si="4">(H7+H8)/2</f>
        <v>8.4499999999999993</v>
      </c>
      <c r="J7" s="2">
        <f t="shared" ref="J7:J25" si="5">F7/I7</f>
        <v>1.5029585798816569</v>
      </c>
      <c r="K7">
        <v>4</v>
      </c>
      <c r="L7" s="1">
        <v>12.7</v>
      </c>
      <c r="M7" s="4">
        <v>1.5189779168101878</v>
      </c>
      <c r="N7">
        <f t="shared" si="1"/>
        <v>4</v>
      </c>
      <c r="O7">
        <f t="shared" si="0"/>
        <v>8.360885210674855</v>
      </c>
    </row>
    <row r="8" spans="2:15" x14ac:dyDescent="0.3">
      <c r="B8">
        <v>2005</v>
      </c>
      <c r="C8" t="s">
        <v>31</v>
      </c>
      <c r="D8">
        <v>1</v>
      </c>
      <c r="E8">
        <v>5</v>
      </c>
      <c r="F8" s="1">
        <v>6.5</v>
      </c>
      <c r="G8">
        <f t="shared" si="2"/>
        <v>33.799999999999997</v>
      </c>
      <c r="H8">
        <f t="shared" si="3"/>
        <v>8.4499999999999993</v>
      </c>
      <c r="I8">
        <f t="shared" si="4"/>
        <v>8.4249999999999989</v>
      </c>
      <c r="J8" s="2">
        <f t="shared" si="5"/>
        <v>0.77151335311572711</v>
      </c>
      <c r="K8">
        <v>5</v>
      </c>
      <c r="L8" s="1">
        <v>6.5</v>
      </c>
      <c r="M8" s="4">
        <v>0.76490884047916119</v>
      </c>
      <c r="N8">
        <f t="shared" si="1"/>
        <v>5</v>
      </c>
      <c r="O8">
        <f t="shared" si="0"/>
        <v>8.4977446409538295</v>
      </c>
    </row>
    <row r="9" spans="2:15" x14ac:dyDescent="0.3">
      <c r="C9" t="s">
        <v>32</v>
      </c>
      <c r="D9">
        <v>2</v>
      </c>
      <c r="E9">
        <v>6</v>
      </c>
      <c r="F9" s="1">
        <v>4.5999999999999996</v>
      </c>
      <c r="G9">
        <f t="shared" si="2"/>
        <v>33.599999999999994</v>
      </c>
      <c r="H9">
        <f t="shared" si="3"/>
        <v>8.3999999999999986</v>
      </c>
      <c r="I9">
        <f t="shared" si="4"/>
        <v>8.5124999999999993</v>
      </c>
      <c r="J9" s="2">
        <f t="shared" si="5"/>
        <v>0.54038179148311305</v>
      </c>
      <c r="K9">
        <v>6</v>
      </c>
      <c r="L9" s="1">
        <v>4.5999999999999996</v>
      </c>
      <c r="M9" s="4">
        <v>0.57470481746551905</v>
      </c>
      <c r="N9">
        <f t="shared" si="1"/>
        <v>6</v>
      </c>
      <c r="O9">
        <f t="shared" si="0"/>
        <v>8.0041089968346899</v>
      </c>
    </row>
    <row r="10" spans="2:15" x14ac:dyDescent="0.3">
      <c r="C10" t="s">
        <v>33</v>
      </c>
      <c r="D10">
        <v>3</v>
      </c>
      <c r="E10">
        <v>7</v>
      </c>
      <c r="F10" s="1">
        <v>9.8000000000000007</v>
      </c>
      <c r="G10">
        <f t="shared" si="2"/>
        <v>34.5</v>
      </c>
      <c r="H10">
        <f t="shared" si="3"/>
        <v>8.625</v>
      </c>
      <c r="I10">
        <f t="shared" si="4"/>
        <v>8.6750000000000007</v>
      </c>
      <c r="J10" s="2">
        <f t="shared" si="5"/>
        <v>1.1296829971181557</v>
      </c>
      <c r="K10">
        <v>7</v>
      </c>
      <c r="L10" s="1">
        <v>9.8000000000000007</v>
      </c>
      <c r="M10" s="4">
        <v>1.1414084252451324</v>
      </c>
      <c r="N10">
        <f t="shared" si="1"/>
        <v>7</v>
      </c>
      <c r="O10">
        <f t="shared" si="0"/>
        <v>8.5858837058218853</v>
      </c>
    </row>
    <row r="11" spans="2:15" x14ac:dyDescent="0.3">
      <c r="C11" t="s">
        <v>34</v>
      </c>
      <c r="D11">
        <v>4</v>
      </c>
      <c r="E11">
        <v>8</v>
      </c>
      <c r="F11" s="1">
        <v>13.6</v>
      </c>
      <c r="G11">
        <f t="shared" si="2"/>
        <v>34.9</v>
      </c>
      <c r="H11">
        <f t="shared" si="3"/>
        <v>8.7249999999999996</v>
      </c>
      <c r="I11">
        <f t="shared" si="4"/>
        <v>8.7749999999999986</v>
      </c>
      <c r="J11" s="2">
        <f t="shared" si="5"/>
        <v>1.54985754985755</v>
      </c>
      <c r="K11">
        <v>8</v>
      </c>
      <c r="L11" s="1">
        <v>13.6</v>
      </c>
      <c r="M11" s="4">
        <v>1.5189779168101878</v>
      </c>
      <c r="N11">
        <f t="shared" si="1"/>
        <v>8</v>
      </c>
      <c r="O11">
        <f t="shared" si="0"/>
        <v>8.9533888870218927</v>
      </c>
    </row>
    <row r="12" spans="2:15" x14ac:dyDescent="0.3">
      <c r="B12">
        <v>2006</v>
      </c>
      <c r="C12" t="s">
        <v>31</v>
      </c>
      <c r="D12">
        <v>1</v>
      </c>
      <c r="E12">
        <v>9</v>
      </c>
      <c r="F12" s="1">
        <v>6.9</v>
      </c>
      <c r="G12">
        <f t="shared" si="2"/>
        <v>35.299999999999997</v>
      </c>
      <c r="H12">
        <f t="shared" si="3"/>
        <v>8.8249999999999993</v>
      </c>
      <c r="I12">
        <f t="shared" si="4"/>
        <v>8.8999999999999986</v>
      </c>
      <c r="J12" s="2">
        <f t="shared" si="5"/>
        <v>0.77528089887640461</v>
      </c>
      <c r="K12">
        <v>9</v>
      </c>
      <c r="L12" s="1">
        <v>6.9</v>
      </c>
      <c r="M12" s="4">
        <v>0.76490884047916119</v>
      </c>
      <c r="N12">
        <f t="shared" si="1"/>
        <v>9</v>
      </c>
      <c r="O12">
        <f t="shared" si="0"/>
        <v>9.020682772704836</v>
      </c>
    </row>
    <row r="13" spans="2:15" x14ac:dyDescent="0.3">
      <c r="C13" t="s">
        <v>32</v>
      </c>
      <c r="D13">
        <v>2</v>
      </c>
      <c r="E13">
        <v>10</v>
      </c>
      <c r="F13" s="1">
        <v>5</v>
      </c>
      <c r="G13">
        <f t="shared" si="2"/>
        <v>35.9</v>
      </c>
      <c r="H13">
        <f t="shared" si="3"/>
        <v>8.9749999999999996</v>
      </c>
      <c r="I13">
        <f t="shared" si="4"/>
        <v>9.0374999999999996</v>
      </c>
      <c r="J13" s="2">
        <f t="shared" si="5"/>
        <v>0.55325034578146615</v>
      </c>
      <c r="K13">
        <v>10</v>
      </c>
      <c r="L13" s="1">
        <v>5</v>
      </c>
      <c r="M13" s="4">
        <v>0.57470481746551905</v>
      </c>
      <c r="N13">
        <f t="shared" si="1"/>
        <v>10</v>
      </c>
      <c r="O13">
        <f t="shared" si="0"/>
        <v>8.7001184748203162</v>
      </c>
    </row>
    <row r="14" spans="2:15" x14ac:dyDescent="0.3">
      <c r="C14" t="s">
        <v>33</v>
      </c>
      <c r="D14">
        <v>3</v>
      </c>
      <c r="E14">
        <v>11</v>
      </c>
      <c r="F14" s="1">
        <v>10.4</v>
      </c>
      <c r="G14">
        <f t="shared" si="2"/>
        <v>36.4</v>
      </c>
      <c r="H14">
        <f t="shared" si="3"/>
        <v>9.1</v>
      </c>
      <c r="I14">
        <f t="shared" si="4"/>
        <v>9.1125000000000007</v>
      </c>
      <c r="J14" s="2">
        <f t="shared" si="5"/>
        <v>1.1412894375857339</v>
      </c>
      <c r="K14">
        <v>11</v>
      </c>
      <c r="L14" s="1">
        <v>10.4</v>
      </c>
      <c r="M14" s="4">
        <v>1.1414084252451324</v>
      </c>
      <c r="N14">
        <f t="shared" si="1"/>
        <v>11</v>
      </c>
      <c r="O14">
        <f t="shared" si="0"/>
        <v>9.1115500551579203</v>
      </c>
    </row>
    <row r="15" spans="2:15" x14ac:dyDescent="0.3">
      <c r="C15" t="s">
        <v>34</v>
      </c>
      <c r="D15">
        <v>4</v>
      </c>
      <c r="E15">
        <v>12</v>
      </c>
      <c r="F15" s="1">
        <v>14.1</v>
      </c>
      <c r="G15">
        <f t="shared" si="2"/>
        <v>36.5</v>
      </c>
      <c r="H15">
        <f t="shared" si="3"/>
        <v>9.125</v>
      </c>
      <c r="I15">
        <f t="shared" si="4"/>
        <v>9.1875</v>
      </c>
      <c r="J15" s="2">
        <f t="shared" si="5"/>
        <v>1.5346938775510204</v>
      </c>
      <c r="K15">
        <v>12</v>
      </c>
      <c r="L15" s="1">
        <v>14.1</v>
      </c>
      <c r="M15" s="4">
        <v>1.5189779168101878</v>
      </c>
      <c r="N15">
        <f t="shared" si="1"/>
        <v>12</v>
      </c>
      <c r="O15">
        <f t="shared" si="0"/>
        <v>9.2825575961035796</v>
      </c>
    </row>
    <row r="16" spans="2:15" x14ac:dyDescent="0.3">
      <c r="B16">
        <v>2007</v>
      </c>
      <c r="C16" t="s">
        <v>31</v>
      </c>
      <c r="D16">
        <v>1</v>
      </c>
      <c r="E16">
        <v>13</v>
      </c>
      <c r="F16" s="1">
        <v>7</v>
      </c>
      <c r="G16">
        <f t="shared" si="2"/>
        <v>37</v>
      </c>
      <c r="H16">
        <f t="shared" si="3"/>
        <v>9.25</v>
      </c>
      <c r="I16">
        <f t="shared" si="4"/>
        <v>9.3000000000000007</v>
      </c>
      <c r="J16" s="2">
        <f t="shared" si="5"/>
        <v>0.75268817204301075</v>
      </c>
      <c r="K16">
        <v>13</v>
      </c>
      <c r="L16" s="1">
        <v>7</v>
      </c>
      <c r="M16" s="4">
        <v>0.76490884047916119</v>
      </c>
      <c r="N16">
        <f t="shared" si="1"/>
        <v>13</v>
      </c>
      <c r="O16">
        <f t="shared" si="0"/>
        <v>9.1514173056425854</v>
      </c>
    </row>
    <row r="17" spans="2:15" x14ac:dyDescent="0.3">
      <c r="C17" t="s">
        <v>32</v>
      </c>
      <c r="D17">
        <v>2</v>
      </c>
      <c r="E17">
        <v>14</v>
      </c>
      <c r="F17" s="1">
        <v>5.5</v>
      </c>
      <c r="G17">
        <f t="shared" si="2"/>
        <v>37.400000000000006</v>
      </c>
      <c r="H17">
        <f t="shared" si="3"/>
        <v>9.3500000000000014</v>
      </c>
      <c r="I17">
        <f t="shared" si="4"/>
        <v>9.4625000000000004</v>
      </c>
      <c r="J17" s="2">
        <f t="shared" si="5"/>
        <v>0.58124174372523119</v>
      </c>
      <c r="K17">
        <v>14</v>
      </c>
      <c r="L17" s="1">
        <v>5.5</v>
      </c>
      <c r="M17" s="4">
        <v>0.57470481746551905</v>
      </c>
      <c r="N17">
        <f t="shared" si="1"/>
        <v>14</v>
      </c>
      <c r="O17">
        <f t="shared" si="0"/>
        <v>9.5701303223023491</v>
      </c>
    </row>
    <row r="18" spans="2:15" x14ac:dyDescent="0.3">
      <c r="C18" t="s">
        <v>33</v>
      </c>
      <c r="D18">
        <v>3</v>
      </c>
      <c r="E18">
        <v>15</v>
      </c>
      <c r="F18" s="1">
        <v>10.8</v>
      </c>
      <c r="G18">
        <f t="shared" si="2"/>
        <v>38.299999999999997</v>
      </c>
      <c r="H18">
        <f t="shared" si="3"/>
        <v>9.5749999999999993</v>
      </c>
      <c r="I18">
        <f t="shared" si="4"/>
        <v>9.5874999999999986</v>
      </c>
      <c r="J18" s="2">
        <f t="shared" si="5"/>
        <v>1.1264667535853978</v>
      </c>
      <c r="K18">
        <v>15</v>
      </c>
      <c r="L18" s="1">
        <v>10.8</v>
      </c>
      <c r="M18" s="4">
        <v>1.1414084252451324</v>
      </c>
      <c r="N18">
        <f t="shared" si="1"/>
        <v>15</v>
      </c>
      <c r="O18">
        <f t="shared" si="0"/>
        <v>9.4619942880486096</v>
      </c>
    </row>
    <row r="19" spans="2:15" x14ac:dyDescent="0.3">
      <c r="C19" t="s">
        <v>34</v>
      </c>
      <c r="D19">
        <v>4</v>
      </c>
      <c r="E19">
        <v>16</v>
      </c>
      <c r="F19" s="1">
        <v>15</v>
      </c>
      <c r="G19">
        <f t="shared" si="2"/>
        <v>38.4</v>
      </c>
      <c r="H19">
        <f t="shared" si="3"/>
        <v>9.6</v>
      </c>
      <c r="I19">
        <f t="shared" si="4"/>
        <v>9.625</v>
      </c>
      <c r="J19" s="2">
        <f t="shared" si="5"/>
        <v>1.5584415584415585</v>
      </c>
      <c r="K19">
        <v>16</v>
      </c>
      <c r="L19" s="1">
        <v>15</v>
      </c>
      <c r="M19" s="4">
        <v>1.51897791681019</v>
      </c>
      <c r="N19">
        <f t="shared" si="1"/>
        <v>16</v>
      </c>
      <c r="O19">
        <f t="shared" si="0"/>
        <v>9.8750612724506031</v>
      </c>
    </row>
    <row r="20" spans="2:15" x14ac:dyDescent="0.3">
      <c r="B20">
        <v>2008</v>
      </c>
      <c r="C20" t="s">
        <v>31</v>
      </c>
      <c r="D20">
        <v>1</v>
      </c>
      <c r="E20">
        <v>17</v>
      </c>
      <c r="F20" s="1">
        <v>7.1</v>
      </c>
      <c r="G20">
        <f t="shared" si="2"/>
        <v>38.6</v>
      </c>
      <c r="H20">
        <f t="shared" si="3"/>
        <v>9.65</v>
      </c>
      <c r="I20">
        <f t="shared" si="4"/>
        <v>9.6875</v>
      </c>
      <c r="J20" s="2">
        <f t="shared" si="5"/>
        <v>0.73290322580645162</v>
      </c>
      <c r="K20">
        <v>17</v>
      </c>
      <c r="L20" s="1">
        <v>7.1</v>
      </c>
      <c r="M20" s="4">
        <v>0.76490884047916119</v>
      </c>
      <c r="N20">
        <f t="shared" si="1"/>
        <v>17</v>
      </c>
      <c r="O20">
        <f t="shared" si="0"/>
        <v>9.2821518385803365</v>
      </c>
    </row>
    <row r="21" spans="2:15" x14ac:dyDescent="0.3">
      <c r="C21" t="s">
        <v>32</v>
      </c>
      <c r="D21">
        <v>2</v>
      </c>
      <c r="E21">
        <v>18</v>
      </c>
      <c r="F21" s="1">
        <v>5.7</v>
      </c>
      <c r="G21">
        <f t="shared" si="2"/>
        <v>38.9</v>
      </c>
      <c r="H21">
        <f t="shared" si="3"/>
        <v>9.7249999999999996</v>
      </c>
      <c r="I21">
        <f t="shared" si="4"/>
        <v>9.6624999999999996</v>
      </c>
      <c r="J21" s="2">
        <f t="shared" si="5"/>
        <v>0.58990944372574394</v>
      </c>
      <c r="K21">
        <v>18</v>
      </c>
      <c r="L21" s="1">
        <v>5.7</v>
      </c>
      <c r="M21" s="4">
        <v>0.57470481746551905</v>
      </c>
      <c r="N21">
        <f t="shared" si="1"/>
        <v>18</v>
      </c>
      <c r="O21">
        <f t="shared" si="0"/>
        <v>9.9181350612951604</v>
      </c>
    </row>
    <row r="22" spans="2:15" x14ac:dyDescent="0.3">
      <c r="C22" t="s">
        <v>33</v>
      </c>
      <c r="D22">
        <v>3</v>
      </c>
      <c r="E22">
        <v>19</v>
      </c>
      <c r="F22" s="1">
        <v>11.1</v>
      </c>
      <c r="G22">
        <f t="shared" si="2"/>
        <v>38.4</v>
      </c>
      <c r="H22">
        <f t="shared" si="3"/>
        <v>9.6</v>
      </c>
      <c r="I22">
        <f t="shared" si="4"/>
        <v>9.7124999999999986</v>
      </c>
      <c r="J22" s="2">
        <f t="shared" si="5"/>
        <v>1.142857142857143</v>
      </c>
      <c r="K22">
        <v>19</v>
      </c>
      <c r="L22" s="1">
        <v>11.1</v>
      </c>
      <c r="M22" s="4">
        <v>1.1414084252451324</v>
      </c>
      <c r="N22">
        <f t="shared" si="1"/>
        <v>19</v>
      </c>
      <c r="O22">
        <f t="shared" si="0"/>
        <v>9.7248274627166253</v>
      </c>
    </row>
    <row r="23" spans="2:15" x14ac:dyDescent="0.3">
      <c r="C23" t="s">
        <v>34</v>
      </c>
      <c r="D23">
        <v>4</v>
      </c>
      <c r="E23">
        <v>20</v>
      </c>
      <c r="F23" s="1">
        <v>14.5</v>
      </c>
      <c r="G23">
        <f t="shared" si="2"/>
        <v>39.299999999999997</v>
      </c>
      <c r="H23">
        <f t="shared" si="3"/>
        <v>9.8249999999999993</v>
      </c>
      <c r="I23">
        <f t="shared" si="4"/>
        <v>9.8874999999999993</v>
      </c>
      <c r="J23" s="2">
        <f t="shared" si="5"/>
        <v>1.4664981036662454</v>
      </c>
      <c r="K23">
        <v>20</v>
      </c>
      <c r="L23" s="1">
        <v>14.5</v>
      </c>
      <c r="M23" s="4">
        <v>1.5189779168101878</v>
      </c>
      <c r="N23">
        <f t="shared" si="1"/>
        <v>20</v>
      </c>
      <c r="O23">
        <f t="shared" si="0"/>
        <v>9.5458925633689287</v>
      </c>
    </row>
    <row r="24" spans="2:15" x14ac:dyDescent="0.3">
      <c r="B24">
        <v>2009</v>
      </c>
      <c r="C24" t="s">
        <v>31</v>
      </c>
      <c r="D24">
        <v>1</v>
      </c>
      <c r="E24">
        <v>21</v>
      </c>
      <c r="F24" s="1">
        <v>8</v>
      </c>
      <c r="G24">
        <f t="shared" si="2"/>
        <v>39.800000000000004</v>
      </c>
      <c r="H24">
        <f t="shared" si="3"/>
        <v>9.9500000000000011</v>
      </c>
      <c r="I24">
        <f t="shared" si="4"/>
        <v>9.9875000000000007</v>
      </c>
      <c r="J24" s="2">
        <f t="shared" si="5"/>
        <v>0.80100125156445556</v>
      </c>
      <c r="K24">
        <v>21</v>
      </c>
      <c r="L24" s="1">
        <v>8</v>
      </c>
      <c r="M24" s="4">
        <v>0.76490884047916119</v>
      </c>
      <c r="N24">
        <f t="shared" si="1"/>
        <v>21</v>
      </c>
      <c r="O24">
        <f t="shared" si="0"/>
        <v>10.458762635020099</v>
      </c>
    </row>
    <row r="25" spans="2:15" x14ac:dyDescent="0.3">
      <c r="C25" t="s">
        <v>32</v>
      </c>
      <c r="D25">
        <v>2</v>
      </c>
      <c r="E25">
        <v>22</v>
      </c>
      <c r="F25" s="1">
        <v>6.2</v>
      </c>
      <c r="G25">
        <f t="shared" si="2"/>
        <v>40.1</v>
      </c>
      <c r="H25">
        <f t="shared" si="3"/>
        <v>10.025</v>
      </c>
      <c r="I25">
        <f t="shared" si="4"/>
        <v>10.074999999999999</v>
      </c>
      <c r="J25" s="2">
        <f t="shared" si="5"/>
        <v>0.61538461538461542</v>
      </c>
      <c r="K25">
        <v>22</v>
      </c>
      <c r="L25" s="1">
        <v>6.2</v>
      </c>
      <c r="M25" s="4">
        <v>0.57470481746551905</v>
      </c>
      <c r="N25">
        <f t="shared" si="1"/>
        <v>22</v>
      </c>
      <c r="O25">
        <f t="shared" si="0"/>
        <v>10.788146908777193</v>
      </c>
    </row>
    <row r="26" spans="2:15" x14ac:dyDescent="0.3">
      <c r="C26" t="s">
        <v>33</v>
      </c>
      <c r="D26">
        <v>3</v>
      </c>
      <c r="E26">
        <v>23</v>
      </c>
      <c r="F26" s="1">
        <v>11.4</v>
      </c>
      <c r="G26">
        <f t="shared" si="2"/>
        <v>40.5</v>
      </c>
      <c r="H26">
        <f t="shared" si="3"/>
        <v>10.125</v>
      </c>
      <c r="K26">
        <v>23</v>
      </c>
      <c r="L26" s="1">
        <v>11.4</v>
      </c>
      <c r="M26" s="4">
        <v>1.1414084252451324</v>
      </c>
      <c r="N26">
        <f t="shared" si="1"/>
        <v>23</v>
      </c>
      <c r="O26">
        <f t="shared" si="0"/>
        <v>9.9876606373846428</v>
      </c>
    </row>
    <row r="27" spans="2:15" x14ac:dyDescent="0.3">
      <c r="C27" t="s">
        <v>34</v>
      </c>
      <c r="D27">
        <v>4</v>
      </c>
      <c r="E27">
        <v>24</v>
      </c>
      <c r="F27" s="1">
        <v>14.9</v>
      </c>
      <c r="K27">
        <v>24</v>
      </c>
      <c r="L27" s="1">
        <v>14.9</v>
      </c>
      <c r="M27" s="4">
        <v>1.5189779168101878</v>
      </c>
      <c r="N27">
        <f t="shared" si="1"/>
        <v>24</v>
      </c>
      <c r="O27">
        <f t="shared" si="0"/>
        <v>9.8092275306342795</v>
      </c>
    </row>
    <row r="28" spans="2:15" x14ac:dyDescent="0.3">
      <c r="B28">
        <v>2010</v>
      </c>
      <c r="C28" t="s">
        <v>31</v>
      </c>
      <c r="D28">
        <v>1</v>
      </c>
      <c r="E28">
        <v>25</v>
      </c>
      <c r="K28">
        <v>25</v>
      </c>
      <c r="M28" s="1"/>
    </row>
    <row r="29" spans="2:15" x14ac:dyDescent="0.3">
      <c r="C29" t="s">
        <v>32</v>
      </c>
      <c r="D29">
        <v>2</v>
      </c>
      <c r="E29">
        <v>26</v>
      </c>
      <c r="K29">
        <v>26</v>
      </c>
      <c r="M29" s="1"/>
    </row>
    <row r="30" spans="2:15" x14ac:dyDescent="0.3">
      <c r="C30" t="s">
        <v>33</v>
      </c>
      <c r="D30">
        <v>3</v>
      </c>
      <c r="E30">
        <v>27</v>
      </c>
      <c r="K30">
        <v>27</v>
      </c>
      <c r="M30" s="1"/>
    </row>
    <row r="31" spans="2:15" x14ac:dyDescent="0.3">
      <c r="C31" t="s">
        <v>34</v>
      </c>
      <c r="D31">
        <v>4</v>
      </c>
      <c r="E31">
        <v>28</v>
      </c>
      <c r="K31">
        <v>28</v>
      </c>
      <c r="M31" s="1"/>
    </row>
    <row r="35" spans="3:8" x14ac:dyDescent="0.3">
      <c r="F35" t="s">
        <v>44</v>
      </c>
      <c r="G35">
        <v>0.99769300000000005</v>
      </c>
    </row>
    <row r="39" spans="3:8" x14ac:dyDescent="0.3">
      <c r="C39" t="s">
        <v>30</v>
      </c>
      <c r="D39" t="s">
        <v>31</v>
      </c>
      <c r="E39" t="s">
        <v>32</v>
      </c>
      <c r="F39" t="s">
        <v>33</v>
      </c>
      <c r="G39" t="s">
        <v>34</v>
      </c>
    </row>
    <row r="40" spans="3:8" x14ac:dyDescent="0.3">
      <c r="C40">
        <v>2004</v>
      </c>
      <c r="F40" s="2">
        <v>1.1799410029498525</v>
      </c>
      <c r="G40" s="2">
        <v>1.5029585798816569</v>
      </c>
    </row>
    <row r="41" spans="3:8" x14ac:dyDescent="0.3">
      <c r="C41">
        <v>2005</v>
      </c>
      <c r="D41">
        <v>0.77200000000000002</v>
      </c>
      <c r="E41">
        <v>0.54</v>
      </c>
      <c r="F41">
        <v>1.1299999999999999</v>
      </c>
      <c r="G41">
        <v>1.55</v>
      </c>
    </row>
    <row r="42" spans="3:8" x14ac:dyDescent="0.3">
      <c r="C42">
        <v>2006</v>
      </c>
      <c r="D42">
        <v>0.77500000000000002</v>
      </c>
      <c r="E42">
        <v>0.55300000000000005</v>
      </c>
      <c r="F42">
        <v>1.141</v>
      </c>
      <c r="G42">
        <v>1.5349999999999999</v>
      </c>
    </row>
    <row r="43" spans="3:8" x14ac:dyDescent="0.3">
      <c r="C43">
        <v>2007</v>
      </c>
      <c r="D43">
        <v>0.753</v>
      </c>
      <c r="E43">
        <v>0.58099999999999996</v>
      </c>
      <c r="F43">
        <v>1.1259999999999999</v>
      </c>
      <c r="G43">
        <v>1.5580000000000001</v>
      </c>
    </row>
    <row r="44" spans="3:8" x14ac:dyDescent="0.3">
      <c r="C44">
        <v>2008</v>
      </c>
      <c r="D44">
        <v>0.73299999999999998</v>
      </c>
      <c r="E44">
        <v>0.59</v>
      </c>
      <c r="F44">
        <v>0.14299999999999999</v>
      </c>
      <c r="G44">
        <v>1.466</v>
      </c>
    </row>
    <row r="45" spans="3:8" x14ac:dyDescent="0.3">
      <c r="C45">
        <v>2009</v>
      </c>
      <c r="D45">
        <v>0.80100000000000005</v>
      </c>
      <c r="E45">
        <v>0.61499999999999999</v>
      </c>
    </row>
    <row r="47" spans="3:8" x14ac:dyDescent="0.3">
      <c r="C47" t="s">
        <v>42</v>
      </c>
      <c r="D47">
        <f>SUM(D41:D45)</f>
        <v>3.8340000000000005</v>
      </c>
      <c r="E47">
        <f>SUM(E41:E45)</f>
        <v>2.8789999999999996</v>
      </c>
      <c r="F47" s="2">
        <f>SUM(F40:F44)</f>
        <v>4.7199410029498514</v>
      </c>
      <c r="G47" s="2">
        <f>SUM(G40:G44)</f>
        <v>7.6119585798816569</v>
      </c>
      <c r="H47">
        <f>SUM(D47:G47)</f>
        <v>19.044899582831508</v>
      </c>
    </row>
    <row r="48" spans="3:8" x14ac:dyDescent="0.3">
      <c r="C48" t="s">
        <v>43</v>
      </c>
      <c r="D48">
        <f>D47/5</f>
        <v>0.76680000000000015</v>
      </c>
      <c r="E48">
        <f t="shared" ref="E48:G48" si="6">E47/5</f>
        <v>0.57579999999999987</v>
      </c>
      <c r="F48">
        <f t="shared" si="6"/>
        <v>0.94398820058997024</v>
      </c>
      <c r="G48">
        <f t="shared" si="6"/>
        <v>1.5223917159763314</v>
      </c>
      <c r="H48">
        <f>SUM(D48:G48)</f>
        <v>3.8089799165663019</v>
      </c>
    </row>
    <row r="49" spans="3:8" x14ac:dyDescent="0.3">
      <c r="C49" t="s">
        <v>28</v>
      </c>
      <c r="D49">
        <f>D48*G35</f>
        <v>0.76503099240000016</v>
      </c>
      <c r="E49">
        <f>E48/G35</f>
        <v>0.57713144223724111</v>
      </c>
      <c r="F49">
        <f>F48/G35</f>
        <v>0.946171017126481</v>
      </c>
      <c r="G49">
        <f>G48/G35</f>
        <v>1.5259119949486779</v>
      </c>
      <c r="H49">
        <f>SUM(D49:G49)</f>
        <v>3.8142454467124001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tr_dtr</vt:lpstr>
      <vt:lpstr>Sheet2</vt:lpstr>
      <vt:lpstr>deseasionality &amp;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Shourav Majumder</dc:creator>
  <cp:lastModifiedBy>Shourav Majumder</cp:lastModifiedBy>
  <dcterms:created xsi:type="dcterms:W3CDTF">2024-02-17T12:13:36Z</dcterms:created>
  <dcterms:modified xsi:type="dcterms:W3CDTF">2024-02-17T14:51:08Z</dcterms:modified>
</cp:coreProperties>
</file>