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eam\python_works\excel_work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33" i="1" l="1"/>
  <c r="W33" i="1"/>
  <c r="U33" i="1"/>
  <c r="V33" i="1" s="1"/>
  <c r="X33" i="1" s="1"/>
  <c r="O33" i="1"/>
  <c r="H33" i="1"/>
  <c r="G33" i="1"/>
  <c r="AB33" i="1" s="1"/>
  <c r="AC33" i="1" s="1"/>
  <c r="W32" i="1"/>
  <c r="U32" i="1"/>
  <c r="V32" i="1" s="1"/>
  <c r="X32" i="1" s="1"/>
  <c r="AE32" i="1" s="1"/>
  <c r="AL32" i="1" s="1"/>
  <c r="AO32" i="1" s="1"/>
  <c r="O32" i="1"/>
  <c r="AD32" i="1" s="1"/>
  <c r="H32" i="1"/>
  <c r="G32" i="1"/>
  <c r="AB32" i="1" s="1"/>
  <c r="AC32" i="1" s="1"/>
  <c r="AB31" i="1"/>
  <c r="AC31" i="1" s="1"/>
  <c r="W31" i="1"/>
  <c r="U31" i="1"/>
  <c r="V31" i="1" s="1"/>
  <c r="X31" i="1" s="1"/>
  <c r="O31" i="1"/>
  <c r="AD31" i="1" s="1"/>
  <c r="H31" i="1"/>
  <c r="G31" i="1"/>
  <c r="W30" i="1"/>
  <c r="V30" i="1"/>
  <c r="X30" i="1" s="1"/>
  <c r="U30" i="1"/>
  <c r="O30" i="1"/>
  <c r="AD30" i="1" s="1"/>
  <c r="G30" i="1"/>
  <c r="AB30" i="1" s="1"/>
  <c r="AC30" i="1" s="1"/>
  <c r="AD29" i="1"/>
  <c r="W29" i="1"/>
  <c r="X29" i="1" s="1"/>
  <c r="AE29" i="1" s="1"/>
  <c r="AL29" i="1" s="1"/>
  <c r="AO29" i="1" s="1"/>
  <c r="V29" i="1"/>
  <c r="U29" i="1"/>
  <c r="O29" i="1"/>
  <c r="H29" i="1"/>
  <c r="G29" i="1"/>
  <c r="AB29" i="1" s="1"/>
  <c r="AC29" i="1" s="1"/>
  <c r="AB28" i="1"/>
  <c r="AC28" i="1" s="1"/>
  <c r="W28" i="1"/>
  <c r="U28" i="1"/>
  <c r="V28" i="1" s="1"/>
  <c r="X28" i="1" s="1"/>
  <c r="AE28" i="1" s="1"/>
  <c r="AL28" i="1" s="1"/>
  <c r="AO28" i="1" s="1"/>
  <c r="O28" i="1"/>
  <c r="AD28" i="1" s="1"/>
  <c r="H28" i="1"/>
  <c r="G28" i="1"/>
  <c r="AB27" i="1"/>
  <c r="AC27" i="1" s="1"/>
  <c r="W27" i="1"/>
  <c r="U27" i="1"/>
  <c r="V27" i="1" s="1"/>
  <c r="X27" i="1" s="1"/>
  <c r="O27" i="1"/>
  <c r="AD27" i="1" s="1"/>
  <c r="G27" i="1"/>
  <c r="H27" i="1" s="1"/>
  <c r="AD26" i="1"/>
  <c r="W26" i="1"/>
  <c r="V26" i="1"/>
  <c r="X26" i="1" s="1"/>
  <c r="U26" i="1"/>
  <c r="O26" i="1"/>
  <c r="G26" i="1"/>
  <c r="AB26" i="1" s="1"/>
  <c r="AC26" i="1" s="1"/>
  <c r="AD25" i="1"/>
  <c r="W25" i="1"/>
  <c r="X25" i="1" s="1"/>
  <c r="AE25" i="1" s="1"/>
  <c r="AL25" i="1" s="1"/>
  <c r="AO25" i="1" s="1"/>
  <c r="V25" i="1"/>
  <c r="U25" i="1"/>
  <c r="O25" i="1"/>
  <c r="H25" i="1"/>
  <c r="G25" i="1"/>
  <c r="AB25" i="1" s="1"/>
  <c r="AC25" i="1" s="1"/>
  <c r="AB24" i="1"/>
  <c r="AC24" i="1" s="1"/>
  <c r="W24" i="1"/>
  <c r="U24" i="1"/>
  <c r="V24" i="1" s="1"/>
  <c r="X24" i="1" s="1"/>
  <c r="AE24" i="1" s="1"/>
  <c r="AL24" i="1" s="1"/>
  <c r="AO24" i="1" s="1"/>
  <c r="O24" i="1"/>
  <c r="AD24" i="1" s="1"/>
  <c r="H24" i="1"/>
  <c r="G24" i="1"/>
  <c r="AB23" i="1"/>
  <c r="AC23" i="1" s="1"/>
  <c r="W23" i="1"/>
  <c r="U23" i="1"/>
  <c r="V23" i="1" s="1"/>
  <c r="X23" i="1" s="1"/>
  <c r="O23" i="1"/>
  <c r="AD23" i="1" s="1"/>
  <c r="G23" i="1"/>
  <c r="H23" i="1" s="1"/>
  <c r="AD22" i="1"/>
  <c r="W22" i="1"/>
  <c r="V22" i="1"/>
  <c r="X22" i="1" s="1"/>
  <c r="U22" i="1"/>
  <c r="O22" i="1"/>
  <c r="G22" i="1"/>
  <c r="AB22" i="1" s="1"/>
  <c r="AC22" i="1" s="1"/>
  <c r="AD21" i="1"/>
  <c r="W21" i="1"/>
  <c r="X21" i="1" s="1"/>
  <c r="AE21" i="1" s="1"/>
  <c r="AL21" i="1" s="1"/>
  <c r="AO21" i="1" s="1"/>
  <c r="V21" i="1"/>
  <c r="U21" i="1"/>
  <c r="O21" i="1"/>
  <c r="H21" i="1"/>
  <c r="G21" i="1"/>
  <c r="AB21" i="1" s="1"/>
  <c r="AC21" i="1" s="1"/>
  <c r="AB20" i="1"/>
  <c r="AC20" i="1" s="1"/>
  <c r="W20" i="1"/>
  <c r="U20" i="1"/>
  <c r="V20" i="1" s="1"/>
  <c r="X20" i="1" s="1"/>
  <c r="AE20" i="1" s="1"/>
  <c r="AL20" i="1" s="1"/>
  <c r="AO20" i="1" s="1"/>
  <c r="O20" i="1"/>
  <c r="AD20" i="1" s="1"/>
  <c r="H20" i="1"/>
  <c r="G20" i="1"/>
  <c r="AB19" i="1"/>
  <c r="AC19" i="1" s="1"/>
  <c r="W19" i="1"/>
  <c r="U19" i="1"/>
  <c r="V19" i="1" s="1"/>
  <c r="X19" i="1" s="1"/>
  <c r="O19" i="1"/>
  <c r="AD19" i="1" s="1"/>
  <c r="G19" i="1"/>
  <c r="H19" i="1" s="1"/>
  <c r="AD18" i="1"/>
  <c r="W18" i="1"/>
  <c r="V18" i="1"/>
  <c r="X18" i="1" s="1"/>
  <c r="U18" i="1"/>
  <c r="O18" i="1"/>
  <c r="G18" i="1"/>
  <c r="AB18" i="1" s="1"/>
  <c r="AC18" i="1" s="1"/>
  <c r="AD17" i="1"/>
  <c r="W17" i="1"/>
  <c r="X17" i="1" s="1"/>
  <c r="AE17" i="1" s="1"/>
  <c r="AL17" i="1" s="1"/>
  <c r="AO17" i="1" s="1"/>
  <c r="V17" i="1"/>
  <c r="U17" i="1"/>
  <c r="O17" i="1"/>
  <c r="H17" i="1"/>
  <c r="G17" i="1"/>
  <c r="AB17" i="1" s="1"/>
  <c r="AC17" i="1" s="1"/>
  <c r="AB16" i="1"/>
  <c r="AC16" i="1" s="1"/>
  <c r="W16" i="1"/>
  <c r="U16" i="1"/>
  <c r="V16" i="1" s="1"/>
  <c r="X16" i="1" s="1"/>
  <c r="AE16" i="1" s="1"/>
  <c r="AL16" i="1" s="1"/>
  <c r="AO16" i="1" s="1"/>
  <c r="O16" i="1"/>
  <c r="AD16" i="1" s="1"/>
  <c r="H16" i="1"/>
  <c r="G16" i="1"/>
  <c r="AB15" i="1"/>
  <c r="AC15" i="1" s="1"/>
  <c r="W15" i="1"/>
  <c r="U15" i="1"/>
  <c r="V15" i="1" s="1"/>
  <c r="X15" i="1" s="1"/>
  <c r="O15" i="1"/>
  <c r="AD15" i="1" s="1"/>
  <c r="G15" i="1"/>
  <c r="H15" i="1" s="1"/>
  <c r="AD14" i="1"/>
  <c r="W14" i="1"/>
  <c r="V14" i="1"/>
  <c r="X14" i="1" s="1"/>
  <c r="U14" i="1"/>
  <c r="O14" i="1"/>
  <c r="G14" i="1"/>
  <c r="AB14" i="1" s="1"/>
  <c r="AC14" i="1" s="1"/>
  <c r="AD13" i="1"/>
  <c r="W13" i="1"/>
  <c r="X13" i="1" s="1"/>
  <c r="AE13" i="1" s="1"/>
  <c r="AL13" i="1" s="1"/>
  <c r="AO13" i="1" s="1"/>
  <c r="V13" i="1"/>
  <c r="U13" i="1"/>
  <c r="O13" i="1"/>
  <c r="H13" i="1"/>
  <c r="G13" i="1"/>
  <c r="AB13" i="1" s="1"/>
  <c r="AC13" i="1" s="1"/>
  <c r="AB12" i="1"/>
  <c r="AC12" i="1" s="1"/>
  <c r="W12" i="1"/>
  <c r="U12" i="1"/>
  <c r="V12" i="1" s="1"/>
  <c r="X12" i="1" s="1"/>
  <c r="AE12" i="1" s="1"/>
  <c r="AL12" i="1" s="1"/>
  <c r="AO12" i="1" s="1"/>
  <c r="O12" i="1"/>
  <c r="AD12" i="1" s="1"/>
  <c r="H12" i="1"/>
  <c r="G12" i="1"/>
  <c r="AB11" i="1"/>
  <c r="AC11" i="1" s="1"/>
  <c r="W11" i="1"/>
  <c r="U11" i="1"/>
  <c r="V11" i="1" s="1"/>
  <c r="X11" i="1" s="1"/>
  <c r="O11" i="1"/>
  <c r="AD11" i="1" s="1"/>
  <c r="G11" i="1"/>
  <c r="H11" i="1" s="1"/>
  <c r="AD10" i="1"/>
  <c r="W10" i="1"/>
  <c r="V10" i="1"/>
  <c r="X10" i="1" s="1"/>
  <c r="U10" i="1"/>
  <c r="O10" i="1"/>
  <c r="G10" i="1"/>
  <c r="AB10" i="1" s="1"/>
  <c r="AC10" i="1" s="1"/>
  <c r="AD9" i="1"/>
  <c r="W9" i="1"/>
  <c r="X9" i="1" s="1"/>
  <c r="AE9" i="1" s="1"/>
  <c r="AL9" i="1" s="1"/>
  <c r="AO9" i="1" s="1"/>
  <c r="V9" i="1"/>
  <c r="U9" i="1"/>
  <c r="O9" i="1"/>
  <c r="H9" i="1"/>
  <c r="G9" i="1"/>
  <c r="AB9" i="1" s="1"/>
  <c r="AC9" i="1" s="1"/>
  <c r="AB8" i="1"/>
  <c r="AC8" i="1" s="1"/>
  <c r="W8" i="1"/>
  <c r="U8" i="1"/>
  <c r="V8" i="1" s="1"/>
  <c r="X8" i="1" s="1"/>
  <c r="AE8" i="1" s="1"/>
  <c r="AL8" i="1" s="1"/>
  <c r="AO8" i="1" s="1"/>
  <c r="O8" i="1"/>
  <c r="AD8" i="1" s="1"/>
  <c r="H8" i="1"/>
  <c r="G8" i="1"/>
  <c r="AB7" i="1"/>
  <c r="AC7" i="1" s="1"/>
  <c r="W7" i="1"/>
  <c r="U7" i="1"/>
  <c r="V7" i="1" s="1"/>
  <c r="X7" i="1" s="1"/>
  <c r="O7" i="1"/>
  <c r="AD7" i="1" s="1"/>
  <c r="G7" i="1"/>
  <c r="H7" i="1" s="1"/>
  <c r="AD6" i="1"/>
  <c r="W6" i="1"/>
  <c r="V6" i="1"/>
  <c r="X6" i="1" s="1"/>
  <c r="U6" i="1"/>
  <c r="O6" i="1"/>
  <c r="G6" i="1"/>
  <c r="AB6" i="1" s="1"/>
  <c r="AC6" i="1" s="1"/>
  <c r="AD5" i="1"/>
  <c r="W5" i="1"/>
  <c r="X5" i="1" s="1"/>
  <c r="AE5" i="1" s="1"/>
  <c r="AL5" i="1" s="1"/>
  <c r="AO5" i="1" s="1"/>
  <c r="V5" i="1"/>
  <c r="U5" i="1"/>
  <c r="O5" i="1"/>
  <c r="H5" i="1"/>
  <c r="G5" i="1"/>
  <c r="AB5" i="1" s="1"/>
  <c r="AC5" i="1" s="1"/>
  <c r="AB4" i="1"/>
  <c r="AC4" i="1" s="1"/>
  <c r="W4" i="1"/>
  <c r="U4" i="1"/>
  <c r="V4" i="1" s="1"/>
  <c r="X4" i="1" s="1"/>
  <c r="AE4" i="1" s="1"/>
  <c r="AL4" i="1" s="1"/>
  <c r="AO4" i="1" s="1"/>
  <c r="O4" i="1"/>
  <c r="AD4" i="1" s="1"/>
  <c r="H4" i="1"/>
  <c r="G4" i="1"/>
  <c r="AB3" i="1"/>
  <c r="AC3" i="1" s="1"/>
  <c r="W3" i="1"/>
  <c r="U3" i="1"/>
  <c r="V3" i="1" s="1"/>
  <c r="X3" i="1" s="1"/>
  <c r="O3" i="1"/>
  <c r="AD3" i="1" s="1"/>
  <c r="G3" i="1"/>
  <c r="H3" i="1" s="1"/>
  <c r="AD2" i="1"/>
  <c r="W2" i="1"/>
  <c r="V2" i="1"/>
  <c r="X2" i="1" s="1"/>
  <c r="U2" i="1"/>
  <c r="O2" i="1"/>
  <c r="G2" i="1"/>
  <c r="AE6" i="1" l="1"/>
  <c r="AL6" i="1" s="1"/>
  <c r="AO6" i="1" s="1"/>
  <c r="AE10" i="1"/>
  <c r="AL10" i="1" s="1"/>
  <c r="AO10" i="1" s="1"/>
  <c r="AE14" i="1"/>
  <c r="AL14" i="1" s="1"/>
  <c r="AO14" i="1" s="1"/>
  <c r="AE18" i="1"/>
  <c r="AL18" i="1" s="1"/>
  <c r="AO18" i="1" s="1"/>
  <c r="AE22" i="1"/>
  <c r="AL22" i="1" s="1"/>
  <c r="AO22" i="1" s="1"/>
  <c r="AE26" i="1"/>
  <c r="AL26" i="1" s="1"/>
  <c r="AO26" i="1" s="1"/>
  <c r="AE30" i="1"/>
  <c r="AL30" i="1" s="1"/>
  <c r="AO30" i="1" s="1"/>
  <c r="AE33" i="1"/>
  <c r="AL33" i="1" s="1"/>
  <c r="AO33" i="1" s="1"/>
  <c r="AE3" i="1"/>
  <c r="AL3" i="1" s="1"/>
  <c r="AO3" i="1" s="1"/>
  <c r="AE7" i="1"/>
  <c r="AL7" i="1" s="1"/>
  <c r="AO7" i="1" s="1"/>
  <c r="AE11" i="1"/>
  <c r="AL11" i="1" s="1"/>
  <c r="AO11" i="1" s="1"/>
  <c r="AE15" i="1"/>
  <c r="AL15" i="1" s="1"/>
  <c r="AO15" i="1" s="1"/>
  <c r="AE19" i="1"/>
  <c r="AL19" i="1" s="1"/>
  <c r="AO19" i="1" s="1"/>
  <c r="AE23" i="1"/>
  <c r="AL23" i="1" s="1"/>
  <c r="AO23" i="1" s="1"/>
  <c r="AE27" i="1"/>
  <c r="AL27" i="1" s="1"/>
  <c r="AO27" i="1" s="1"/>
  <c r="AE31" i="1"/>
  <c r="AL31" i="1" s="1"/>
  <c r="AO31" i="1" s="1"/>
  <c r="AB2" i="1"/>
  <c r="AC2" i="1" s="1"/>
  <c r="AE2" i="1" s="1"/>
  <c r="AL2" i="1" s="1"/>
  <c r="AO2" i="1" s="1"/>
  <c r="H2" i="1"/>
  <c r="H6" i="1"/>
  <c r="H10" i="1"/>
  <c r="H14" i="1"/>
  <c r="H18" i="1"/>
  <c r="H22" i="1"/>
  <c r="H26" i="1"/>
  <c r="H30" i="1"/>
</calcChain>
</file>

<file path=xl/sharedStrings.xml><?xml version="1.0" encoding="utf-8"?>
<sst xmlns="http://schemas.openxmlformats.org/spreadsheetml/2006/main" count="168" uniqueCount="88">
  <si>
    <t>SL.</t>
  </si>
  <si>
    <t>Employee Name</t>
  </si>
  <si>
    <t>Grade</t>
  </si>
  <si>
    <t>Designation</t>
  </si>
  <si>
    <t>Joining</t>
  </si>
  <si>
    <t>Section</t>
  </si>
  <si>
    <t>Basic Wages</t>
  </si>
  <si>
    <t>House Rent</t>
  </si>
  <si>
    <t>M.A</t>
  </si>
  <si>
    <t>T.A</t>
  </si>
  <si>
    <t>FA</t>
  </si>
  <si>
    <t>Com</t>
  </si>
  <si>
    <t>Gross Wages</t>
  </si>
  <si>
    <t>Day of Month</t>
  </si>
  <si>
    <t>Payable Day</t>
  </si>
  <si>
    <t>CL</t>
  </si>
  <si>
    <t>SL</t>
  </si>
  <si>
    <t>EL</t>
  </si>
  <si>
    <t>Absent Day</t>
  </si>
  <si>
    <t>OFF DAYS</t>
  </si>
  <si>
    <t>Absent Deduct</t>
  </si>
  <si>
    <t>Actual Amount</t>
  </si>
  <si>
    <t>Atten.Bonus</t>
  </si>
  <si>
    <t>Total Wages</t>
  </si>
  <si>
    <t>O/T Hr.</t>
  </si>
  <si>
    <t>O/T Rate</t>
  </si>
  <si>
    <t>O/T Pay</t>
  </si>
  <si>
    <t>Tiffin</t>
  </si>
  <si>
    <t>Gross payble</t>
  </si>
  <si>
    <t>Fine</t>
  </si>
  <si>
    <t>Lunch Deduction</t>
  </si>
  <si>
    <t>Stamp</t>
  </si>
  <si>
    <t>ID Deduct.</t>
  </si>
  <si>
    <t>Last Increment</t>
  </si>
  <si>
    <t>Net payble</t>
  </si>
  <si>
    <t>Advance Deduct</t>
  </si>
  <si>
    <t>Arrear</t>
  </si>
  <si>
    <t>Payable</t>
  </si>
  <si>
    <t>Code</t>
  </si>
  <si>
    <t>Signature</t>
  </si>
  <si>
    <t>Abdus sukkur</t>
  </si>
  <si>
    <t>G7</t>
  </si>
  <si>
    <t>Asst.Op</t>
  </si>
  <si>
    <t>Printing</t>
  </si>
  <si>
    <t>Sajeda Akter</t>
  </si>
  <si>
    <t>Miss. Rumi</t>
  </si>
  <si>
    <t>Baby Rani Das</t>
  </si>
  <si>
    <t>Nurul Hoq</t>
  </si>
  <si>
    <t>G5</t>
  </si>
  <si>
    <t>Jr. Op</t>
  </si>
  <si>
    <t>Jesmin Akter</t>
  </si>
  <si>
    <t>Tamanna Akter</t>
  </si>
  <si>
    <t>G4</t>
  </si>
  <si>
    <t>Layer Man</t>
  </si>
  <si>
    <t>Lima Akter</t>
  </si>
  <si>
    <t>Op</t>
  </si>
  <si>
    <t>Aklima Akter</t>
  </si>
  <si>
    <t>Md Sajjad Hossain</t>
  </si>
  <si>
    <t>Jahedul Islam</t>
  </si>
  <si>
    <t>G6</t>
  </si>
  <si>
    <t>OP</t>
  </si>
  <si>
    <t>Md Sakib</t>
  </si>
  <si>
    <t>Tasripa Jahan</t>
  </si>
  <si>
    <t>QI</t>
  </si>
  <si>
    <t>Kusum Begum</t>
  </si>
  <si>
    <t>Rubina Akter</t>
  </si>
  <si>
    <t>Arman Chy.</t>
  </si>
  <si>
    <t>Naima Akter</t>
  </si>
  <si>
    <t>Anika Chakma</t>
  </si>
  <si>
    <t>Q.I</t>
  </si>
  <si>
    <t>Marjana Akter</t>
  </si>
  <si>
    <t>Shanta Das</t>
  </si>
  <si>
    <t>Nur Fateha</t>
  </si>
  <si>
    <t>AQC</t>
  </si>
  <si>
    <t>Umme Kulsum</t>
  </si>
  <si>
    <t>Singthwai</t>
  </si>
  <si>
    <t>DM</t>
  </si>
  <si>
    <t>TANIYA AKTER</t>
  </si>
  <si>
    <t>TRAINEE</t>
  </si>
  <si>
    <t>MD. JAVED KHAN</t>
  </si>
  <si>
    <t>QC</t>
  </si>
  <si>
    <t>MD. ABU BOKKOR</t>
  </si>
  <si>
    <t>AOUGRU CHANG</t>
  </si>
  <si>
    <t>Mizanur Rahman</t>
  </si>
  <si>
    <t>RAHIM MIA</t>
  </si>
  <si>
    <t>MINARA BEGUM</t>
  </si>
  <si>
    <t>SHARIFA BEGUM</t>
  </si>
  <si>
    <t>PARUL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</si>
</sst>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 Black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Arial Black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15" fontId="4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5" fontId="4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 readingOrder="1"/>
    </xf>
    <xf numFmtId="0" fontId="11" fillId="2" borderId="2" xfId="0" applyFont="1" applyFill="1" applyBorder="1" applyAlignment="1">
      <alignment horizontal="center" vertical="center" textRotation="90"/>
    </xf>
    <xf numFmtId="15" fontId="12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righ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2" borderId="2" xfId="0" applyFill="1" applyBorder="1"/>
    <xf numFmtId="1" fontId="4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33"/>
  <sheetViews>
    <sheetView tabSelected="1" workbookViewId="0">
      <selection sqref="A1:AQ33"/>
    </sheetView>
  </sheetViews>
  <sheetFormatPr defaultRowHeight="15" x14ac:dyDescent="0.25"/>
  <cols>
    <col min="1" max="1" width="13.5703125" style="1" bestFit="1" customWidth="1"/>
    <col min="2" max="4" width="13.5703125" style="2" bestFit="1" customWidth="1"/>
    <col min="5" max="5" width="13.5703125" style="3" bestFit="1" customWidth="1"/>
    <col min="6" max="6" width="13.5703125" style="2" bestFit="1" customWidth="1"/>
    <col min="7" max="8" width="13.5703125" style="4" bestFit="1" customWidth="1"/>
    <col min="9" max="11" width="13.5703125" style="1" bestFit="1" customWidth="1"/>
    <col min="12" max="12" width="13.5703125" style="4" bestFit="1" customWidth="1"/>
    <col min="13" max="13" width="13.5703125" style="5" bestFit="1" customWidth="1"/>
    <col min="14" max="15" width="13.5703125" style="1" bestFit="1" customWidth="1"/>
    <col min="16" max="16" width="13.5703125" style="6" bestFit="1" customWidth="1"/>
    <col min="17" max="17" width="13.5703125" style="1" bestFit="1" customWidth="1"/>
    <col min="18" max="18" width="13.5703125" style="6" bestFit="1" customWidth="1"/>
    <col min="19" max="20" width="13.5703125" style="1" bestFit="1" customWidth="1"/>
    <col min="21" max="22" width="13.5703125" style="4" bestFit="1" customWidth="1"/>
    <col min="23" max="23" width="13.5703125" style="1" bestFit="1" customWidth="1"/>
    <col min="24" max="24" width="13.5703125" style="4" bestFit="1" customWidth="1"/>
    <col min="25" max="26" width="13.5703125" style="6" bestFit="1" customWidth="1"/>
    <col min="27" max="27" width="13.5703125" style="1" bestFit="1" customWidth="1"/>
    <col min="28" max="28" width="13.5703125" style="7" bestFit="1" customWidth="1"/>
    <col min="29" max="31" width="13.5703125" style="4" bestFit="1" customWidth="1"/>
    <col min="32" max="34" width="13.5703125" style="6" bestFit="1" customWidth="1"/>
    <col min="35" max="39" width="13.5703125" style="4" bestFit="1" customWidth="1"/>
    <col min="40" max="40" width="13.5703125" style="6" bestFit="1" customWidth="1"/>
    <col min="41" max="41" width="13.5703125" style="4" bestFit="1" customWidth="1"/>
    <col min="42" max="42" width="13.5703125" style="3" bestFit="1" customWidth="1"/>
    <col min="43" max="43" width="13.5703125" style="2" bestFit="1" customWidth="1"/>
  </cols>
  <sheetData>
    <row r="1" spans="1:43" ht="18.7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1" t="s">
        <v>15</v>
      </c>
      <c r="Q1" s="11" t="s">
        <v>16</v>
      </c>
      <c r="R1" s="13" t="s">
        <v>17</v>
      </c>
      <c r="S1" s="14" t="s">
        <v>18</v>
      </c>
      <c r="T1" s="14" t="s">
        <v>19</v>
      </c>
      <c r="U1" s="13" t="s">
        <v>20</v>
      </c>
      <c r="V1" s="13" t="s">
        <v>21</v>
      </c>
      <c r="W1" s="14" t="s">
        <v>22</v>
      </c>
      <c r="X1" s="13" t="s">
        <v>23</v>
      </c>
      <c r="Y1" s="13"/>
      <c r="Z1" s="13"/>
      <c r="AA1" s="14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/>
      <c r="AI1" s="11" t="s">
        <v>31</v>
      </c>
      <c r="AJ1" s="11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5" t="s">
        <v>38</v>
      </c>
      <c r="AQ1" s="10" t="s">
        <v>39</v>
      </c>
    </row>
    <row r="2" spans="1:43" ht="18.75" customHeight="1" x14ac:dyDescent="0.25">
      <c r="A2" s="16">
        <v>1</v>
      </c>
      <c r="B2" s="17" t="s">
        <v>40</v>
      </c>
      <c r="C2" s="18" t="s">
        <v>41</v>
      </c>
      <c r="D2" s="17" t="s">
        <v>42</v>
      </c>
      <c r="E2" s="19">
        <v>43470</v>
      </c>
      <c r="F2" s="20" t="s">
        <v>43</v>
      </c>
      <c r="G2" s="21">
        <f t="shared" ref="G2:G33" si="0">(M2-K2-J2-I2)*100/150</f>
        <v>4700</v>
      </c>
      <c r="H2" s="21">
        <f t="shared" ref="H2:H33" si="1">G2*50/100</f>
        <v>2350</v>
      </c>
      <c r="I2" s="22">
        <v>750</v>
      </c>
      <c r="J2" s="22">
        <v>450</v>
      </c>
      <c r="K2" s="22">
        <v>1250</v>
      </c>
      <c r="L2" s="22"/>
      <c r="M2" s="23">
        <v>9500</v>
      </c>
      <c r="N2" s="24">
        <v>29</v>
      </c>
      <c r="O2" s="25">
        <f t="shared" ref="O2:O33" si="2">N2-S2</f>
        <v>28</v>
      </c>
      <c r="P2" s="22"/>
      <c r="Q2" s="22">
        <v>10</v>
      </c>
      <c r="R2" s="26"/>
      <c r="S2" s="27">
        <v>1</v>
      </c>
      <c r="T2" s="27">
        <v>4</v>
      </c>
      <c r="U2" s="28">
        <f t="shared" ref="U2:U33" si="3">M2/30*S2</f>
        <v>316.66666666666669</v>
      </c>
      <c r="V2" s="28">
        <f t="shared" ref="V2:V33" si="4">M2-U2</f>
        <v>9183.3333333333339</v>
      </c>
      <c r="W2" s="27">
        <f t="shared" ref="W2:W33" si="5">IF(S2&gt;0,0,IF(C2="G7",200,300))</f>
        <v>0</v>
      </c>
      <c r="X2" s="28">
        <f t="shared" ref="X2:X33" si="6">V2+W2</f>
        <v>9183.3333333333339</v>
      </c>
      <c r="Y2" s="28"/>
      <c r="Z2" s="28"/>
      <c r="AA2" s="27">
        <v>20</v>
      </c>
      <c r="AB2" s="29">
        <f t="shared" ref="AB2:AB33" si="7">G2/104</f>
        <v>45.192307692307693</v>
      </c>
      <c r="AC2" s="21">
        <f t="shared" ref="AC2:AC33" si="8">AA2*AB2</f>
        <v>903.84615384615381</v>
      </c>
      <c r="AD2" s="21">
        <f t="shared" ref="AD2:AD33" si="9">(O2-T2-P2-Q2-R2)*10</f>
        <v>140</v>
      </c>
      <c r="AE2" s="21">
        <f t="shared" ref="AE2:AE33" si="10">X2+AC2+AD2</f>
        <v>10227.179487179488</v>
      </c>
      <c r="AF2" s="21"/>
      <c r="AG2" s="21"/>
      <c r="AH2" s="21"/>
      <c r="AI2" s="21">
        <v>10</v>
      </c>
      <c r="AJ2" s="21"/>
      <c r="AK2" s="30">
        <v>45261</v>
      </c>
      <c r="AL2" s="31">
        <f t="shared" ref="AL2:AL33" si="11">AE2-AF2-AI2-AJ2</f>
        <v>10217.179487179488</v>
      </c>
      <c r="AM2" s="21">
        <v>0</v>
      </c>
      <c r="AN2" s="32"/>
      <c r="AO2" s="33">
        <f t="shared" ref="AO2:AO33" si="12">AL2-AM2</f>
        <v>10217.179487179488</v>
      </c>
      <c r="AP2" s="34">
        <v>2975</v>
      </c>
      <c r="AQ2" s="33"/>
    </row>
    <row r="3" spans="1:43" ht="18.75" customHeight="1" x14ac:dyDescent="0.25">
      <c r="A3" s="16">
        <v>2</v>
      </c>
      <c r="B3" s="22" t="s">
        <v>44</v>
      </c>
      <c r="C3" s="35" t="s">
        <v>41</v>
      </c>
      <c r="D3" s="22" t="s">
        <v>42</v>
      </c>
      <c r="E3" s="30">
        <v>43748</v>
      </c>
      <c r="F3" s="20" t="s">
        <v>43</v>
      </c>
      <c r="G3" s="21">
        <f t="shared" si="0"/>
        <v>4420</v>
      </c>
      <c r="H3" s="21">
        <f t="shared" si="1"/>
        <v>2210</v>
      </c>
      <c r="I3" s="22">
        <v>750</v>
      </c>
      <c r="J3" s="22">
        <v>450</v>
      </c>
      <c r="K3" s="22">
        <v>1250</v>
      </c>
      <c r="L3" s="22"/>
      <c r="M3" s="23">
        <v>9080</v>
      </c>
      <c r="N3" s="24">
        <v>29</v>
      </c>
      <c r="O3" s="25">
        <f t="shared" si="2"/>
        <v>28</v>
      </c>
      <c r="P3" s="22"/>
      <c r="Q3" s="22"/>
      <c r="R3" s="26"/>
      <c r="S3" s="27">
        <v>1</v>
      </c>
      <c r="T3" s="27">
        <v>5</v>
      </c>
      <c r="U3" s="28">
        <f t="shared" si="3"/>
        <v>302.66666666666669</v>
      </c>
      <c r="V3" s="28">
        <f t="shared" si="4"/>
        <v>8777.3333333333339</v>
      </c>
      <c r="W3" s="27">
        <f t="shared" si="5"/>
        <v>0</v>
      </c>
      <c r="X3" s="28">
        <f t="shared" si="6"/>
        <v>8777.3333333333339</v>
      </c>
      <c r="Y3" s="28"/>
      <c r="Z3" s="28"/>
      <c r="AA3" s="27">
        <v>41</v>
      </c>
      <c r="AB3" s="29">
        <f t="shared" si="7"/>
        <v>42.5</v>
      </c>
      <c r="AC3" s="21">
        <f t="shared" si="8"/>
        <v>1742.5</v>
      </c>
      <c r="AD3" s="21">
        <f t="shared" si="9"/>
        <v>230</v>
      </c>
      <c r="AE3" s="21">
        <f t="shared" si="10"/>
        <v>10749.833333333334</v>
      </c>
      <c r="AF3" s="21"/>
      <c r="AG3" s="21"/>
      <c r="AH3" s="21"/>
      <c r="AI3" s="21">
        <v>10</v>
      </c>
      <c r="AJ3" s="21"/>
      <c r="AK3" s="30">
        <v>45261</v>
      </c>
      <c r="AL3" s="31">
        <f t="shared" si="11"/>
        <v>10739.833333333334</v>
      </c>
      <c r="AM3" s="21">
        <v>0</v>
      </c>
      <c r="AN3" s="32"/>
      <c r="AO3" s="33">
        <f t="shared" si="12"/>
        <v>10739.833333333334</v>
      </c>
      <c r="AP3" s="34">
        <v>3236</v>
      </c>
      <c r="AQ3" s="33"/>
    </row>
    <row r="4" spans="1:43" ht="18.75" customHeight="1" x14ac:dyDescent="0.25">
      <c r="A4" s="16">
        <v>3</v>
      </c>
      <c r="B4" s="23" t="s">
        <v>45</v>
      </c>
      <c r="C4" s="35" t="s">
        <v>41</v>
      </c>
      <c r="D4" s="23" t="s">
        <v>42</v>
      </c>
      <c r="E4" s="30">
        <v>44418</v>
      </c>
      <c r="F4" s="20" t="s">
        <v>43</v>
      </c>
      <c r="G4" s="21">
        <f t="shared" si="0"/>
        <v>4222</v>
      </c>
      <c r="H4" s="21">
        <f t="shared" si="1"/>
        <v>2111</v>
      </c>
      <c r="I4" s="22">
        <v>750</v>
      </c>
      <c r="J4" s="22">
        <v>450</v>
      </c>
      <c r="K4" s="22">
        <v>1250</v>
      </c>
      <c r="L4" s="22"/>
      <c r="M4" s="23">
        <v>8783</v>
      </c>
      <c r="N4" s="24">
        <v>29</v>
      </c>
      <c r="O4" s="25">
        <f t="shared" si="2"/>
        <v>29</v>
      </c>
      <c r="P4" s="22"/>
      <c r="Q4" s="22"/>
      <c r="R4" s="26"/>
      <c r="S4" s="27">
        <v>0</v>
      </c>
      <c r="T4" s="27">
        <v>4</v>
      </c>
      <c r="U4" s="28">
        <f t="shared" si="3"/>
        <v>0</v>
      </c>
      <c r="V4" s="28">
        <f t="shared" si="4"/>
        <v>8783</v>
      </c>
      <c r="W4" s="27">
        <f t="shared" si="5"/>
        <v>200</v>
      </c>
      <c r="X4" s="28">
        <f t="shared" si="6"/>
        <v>8983</v>
      </c>
      <c r="Y4" s="28"/>
      <c r="Z4" s="28"/>
      <c r="AA4" s="27">
        <v>61</v>
      </c>
      <c r="AB4" s="29">
        <f t="shared" si="7"/>
        <v>40.596153846153847</v>
      </c>
      <c r="AC4" s="21">
        <f t="shared" si="8"/>
        <v>2476.3653846153848</v>
      </c>
      <c r="AD4" s="21">
        <f t="shared" si="9"/>
        <v>250</v>
      </c>
      <c r="AE4" s="21">
        <f t="shared" si="10"/>
        <v>11709.365384615385</v>
      </c>
      <c r="AF4" s="21"/>
      <c r="AG4" s="21"/>
      <c r="AH4" s="21"/>
      <c r="AI4" s="21">
        <v>10</v>
      </c>
      <c r="AJ4" s="21"/>
      <c r="AK4" s="30">
        <v>45261</v>
      </c>
      <c r="AL4" s="31">
        <f t="shared" si="11"/>
        <v>11699.365384615385</v>
      </c>
      <c r="AM4" s="21">
        <v>0</v>
      </c>
      <c r="AN4" s="32"/>
      <c r="AO4" s="33">
        <f t="shared" si="12"/>
        <v>11699.365384615385</v>
      </c>
      <c r="AP4" s="34">
        <v>4529</v>
      </c>
      <c r="AQ4" s="33"/>
    </row>
    <row r="5" spans="1:43" ht="18.75" customHeight="1" x14ac:dyDescent="0.25">
      <c r="A5" s="16">
        <v>4</v>
      </c>
      <c r="B5" s="36" t="s">
        <v>46</v>
      </c>
      <c r="C5" s="35" t="s">
        <v>41</v>
      </c>
      <c r="D5" s="23" t="s">
        <v>42</v>
      </c>
      <c r="E5" s="30">
        <v>44446</v>
      </c>
      <c r="F5" s="20" t="s">
        <v>43</v>
      </c>
      <c r="G5" s="21">
        <f t="shared" si="0"/>
        <v>3700</v>
      </c>
      <c r="H5" s="21">
        <f t="shared" si="1"/>
        <v>1850</v>
      </c>
      <c r="I5" s="22">
        <v>750</v>
      </c>
      <c r="J5" s="22">
        <v>450</v>
      </c>
      <c r="K5" s="22">
        <v>1250</v>
      </c>
      <c r="L5" s="22"/>
      <c r="M5" s="23">
        <v>8000</v>
      </c>
      <c r="N5" s="24">
        <v>29</v>
      </c>
      <c r="O5" s="25">
        <f t="shared" si="2"/>
        <v>29</v>
      </c>
      <c r="P5" s="22"/>
      <c r="Q5" s="22"/>
      <c r="R5" s="26"/>
      <c r="S5" s="27">
        <v>0</v>
      </c>
      <c r="T5" s="27">
        <v>5</v>
      </c>
      <c r="U5" s="28">
        <f t="shared" si="3"/>
        <v>0</v>
      </c>
      <c r="V5" s="28">
        <f t="shared" si="4"/>
        <v>8000</v>
      </c>
      <c r="W5" s="27">
        <f t="shared" si="5"/>
        <v>200</v>
      </c>
      <c r="X5" s="28">
        <f t="shared" si="6"/>
        <v>8200</v>
      </c>
      <c r="Y5" s="28"/>
      <c r="Z5" s="28"/>
      <c r="AA5" s="27">
        <v>43</v>
      </c>
      <c r="AB5" s="29">
        <f t="shared" si="7"/>
        <v>35.57692307692308</v>
      </c>
      <c r="AC5" s="21">
        <f t="shared" si="8"/>
        <v>1529.8076923076924</v>
      </c>
      <c r="AD5" s="21">
        <f t="shared" si="9"/>
        <v>240</v>
      </c>
      <c r="AE5" s="21">
        <f t="shared" si="10"/>
        <v>9969.8076923076915</v>
      </c>
      <c r="AF5" s="21"/>
      <c r="AG5" s="21"/>
      <c r="AH5" s="21"/>
      <c r="AI5" s="21">
        <v>10</v>
      </c>
      <c r="AJ5" s="21"/>
      <c r="AK5" s="30">
        <v>45261</v>
      </c>
      <c r="AL5" s="31">
        <f t="shared" si="11"/>
        <v>9959.8076923076915</v>
      </c>
      <c r="AM5" s="21">
        <v>0</v>
      </c>
      <c r="AN5" s="32"/>
      <c r="AO5" s="33">
        <f t="shared" si="12"/>
        <v>9959.8076923076915</v>
      </c>
      <c r="AP5" s="34">
        <v>4701</v>
      </c>
      <c r="AQ5" s="33"/>
    </row>
    <row r="6" spans="1:43" ht="18.75" customHeight="1" x14ac:dyDescent="0.25">
      <c r="A6" s="16">
        <v>5</v>
      </c>
      <c r="B6" s="37" t="s">
        <v>47</v>
      </c>
      <c r="C6" s="35" t="s">
        <v>48</v>
      </c>
      <c r="D6" s="23" t="s">
        <v>49</v>
      </c>
      <c r="E6" s="30">
        <v>44501</v>
      </c>
      <c r="F6" s="20" t="s">
        <v>43</v>
      </c>
      <c r="G6" s="21">
        <f t="shared" si="0"/>
        <v>6366.666666666667</v>
      </c>
      <c r="H6" s="21">
        <f t="shared" si="1"/>
        <v>3183.3333333333339</v>
      </c>
      <c r="I6" s="22">
        <v>750</v>
      </c>
      <c r="J6" s="22">
        <v>450</v>
      </c>
      <c r="K6" s="22">
        <v>1250</v>
      </c>
      <c r="L6" s="22"/>
      <c r="M6" s="23">
        <v>12000</v>
      </c>
      <c r="N6" s="24">
        <v>29</v>
      </c>
      <c r="O6" s="25">
        <f t="shared" si="2"/>
        <v>29</v>
      </c>
      <c r="P6" s="22"/>
      <c r="Q6" s="22"/>
      <c r="R6" s="26"/>
      <c r="S6" s="27">
        <v>0</v>
      </c>
      <c r="T6" s="27">
        <v>5</v>
      </c>
      <c r="U6" s="28">
        <f t="shared" si="3"/>
        <v>0</v>
      </c>
      <c r="V6" s="28">
        <f t="shared" si="4"/>
        <v>12000</v>
      </c>
      <c r="W6" s="27">
        <f t="shared" si="5"/>
        <v>300</v>
      </c>
      <c r="X6" s="28">
        <f t="shared" si="6"/>
        <v>12300</v>
      </c>
      <c r="Y6" s="28"/>
      <c r="Z6" s="28"/>
      <c r="AA6" s="27">
        <v>43</v>
      </c>
      <c r="AB6" s="29">
        <f t="shared" si="7"/>
        <v>61.217948717948723</v>
      </c>
      <c r="AC6" s="21">
        <f t="shared" si="8"/>
        <v>2632.3717948717949</v>
      </c>
      <c r="AD6" s="21">
        <f t="shared" si="9"/>
        <v>240</v>
      </c>
      <c r="AE6" s="21">
        <f t="shared" si="10"/>
        <v>15172.371794871795</v>
      </c>
      <c r="AF6" s="21"/>
      <c r="AG6" s="21"/>
      <c r="AH6" s="21"/>
      <c r="AI6" s="21">
        <v>10</v>
      </c>
      <c r="AJ6" s="21"/>
      <c r="AK6" s="30">
        <v>45261</v>
      </c>
      <c r="AL6" s="31">
        <f t="shared" si="11"/>
        <v>15162.371794871795</v>
      </c>
      <c r="AM6" s="21">
        <v>0</v>
      </c>
      <c r="AN6" s="32"/>
      <c r="AO6" s="33">
        <f t="shared" si="12"/>
        <v>15162.371794871795</v>
      </c>
      <c r="AP6" s="34">
        <v>5188</v>
      </c>
      <c r="AQ6" s="33"/>
    </row>
    <row r="7" spans="1:43" ht="18.75" customHeight="1" x14ac:dyDescent="0.25">
      <c r="A7" s="16">
        <v>6</v>
      </c>
      <c r="B7" s="37" t="s">
        <v>50</v>
      </c>
      <c r="C7" s="35" t="s">
        <v>41</v>
      </c>
      <c r="D7" s="23" t="s">
        <v>42</v>
      </c>
      <c r="E7" s="30">
        <v>44564</v>
      </c>
      <c r="F7" s="20" t="s">
        <v>43</v>
      </c>
      <c r="G7" s="21">
        <f t="shared" si="0"/>
        <v>3522</v>
      </c>
      <c r="H7" s="21">
        <f t="shared" si="1"/>
        <v>1761</v>
      </c>
      <c r="I7" s="22">
        <v>750</v>
      </c>
      <c r="J7" s="22">
        <v>450</v>
      </c>
      <c r="K7" s="22">
        <v>1250</v>
      </c>
      <c r="L7" s="22"/>
      <c r="M7" s="23">
        <v>7733</v>
      </c>
      <c r="N7" s="24">
        <v>29</v>
      </c>
      <c r="O7" s="25">
        <f t="shared" si="2"/>
        <v>29</v>
      </c>
      <c r="P7" s="22"/>
      <c r="Q7" s="22"/>
      <c r="R7" s="26"/>
      <c r="S7" s="27">
        <v>0</v>
      </c>
      <c r="T7" s="27">
        <v>5</v>
      </c>
      <c r="U7" s="28">
        <f t="shared" si="3"/>
        <v>0</v>
      </c>
      <c r="V7" s="28">
        <f t="shared" si="4"/>
        <v>7733</v>
      </c>
      <c r="W7" s="27">
        <f t="shared" si="5"/>
        <v>200</v>
      </c>
      <c r="X7" s="28">
        <f t="shared" si="6"/>
        <v>7933</v>
      </c>
      <c r="Y7" s="28"/>
      <c r="Z7" s="28"/>
      <c r="AA7" s="27">
        <v>45</v>
      </c>
      <c r="AB7" s="29">
        <f t="shared" si="7"/>
        <v>33.865384615384613</v>
      </c>
      <c r="AC7" s="21">
        <f t="shared" si="8"/>
        <v>1523.9423076923076</v>
      </c>
      <c r="AD7" s="21">
        <f t="shared" si="9"/>
        <v>240</v>
      </c>
      <c r="AE7" s="21">
        <f t="shared" si="10"/>
        <v>9696.9423076923085</v>
      </c>
      <c r="AF7" s="21"/>
      <c r="AG7" s="21"/>
      <c r="AH7" s="21"/>
      <c r="AI7" s="21">
        <v>10</v>
      </c>
      <c r="AJ7" s="21"/>
      <c r="AK7" s="30">
        <v>45261</v>
      </c>
      <c r="AL7" s="31">
        <f t="shared" si="11"/>
        <v>9686.9423076923085</v>
      </c>
      <c r="AM7" s="21">
        <v>0</v>
      </c>
      <c r="AN7" s="32"/>
      <c r="AO7" s="33">
        <f t="shared" si="12"/>
        <v>9686.9423076923085</v>
      </c>
      <c r="AP7" s="34">
        <v>5608</v>
      </c>
      <c r="AQ7" s="33"/>
    </row>
    <row r="8" spans="1:43" ht="18.75" customHeight="1" x14ac:dyDescent="0.25">
      <c r="A8" s="16">
        <v>7</v>
      </c>
      <c r="B8" s="37" t="s">
        <v>51</v>
      </c>
      <c r="C8" s="35" t="s">
        <v>52</v>
      </c>
      <c r="D8" s="23" t="s">
        <v>53</v>
      </c>
      <c r="E8" s="30">
        <v>44835</v>
      </c>
      <c r="F8" s="20" t="s">
        <v>43</v>
      </c>
      <c r="G8" s="21">
        <f t="shared" si="0"/>
        <v>4922</v>
      </c>
      <c r="H8" s="21">
        <f t="shared" si="1"/>
        <v>2461</v>
      </c>
      <c r="I8" s="22">
        <v>750</v>
      </c>
      <c r="J8" s="22">
        <v>450</v>
      </c>
      <c r="K8" s="22">
        <v>1250</v>
      </c>
      <c r="L8" s="22"/>
      <c r="M8" s="23">
        <v>9833</v>
      </c>
      <c r="N8" s="24">
        <v>29</v>
      </c>
      <c r="O8" s="25">
        <f t="shared" si="2"/>
        <v>28</v>
      </c>
      <c r="P8" s="22"/>
      <c r="Q8" s="22"/>
      <c r="R8" s="26"/>
      <c r="S8" s="27">
        <v>1</v>
      </c>
      <c r="T8" s="27">
        <v>5</v>
      </c>
      <c r="U8" s="28">
        <f t="shared" si="3"/>
        <v>327.76666666666665</v>
      </c>
      <c r="V8" s="28">
        <f t="shared" si="4"/>
        <v>9505.2333333333336</v>
      </c>
      <c r="W8" s="27">
        <f t="shared" si="5"/>
        <v>0</v>
      </c>
      <c r="X8" s="28">
        <f t="shared" si="6"/>
        <v>9505.2333333333336</v>
      </c>
      <c r="Y8" s="28"/>
      <c r="Z8" s="28"/>
      <c r="AA8" s="27">
        <v>43</v>
      </c>
      <c r="AB8" s="29">
        <f t="shared" si="7"/>
        <v>47.32692307692308</v>
      </c>
      <c r="AC8" s="21">
        <f t="shared" si="8"/>
        <v>2035.0576923076924</v>
      </c>
      <c r="AD8" s="21">
        <f t="shared" si="9"/>
        <v>230</v>
      </c>
      <c r="AE8" s="21">
        <f t="shared" si="10"/>
        <v>11770.291025641025</v>
      </c>
      <c r="AF8" s="21"/>
      <c r="AG8" s="21"/>
      <c r="AH8" s="21"/>
      <c r="AI8" s="21">
        <v>10</v>
      </c>
      <c r="AJ8" s="21"/>
      <c r="AK8" s="30">
        <v>45261</v>
      </c>
      <c r="AL8" s="31">
        <f t="shared" si="11"/>
        <v>11760.291025641025</v>
      </c>
      <c r="AM8" s="21">
        <v>0</v>
      </c>
      <c r="AN8" s="32"/>
      <c r="AO8" s="33">
        <f t="shared" si="12"/>
        <v>11760.291025641025</v>
      </c>
      <c r="AP8" s="34">
        <v>6519</v>
      </c>
      <c r="AQ8" s="33"/>
    </row>
    <row r="9" spans="1:43" ht="18.75" customHeight="1" x14ac:dyDescent="0.25">
      <c r="A9" s="16">
        <v>8</v>
      </c>
      <c r="B9" s="37" t="s">
        <v>54</v>
      </c>
      <c r="C9" s="35" t="s">
        <v>52</v>
      </c>
      <c r="D9" s="23" t="s">
        <v>55</v>
      </c>
      <c r="E9" s="30">
        <v>44835</v>
      </c>
      <c r="F9" s="20" t="s">
        <v>43</v>
      </c>
      <c r="G9" s="21">
        <f t="shared" si="0"/>
        <v>6322</v>
      </c>
      <c r="H9" s="21">
        <f t="shared" si="1"/>
        <v>3161</v>
      </c>
      <c r="I9" s="22">
        <v>750</v>
      </c>
      <c r="J9" s="22">
        <v>450</v>
      </c>
      <c r="K9" s="22">
        <v>1250</v>
      </c>
      <c r="L9" s="22"/>
      <c r="M9" s="23">
        <v>11933</v>
      </c>
      <c r="N9" s="24">
        <v>29</v>
      </c>
      <c r="O9" s="25">
        <f t="shared" si="2"/>
        <v>26</v>
      </c>
      <c r="P9" s="22"/>
      <c r="Q9" s="22"/>
      <c r="R9" s="26"/>
      <c r="S9" s="27">
        <v>3</v>
      </c>
      <c r="T9" s="27">
        <v>4</v>
      </c>
      <c r="U9" s="28">
        <f t="shared" si="3"/>
        <v>1193.3</v>
      </c>
      <c r="V9" s="28">
        <f t="shared" si="4"/>
        <v>10739.7</v>
      </c>
      <c r="W9" s="27">
        <f t="shared" si="5"/>
        <v>0</v>
      </c>
      <c r="X9" s="28">
        <f t="shared" si="6"/>
        <v>10739.7</v>
      </c>
      <c r="Y9" s="28"/>
      <c r="Z9" s="28"/>
      <c r="AA9" s="27">
        <v>41</v>
      </c>
      <c r="AB9" s="29">
        <f t="shared" si="7"/>
        <v>60.78846153846154</v>
      </c>
      <c r="AC9" s="21">
        <f t="shared" si="8"/>
        <v>2492.3269230769233</v>
      </c>
      <c r="AD9" s="21">
        <f t="shared" si="9"/>
        <v>220</v>
      </c>
      <c r="AE9" s="21">
        <f t="shared" si="10"/>
        <v>13452.026923076925</v>
      </c>
      <c r="AF9" s="21"/>
      <c r="AG9" s="21"/>
      <c r="AH9" s="21"/>
      <c r="AI9" s="21">
        <v>10</v>
      </c>
      <c r="AJ9" s="21"/>
      <c r="AK9" s="30">
        <v>45261</v>
      </c>
      <c r="AL9" s="31">
        <f t="shared" si="11"/>
        <v>13442.026923076925</v>
      </c>
      <c r="AM9" s="21">
        <v>0</v>
      </c>
      <c r="AN9" s="32"/>
      <c r="AO9" s="33">
        <f t="shared" si="12"/>
        <v>13442.026923076925</v>
      </c>
      <c r="AP9" s="34">
        <v>6522</v>
      </c>
      <c r="AQ9" s="33"/>
    </row>
    <row r="10" spans="1:43" ht="18.75" customHeight="1" x14ac:dyDescent="0.25">
      <c r="A10" s="16">
        <v>9</v>
      </c>
      <c r="B10" s="37" t="s">
        <v>56</v>
      </c>
      <c r="C10" s="35" t="s">
        <v>41</v>
      </c>
      <c r="D10" s="23" t="s">
        <v>42</v>
      </c>
      <c r="E10" s="30">
        <v>44915</v>
      </c>
      <c r="F10" s="20" t="s">
        <v>43</v>
      </c>
      <c r="G10" s="21">
        <f t="shared" si="0"/>
        <v>3366.6666666666665</v>
      </c>
      <c r="H10" s="21">
        <f t="shared" si="1"/>
        <v>1683.333333333333</v>
      </c>
      <c r="I10" s="22">
        <v>750</v>
      </c>
      <c r="J10" s="22">
        <v>450</v>
      </c>
      <c r="K10" s="22">
        <v>1250</v>
      </c>
      <c r="L10" s="22"/>
      <c r="M10" s="23">
        <v>7500</v>
      </c>
      <c r="N10" s="24">
        <v>29</v>
      </c>
      <c r="O10" s="25">
        <f t="shared" si="2"/>
        <v>28</v>
      </c>
      <c r="P10" s="22"/>
      <c r="Q10" s="22"/>
      <c r="R10" s="26"/>
      <c r="S10" s="27">
        <v>1</v>
      </c>
      <c r="T10" s="27">
        <v>5</v>
      </c>
      <c r="U10" s="28">
        <f t="shared" si="3"/>
        <v>250</v>
      </c>
      <c r="V10" s="28">
        <f t="shared" si="4"/>
        <v>7250</v>
      </c>
      <c r="W10" s="27">
        <f t="shared" si="5"/>
        <v>0</v>
      </c>
      <c r="X10" s="28">
        <f t="shared" si="6"/>
        <v>7250</v>
      </c>
      <c r="Y10" s="28"/>
      <c r="Z10" s="28"/>
      <c r="AA10" s="27">
        <v>32</v>
      </c>
      <c r="AB10" s="29">
        <f t="shared" si="7"/>
        <v>32.371794871794869</v>
      </c>
      <c r="AC10" s="21">
        <f t="shared" si="8"/>
        <v>1035.8974358974358</v>
      </c>
      <c r="AD10" s="21">
        <f t="shared" si="9"/>
        <v>230</v>
      </c>
      <c r="AE10" s="21">
        <f t="shared" si="10"/>
        <v>8515.8974358974356</v>
      </c>
      <c r="AF10" s="21"/>
      <c r="AG10" s="21"/>
      <c r="AH10" s="21"/>
      <c r="AI10" s="21">
        <v>10</v>
      </c>
      <c r="AJ10" s="21"/>
      <c r="AK10" s="30">
        <v>45261</v>
      </c>
      <c r="AL10" s="31">
        <f t="shared" si="11"/>
        <v>8505.8974358974356</v>
      </c>
      <c r="AM10" s="21">
        <v>0</v>
      </c>
      <c r="AN10" s="32"/>
      <c r="AO10" s="33">
        <f t="shared" si="12"/>
        <v>8505.8974358974356</v>
      </c>
      <c r="AP10" s="34">
        <v>6683</v>
      </c>
      <c r="AQ10" s="33"/>
    </row>
    <row r="11" spans="1:43" ht="18.75" customHeight="1" x14ac:dyDescent="0.25">
      <c r="A11" s="16">
        <v>10</v>
      </c>
      <c r="B11" s="37" t="s">
        <v>57</v>
      </c>
      <c r="C11" s="35" t="s">
        <v>52</v>
      </c>
      <c r="D11" s="23" t="s">
        <v>55</v>
      </c>
      <c r="E11" s="30">
        <v>44993</v>
      </c>
      <c r="F11" s="20" t="s">
        <v>43</v>
      </c>
      <c r="G11" s="21">
        <f t="shared" si="0"/>
        <v>6033.333333333333</v>
      </c>
      <c r="H11" s="21">
        <f t="shared" si="1"/>
        <v>3016.6666666666661</v>
      </c>
      <c r="I11" s="22">
        <v>750</v>
      </c>
      <c r="J11" s="22">
        <v>450</v>
      </c>
      <c r="K11" s="22">
        <v>1250</v>
      </c>
      <c r="L11" s="22"/>
      <c r="M11" s="23">
        <v>11500</v>
      </c>
      <c r="N11" s="24">
        <v>29</v>
      </c>
      <c r="O11" s="25">
        <f t="shared" si="2"/>
        <v>25</v>
      </c>
      <c r="P11" s="22"/>
      <c r="Q11" s="22"/>
      <c r="R11" s="26"/>
      <c r="S11" s="27">
        <v>4</v>
      </c>
      <c r="T11" s="27">
        <v>5</v>
      </c>
      <c r="U11" s="28">
        <f t="shared" si="3"/>
        <v>1533.3333333333333</v>
      </c>
      <c r="V11" s="28">
        <f t="shared" si="4"/>
        <v>9966.6666666666661</v>
      </c>
      <c r="W11" s="27">
        <f t="shared" si="5"/>
        <v>0</v>
      </c>
      <c r="X11" s="28">
        <f t="shared" si="6"/>
        <v>9966.6666666666661</v>
      </c>
      <c r="Y11" s="28"/>
      <c r="Z11" s="28"/>
      <c r="AA11" s="27">
        <v>43</v>
      </c>
      <c r="AB11" s="29">
        <f t="shared" si="7"/>
        <v>58.012820512820511</v>
      </c>
      <c r="AC11" s="21">
        <f t="shared" si="8"/>
        <v>2494.5512820512818</v>
      </c>
      <c r="AD11" s="21">
        <f t="shared" si="9"/>
        <v>200</v>
      </c>
      <c r="AE11" s="21">
        <f t="shared" si="10"/>
        <v>12661.217948717947</v>
      </c>
      <c r="AF11" s="21"/>
      <c r="AG11" s="21"/>
      <c r="AH11" s="21"/>
      <c r="AI11" s="21">
        <v>10</v>
      </c>
      <c r="AJ11" s="21"/>
      <c r="AK11" s="30">
        <v>45261</v>
      </c>
      <c r="AL11" s="31">
        <f t="shared" si="11"/>
        <v>12651.217948717947</v>
      </c>
      <c r="AM11" s="21">
        <v>0</v>
      </c>
      <c r="AN11" s="32"/>
      <c r="AO11" s="33">
        <f t="shared" si="12"/>
        <v>12651.217948717947</v>
      </c>
      <c r="AP11" s="34">
        <v>6773</v>
      </c>
      <c r="AQ11" s="33"/>
    </row>
    <row r="12" spans="1:43" ht="18.75" customHeight="1" x14ac:dyDescent="0.25">
      <c r="A12" s="16">
        <v>11</v>
      </c>
      <c r="B12" s="38" t="s">
        <v>58</v>
      </c>
      <c r="C12" s="39" t="s">
        <v>59</v>
      </c>
      <c r="D12" s="23" t="s">
        <v>60</v>
      </c>
      <c r="E12" s="40">
        <v>45056</v>
      </c>
      <c r="F12" s="20" t="s">
        <v>43</v>
      </c>
      <c r="G12" s="21">
        <f t="shared" si="0"/>
        <v>5366.666666666667</v>
      </c>
      <c r="H12" s="41">
        <f t="shared" si="1"/>
        <v>2683.3333333333339</v>
      </c>
      <c r="I12" s="22">
        <v>750</v>
      </c>
      <c r="J12" s="22">
        <v>450</v>
      </c>
      <c r="K12" s="22">
        <v>1250</v>
      </c>
      <c r="L12" s="41">
        <v>8500</v>
      </c>
      <c r="M12" s="23">
        <v>10500</v>
      </c>
      <c r="N12" s="24">
        <v>29</v>
      </c>
      <c r="O12" s="25">
        <f t="shared" si="2"/>
        <v>29</v>
      </c>
      <c r="P12" s="42"/>
      <c r="Q12" s="42"/>
      <c r="R12" s="43"/>
      <c r="S12" s="28">
        <v>0</v>
      </c>
      <c r="T12" s="27">
        <v>5</v>
      </c>
      <c r="U12" s="28">
        <f t="shared" si="3"/>
        <v>0</v>
      </c>
      <c r="V12" s="28">
        <f t="shared" si="4"/>
        <v>10500</v>
      </c>
      <c r="W12" s="27">
        <f t="shared" si="5"/>
        <v>300</v>
      </c>
      <c r="X12" s="28">
        <f t="shared" si="6"/>
        <v>10800</v>
      </c>
      <c r="Y12" s="28"/>
      <c r="Z12" s="28"/>
      <c r="AA12" s="27">
        <v>41</v>
      </c>
      <c r="AB12" s="29">
        <f t="shared" si="7"/>
        <v>51.602564102564102</v>
      </c>
      <c r="AC12" s="21">
        <f t="shared" si="8"/>
        <v>2115.7051282051284</v>
      </c>
      <c r="AD12" s="21">
        <f t="shared" si="9"/>
        <v>240</v>
      </c>
      <c r="AE12" s="21">
        <f t="shared" si="10"/>
        <v>13155.705128205129</v>
      </c>
      <c r="AF12" s="42"/>
      <c r="AG12" s="42"/>
      <c r="AH12" s="42"/>
      <c r="AI12" s="42">
        <v>10</v>
      </c>
      <c r="AJ12" s="21"/>
      <c r="AK12" s="30">
        <v>45261</v>
      </c>
      <c r="AL12" s="31">
        <f t="shared" si="11"/>
        <v>13145.705128205129</v>
      </c>
      <c r="AM12" s="21">
        <v>0</v>
      </c>
      <c r="AN12" s="44"/>
      <c r="AO12" s="45">
        <f t="shared" si="12"/>
        <v>13145.705128205129</v>
      </c>
      <c r="AP12" s="46">
        <v>6827</v>
      </c>
      <c r="AQ12" s="47"/>
    </row>
    <row r="13" spans="1:43" ht="18.75" customHeight="1" x14ac:dyDescent="0.25">
      <c r="A13" s="16">
        <v>12</v>
      </c>
      <c r="B13" s="37" t="s">
        <v>61</v>
      </c>
      <c r="C13" s="35" t="s">
        <v>41</v>
      </c>
      <c r="D13" s="23" t="s">
        <v>42</v>
      </c>
      <c r="E13" s="30">
        <v>45066</v>
      </c>
      <c r="F13" s="20" t="s">
        <v>43</v>
      </c>
      <c r="G13" s="21">
        <f t="shared" si="0"/>
        <v>4366.666666666667</v>
      </c>
      <c r="H13" s="21">
        <f t="shared" si="1"/>
        <v>2183.3333333333335</v>
      </c>
      <c r="I13" s="22">
        <v>750</v>
      </c>
      <c r="J13" s="22">
        <v>450</v>
      </c>
      <c r="K13" s="22">
        <v>1250</v>
      </c>
      <c r="L13" s="22"/>
      <c r="M13" s="23">
        <v>9000</v>
      </c>
      <c r="N13" s="24">
        <v>29</v>
      </c>
      <c r="O13" s="25">
        <f t="shared" si="2"/>
        <v>26</v>
      </c>
      <c r="P13" s="22"/>
      <c r="Q13" s="22"/>
      <c r="R13" s="26"/>
      <c r="S13" s="27">
        <v>3</v>
      </c>
      <c r="T13" s="27">
        <v>5</v>
      </c>
      <c r="U13" s="28">
        <f t="shared" si="3"/>
        <v>900</v>
      </c>
      <c r="V13" s="28">
        <f t="shared" si="4"/>
        <v>8100</v>
      </c>
      <c r="W13" s="27">
        <f t="shared" si="5"/>
        <v>0</v>
      </c>
      <c r="X13" s="28">
        <f t="shared" si="6"/>
        <v>8100</v>
      </c>
      <c r="Y13" s="28"/>
      <c r="Z13" s="28"/>
      <c r="AA13" s="27">
        <v>27</v>
      </c>
      <c r="AB13" s="29">
        <f t="shared" si="7"/>
        <v>41.987179487179489</v>
      </c>
      <c r="AC13" s="21">
        <f t="shared" si="8"/>
        <v>1133.6538461538462</v>
      </c>
      <c r="AD13" s="21">
        <f t="shared" si="9"/>
        <v>210</v>
      </c>
      <c r="AE13" s="21">
        <f t="shared" si="10"/>
        <v>9443.6538461538457</v>
      </c>
      <c r="AF13" s="21"/>
      <c r="AG13" s="21"/>
      <c r="AH13" s="21"/>
      <c r="AI13" s="21">
        <v>10</v>
      </c>
      <c r="AJ13" s="21"/>
      <c r="AK13" s="30">
        <v>45261</v>
      </c>
      <c r="AL13" s="31">
        <f t="shared" si="11"/>
        <v>9433.6538461538457</v>
      </c>
      <c r="AM13" s="21">
        <v>0</v>
      </c>
      <c r="AN13" s="32"/>
      <c r="AO13" s="33">
        <f t="shared" si="12"/>
        <v>9433.6538461538457</v>
      </c>
      <c r="AP13" s="34">
        <v>6891</v>
      </c>
      <c r="AQ13" s="33"/>
    </row>
    <row r="14" spans="1:43" ht="18.75" customHeight="1" x14ac:dyDescent="0.25">
      <c r="A14" s="16">
        <v>13</v>
      </c>
      <c r="B14" s="37" t="s">
        <v>62</v>
      </c>
      <c r="C14" s="35" t="s">
        <v>52</v>
      </c>
      <c r="D14" s="23" t="s">
        <v>63</v>
      </c>
      <c r="E14" s="30">
        <v>45140</v>
      </c>
      <c r="F14" s="20" t="s">
        <v>43</v>
      </c>
      <c r="G14" s="21">
        <f t="shared" si="0"/>
        <v>3700</v>
      </c>
      <c r="H14" s="21">
        <f t="shared" si="1"/>
        <v>1850</v>
      </c>
      <c r="I14" s="22">
        <v>750</v>
      </c>
      <c r="J14" s="22">
        <v>450</v>
      </c>
      <c r="K14" s="22">
        <v>1250</v>
      </c>
      <c r="L14" s="22"/>
      <c r="M14" s="23">
        <v>8000</v>
      </c>
      <c r="N14" s="24">
        <v>29</v>
      </c>
      <c r="O14" s="25">
        <f t="shared" si="2"/>
        <v>25</v>
      </c>
      <c r="P14" s="22"/>
      <c r="Q14" s="22"/>
      <c r="R14" s="26"/>
      <c r="S14" s="27">
        <v>4</v>
      </c>
      <c r="T14" s="27">
        <v>5</v>
      </c>
      <c r="U14" s="28">
        <f t="shared" si="3"/>
        <v>1066.6666666666667</v>
      </c>
      <c r="V14" s="28">
        <f t="shared" si="4"/>
        <v>6933.333333333333</v>
      </c>
      <c r="W14" s="27">
        <f t="shared" si="5"/>
        <v>0</v>
      </c>
      <c r="X14" s="28">
        <f t="shared" si="6"/>
        <v>6933.333333333333</v>
      </c>
      <c r="Y14" s="28"/>
      <c r="Z14" s="28"/>
      <c r="AA14" s="27">
        <v>37</v>
      </c>
      <c r="AB14" s="29">
        <f t="shared" si="7"/>
        <v>35.57692307692308</v>
      </c>
      <c r="AC14" s="21">
        <f t="shared" si="8"/>
        <v>1316.346153846154</v>
      </c>
      <c r="AD14" s="21">
        <f t="shared" si="9"/>
        <v>200</v>
      </c>
      <c r="AE14" s="21">
        <f t="shared" si="10"/>
        <v>8449.6794871794864</v>
      </c>
      <c r="AF14" s="21"/>
      <c r="AG14" s="21"/>
      <c r="AH14" s="21"/>
      <c r="AI14" s="21">
        <v>10</v>
      </c>
      <c r="AJ14" s="21"/>
      <c r="AK14" s="30">
        <v>45261</v>
      </c>
      <c r="AL14" s="31">
        <f t="shared" si="11"/>
        <v>8439.6794871794864</v>
      </c>
      <c r="AM14" s="21">
        <v>0</v>
      </c>
      <c r="AN14" s="32"/>
      <c r="AO14" s="33">
        <f t="shared" si="12"/>
        <v>8439.6794871794864</v>
      </c>
      <c r="AP14" s="34">
        <v>7127</v>
      </c>
      <c r="AQ14" s="33"/>
    </row>
    <row r="15" spans="1:43" ht="18.75" customHeight="1" x14ac:dyDescent="0.25">
      <c r="A15" s="16">
        <v>14</v>
      </c>
      <c r="B15" s="37" t="s">
        <v>64</v>
      </c>
      <c r="C15" s="35" t="s">
        <v>41</v>
      </c>
      <c r="D15" s="23" t="s">
        <v>42</v>
      </c>
      <c r="E15" s="30">
        <v>45139</v>
      </c>
      <c r="F15" s="20" t="s">
        <v>43</v>
      </c>
      <c r="G15" s="21">
        <f t="shared" si="0"/>
        <v>3366.6666666666665</v>
      </c>
      <c r="H15" s="21">
        <f t="shared" si="1"/>
        <v>1683.333333333333</v>
      </c>
      <c r="I15" s="22">
        <v>750</v>
      </c>
      <c r="J15" s="22">
        <v>450</v>
      </c>
      <c r="K15" s="22">
        <v>1250</v>
      </c>
      <c r="L15" s="22"/>
      <c r="M15" s="23">
        <v>7500</v>
      </c>
      <c r="N15" s="24">
        <v>29</v>
      </c>
      <c r="O15" s="25">
        <f t="shared" si="2"/>
        <v>28</v>
      </c>
      <c r="P15" s="22"/>
      <c r="Q15" s="22"/>
      <c r="R15" s="26"/>
      <c r="S15" s="27">
        <v>1</v>
      </c>
      <c r="T15" s="27">
        <v>5</v>
      </c>
      <c r="U15" s="28">
        <f t="shared" si="3"/>
        <v>250</v>
      </c>
      <c r="V15" s="28">
        <f t="shared" si="4"/>
        <v>7250</v>
      </c>
      <c r="W15" s="27">
        <f t="shared" si="5"/>
        <v>0</v>
      </c>
      <c r="X15" s="28">
        <f t="shared" si="6"/>
        <v>7250</v>
      </c>
      <c r="Y15" s="28"/>
      <c r="Z15" s="28"/>
      <c r="AA15" s="27">
        <v>43</v>
      </c>
      <c r="AB15" s="29">
        <f t="shared" si="7"/>
        <v>32.371794871794869</v>
      </c>
      <c r="AC15" s="21">
        <f t="shared" si="8"/>
        <v>1391.9871794871794</v>
      </c>
      <c r="AD15" s="21">
        <f t="shared" si="9"/>
        <v>230</v>
      </c>
      <c r="AE15" s="21">
        <f t="shared" si="10"/>
        <v>8871.9871794871797</v>
      </c>
      <c r="AF15" s="21"/>
      <c r="AG15" s="21"/>
      <c r="AH15" s="21"/>
      <c r="AI15" s="21">
        <v>10</v>
      </c>
      <c r="AJ15" s="21"/>
      <c r="AK15" s="30">
        <v>45261</v>
      </c>
      <c r="AL15" s="31">
        <f t="shared" si="11"/>
        <v>8861.9871794871797</v>
      </c>
      <c r="AM15" s="21">
        <v>0</v>
      </c>
      <c r="AN15" s="32"/>
      <c r="AO15" s="33">
        <f t="shared" si="12"/>
        <v>8861.9871794871797</v>
      </c>
      <c r="AP15" s="34">
        <v>7137</v>
      </c>
      <c r="AQ15" s="33"/>
    </row>
    <row r="16" spans="1:43" ht="18.75" customHeight="1" x14ac:dyDescent="0.25">
      <c r="A16" s="16">
        <v>15</v>
      </c>
      <c r="B16" s="37" t="s">
        <v>65</v>
      </c>
      <c r="C16" s="35" t="s">
        <v>41</v>
      </c>
      <c r="D16" s="23" t="s">
        <v>42</v>
      </c>
      <c r="E16" s="30">
        <v>45161</v>
      </c>
      <c r="F16" s="20" t="s">
        <v>43</v>
      </c>
      <c r="G16" s="21">
        <f t="shared" si="0"/>
        <v>3366.6666666666665</v>
      </c>
      <c r="H16" s="21">
        <f t="shared" si="1"/>
        <v>1683.333333333333</v>
      </c>
      <c r="I16" s="22">
        <v>750</v>
      </c>
      <c r="J16" s="22">
        <v>450</v>
      </c>
      <c r="K16" s="22">
        <v>1250</v>
      </c>
      <c r="L16" s="22"/>
      <c r="M16" s="23">
        <v>7500</v>
      </c>
      <c r="N16" s="24">
        <v>29</v>
      </c>
      <c r="O16" s="25">
        <f t="shared" si="2"/>
        <v>29</v>
      </c>
      <c r="P16" s="22"/>
      <c r="Q16" s="22"/>
      <c r="R16" s="26"/>
      <c r="S16" s="27">
        <v>0</v>
      </c>
      <c r="T16" s="27">
        <v>5</v>
      </c>
      <c r="U16" s="28">
        <f t="shared" si="3"/>
        <v>0</v>
      </c>
      <c r="V16" s="28">
        <f t="shared" si="4"/>
        <v>7500</v>
      </c>
      <c r="W16" s="27">
        <f t="shared" si="5"/>
        <v>200</v>
      </c>
      <c r="X16" s="28">
        <f t="shared" si="6"/>
        <v>7700</v>
      </c>
      <c r="Y16" s="28"/>
      <c r="Z16" s="28"/>
      <c r="AA16" s="27">
        <v>46</v>
      </c>
      <c r="AB16" s="29">
        <f t="shared" si="7"/>
        <v>32.371794871794869</v>
      </c>
      <c r="AC16" s="21">
        <f t="shared" si="8"/>
        <v>1489.102564102564</v>
      </c>
      <c r="AD16" s="21">
        <f t="shared" si="9"/>
        <v>240</v>
      </c>
      <c r="AE16" s="21">
        <f t="shared" si="10"/>
        <v>9429.1025641025644</v>
      </c>
      <c r="AF16" s="21"/>
      <c r="AG16" s="21"/>
      <c r="AH16" s="21"/>
      <c r="AI16" s="21">
        <v>10</v>
      </c>
      <c r="AJ16" s="21"/>
      <c r="AK16" s="30">
        <v>45261</v>
      </c>
      <c r="AL16" s="31">
        <f t="shared" si="11"/>
        <v>9419.1025641025644</v>
      </c>
      <c r="AM16" s="21">
        <v>0</v>
      </c>
      <c r="AN16" s="32"/>
      <c r="AO16" s="33">
        <f t="shared" si="12"/>
        <v>9419.1025641025644</v>
      </c>
      <c r="AP16" s="34">
        <v>7185</v>
      </c>
      <c r="AQ16" s="33"/>
    </row>
    <row r="17" spans="1:43" ht="18.75" customHeight="1" x14ac:dyDescent="0.25">
      <c r="A17" s="16">
        <v>16</v>
      </c>
      <c r="B17" s="37" t="s">
        <v>66</v>
      </c>
      <c r="C17" s="35" t="s">
        <v>48</v>
      </c>
      <c r="D17" s="23" t="s">
        <v>49</v>
      </c>
      <c r="E17" s="30">
        <v>45166</v>
      </c>
      <c r="F17" s="20" t="s">
        <v>43</v>
      </c>
      <c r="G17" s="21">
        <f t="shared" si="0"/>
        <v>5033.333333333333</v>
      </c>
      <c r="H17" s="21">
        <f t="shared" si="1"/>
        <v>2516.6666666666665</v>
      </c>
      <c r="I17" s="22">
        <v>750</v>
      </c>
      <c r="J17" s="22">
        <v>450</v>
      </c>
      <c r="K17" s="22">
        <v>1250</v>
      </c>
      <c r="L17" s="22"/>
      <c r="M17" s="23">
        <v>10000</v>
      </c>
      <c r="N17" s="24">
        <v>29</v>
      </c>
      <c r="O17" s="25">
        <f t="shared" si="2"/>
        <v>28</v>
      </c>
      <c r="P17" s="22"/>
      <c r="Q17" s="22"/>
      <c r="R17" s="26"/>
      <c r="S17" s="27">
        <v>1</v>
      </c>
      <c r="T17" s="27">
        <v>5</v>
      </c>
      <c r="U17" s="28">
        <f t="shared" si="3"/>
        <v>333.33333333333331</v>
      </c>
      <c r="V17" s="28">
        <f t="shared" si="4"/>
        <v>9666.6666666666661</v>
      </c>
      <c r="W17" s="27">
        <f t="shared" si="5"/>
        <v>0</v>
      </c>
      <c r="X17" s="28">
        <f t="shared" si="6"/>
        <v>9666.6666666666661</v>
      </c>
      <c r="Y17" s="28"/>
      <c r="Z17" s="28"/>
      <c r="AA17" s="27">
        <v>37</v>
      </c>
      <c r="AB17" s="29">
        <f t="shared" si="7"/>
        <v>48.397435897435898</v>
      </c>
      <c r="AC17" s="21">
        <f t="shared" si="8"/>
        <v>1790.7051282051282</v>
      </c>
      <c r="AD17" s="21">
        <f t="shared" si="9"/>
        <v>230</v>
      </c>
      <c r="AE17" s="21">
        <f t="shared" si="10"/>
        <v>11687.371794871795</v>
      </c>
      <c r="AF17" s="21"/>
      <c r="AG17" s="21"/>
      <c r="AH17" s="21"/>
      <c r="AI17" s="21">
        <v>10</v>
      </c>
      <c r="AJ17" s="21"/>
      <c r="AK17" s="30">
        <v>45261</v>
      </c>
      <c r="AL17" s="31">
        <f t="shared" si="11"/>
        <v>11677.371794871795</v>
      </c>
      <c r="AM17" s="21">
        <v>0</v>
      </c>
      <c r="AN17" s="32"/>
      <c r="AO17" s="33">
        <f t="shared" si="12"/>
        <v>11677.371794871795</v>
      </c>
      <c r="AP17" s="34">
        <v>7186</v>
      </c>
      <c r="AQ17" s="33"/>
    </row>
    <row r="18" spans="1:43" ht="18.75" customHeight="1" x14ac:dyDescent="0.25">
      <c r="A18" s="16">
        <v>17</v>
      </c>
      <c r="B18" s="37" t="s">
        <v>67</v>
      </c>
      <c r="C18" s="35" t="s">
        <v>41</v>
      </c>
      <c r="D18" s="23" t="s">
        <v>42</v>
      </c>
      <c r="E18" s="30">
        <v>45165</v>
      </c>
      <c r="F18" s="20" t="s">
        <v>43</v>
      </c>
      <c r="G18" s="21">
        <f t="shared" si="0"/>
        <v>3366.6666666666665</v>
      </c>
      <c r="H18" s="21">
        <f t="shared" si="1"/>
        <v>1683.333333333333</v>
      </c>
      <c r="I18" s="22">
        <v>750</v>
      </c>
      <c r="J18" s="22">
        <v>450</v>
      </c>
      <c r="K18" s="22">
        <v>1250</v>
      </c>
      <c r="L18" s="22"/>
      <c r="M18" s="23">
        <v>7500</v>
      </c>
      <c r="N18" s="24">
        <v>29</v>
      </c>
      <c r="O18" s="25">
        <f t="shared" si="2"/>
        <v>29</v>
      </c>
      <c r="P18" s="22"/>
      <c r="Q18" s="22"/>
      <c r="R18" s="26"/>
      <c r="S18" s="27">
        <v>0</v>
      </c>
      <c r="T18" s="27">
        <v>5</v>
      </c>
      <c r="U18" s="28">
        <f t="shared" si="3"/>
        <v>0</v>
      </c>
      <c r="V18" s="28">
        <f t="shared" si="4"/>
        <v>7500</v>
      </c>
      <c r="W18" s="27">
        <f t="shared" si="5"/>
        <v>200</v>
      </c>
      <c r="X18" s="28">
        <f t="shared" si="6"/>
        <v>7700</v>
      </c>
      <c r="Y18" s="28"/>
      <c r="Z18" s="28"/>
      <c r="AA18" s="27">
        <v>39</v>
      </c>
      <c r="AB18" s="29">
        <f t="shared" si="7"/>
        <v>32.371794871794869</v>
      </c>
      <c r="AC18" s="21">
        <f t="shared" si="8"/>
        <v>1262.4999999999998</v>
      </c>
      <c r="AD18" s="21">
        <f t="shared" si="9"/>
        <v>240</v>
      </c>
      <c r="AE18" s="21">
        <f t="shared" si="10"/>
        <v>9202.5</v>
      </c>
      <c r="AF18" s="21"/>
      <c r="AG18" s="21"/>
      <c r="AH18" s="21"/>
      <c r="AI18" s="21">
        <v>10</v>
      </c>
      <c r="AJ18" s="21"/>
      <c r="AK18" s="30">
        <v>45261</v>
      </c>
      <c r="AL18" s="31">
        <f t="shared" si="11"/>
        <v>9192.5</v>
      </c>
      <c r="AM18" s="21">
        <v>0</v>
      </c>
      <c r="AN18" s="32"/>
      <c r="AO18" s="33">
        <f t="shared" si="12"/>
        <v>9192.5</v>
      </c>
      <c r="AP18" s="34">
        <v>7187</v>
      </c>
      <c r="AQ18" s="33"/>
    </row>
    <row r="19" spans="1:43" ht="18.75" customHeight="1" x14ac:dyDescent="0.25">
      <c r="A19" s="16">
        <v>18</v>
      </c>
      <c r="B19" s="37" t="s">
        <v>68</v>
      </c>
      <c r="C19" s="35" t="s">
        <v>52</v>
      </c>
      <c r="D19" s="23" t="s">
        <v>69</v>
      </c>
      <c r="E19" s="30">
        <v>45172</v>
      </c>
      <c r="F19" s="20" t="s">
        <v>43</v>
      </c>
      <c r="G19" s="21">
        <f t="shared" si="0"/>
        <v>4366.666666666667</v>
      </c>
      <c r="H19" s="21">
        <f t="shared" si="1"/>
        <v>2183.3333333333335</v>
      </c>
      <c r="I19" s="22">
        <v>750</v>
      </c>
      <c r="J19" s="22">
        <v>450</v>
      </c>
      <c r="K19" s="22">
        <v>1250</v>
      </c>
      <c r="L19" s="22"/>
      <c r="M19" s="23">
        <v>9000</v>
      </c>
      <c r="N19" s="24">
        <v>29</v>
      </c>
      <c r="O19" s="25">
        <f t="shared" si="2"/>
        <v>27</v>
      </c>
      <c r="P19" s="22"/>
      <c r="Q19" s="22"/>
      <c r="R19" s="26"/>
      <c r="S19" s="27">
        <v>2</v>
      </c>
      <c r="T19" s="27">
        <v>5</v>
      </c>
      <c r="U19" s="28">
        <f t="shared" si="3"/>
        <v>600</v>
      </c>
      <c r="V19" s="28">
        <f t="shared" si="4"/>
        <v>8400</v>
      </c>
      <c r="W19" s="27">
        <f t="shared" si="5"/>
        <v>0</v>
      </c>
      <c r="X19" s="28">
        <f t="shared" si="6"/>
        <v>8400</v>
      </c>
      <c r="Y19" s="28"/>
      <c r="Z19" s="28"/>
      <c r="AA19" s="27">
        <v>35</v>
      </c>
      <c r="AB19" s="29">
        <f t="shared" si="7"/>
        <v>41.987179487179489</v>
      </c>
      <c r="AC19" s="21">
        <f t="shared" si="8"/>
        <v>1469.5512820512822</v>
      </c>
      <c r="AD19" s="21">
        <f t="shared" si="9"/>
        <v>220</v>
      </c>
      <c r="AE19" s="21">
        <f t="shared" si="10"/>
        <v>10089.551282051281</v>
      </c>
      <c r="AF19" s="21"/>
      <c r="AG19" s="21"/>
      <c r="AH19" s="21"/>
      <c r="AI19" s="21">
        <v>10</v>
      </c>
      <c r="AJ19" s="21"/>
      <c r="AK19" s="30">
        <v>45261</v>
      </c>
      <c r="AL19" s="31">
        <f t="shared" si="11"/>
        <v>10079.551282051281</v>
      </c>
      <c r="AM19" s="21">
        <v>0</v>
      </c>
      <c r="AN19" s="32"/>
      <c r="AO19" s="33">
        <f t="shared" si="12"/>
        <v>10079.551282051281</v>
      </c>
      <c r="AP19" s="34">
        <v>7235</v>
      </c>
      <c r="AQ19" s="33"/>
    </row>
    <row r="20" spans="1:43" ht="18.75" customHeight="1" x14ac:dyDescent="0.25">
      <c r="A20" s="16">
        <v>19</v>
      </c>
      <c r="B20" s="37" t="s">
        <v>70</v>
      </c>
      <c r="C20" s="35" t="s">
        <v>41</v>
      </c>
      <c r="D20" s="23" t="s">
        <v>42</v>
      </c>
      <c r="E20" s="30">
        <v>45172</v>
      </c>
      <c r="F20" s="20" t="s">
        <v>43</v>
      </c>
      <c r="G20" s="21">
        <f t="shared" si="0"/>
        <v>3366.6666666666665</v>
      </c>
      <c r="H20" s="21">
        <f t="shared" si="1"/>
        <v>1683.333333333333</v>
      </c>
      <c r="I20" s="22">
        <v>750</v>
      </c>
      <c r="J20" s="22">
        <v>450</v>
      </c>
      <c r="K20" s="22">
        <v>1250</v>
      </c>
      <c r="L20" s="22"/>
      <c r="M20" s="23">
        <v>7500</v>
      </c>
      <c r="N20" s="24">
        <v>29</v>
      </c>
      <c r="O20" s="25">
        <f t="shared" si="2"/>
        <v>28</v>
      </c>
      <c r="P20" s="22"/>
      <c r="Q20" s="22"/>
      <c r="R20" s="26"/>
      <c r="S20" s="27">
        <v>1</v>
      </c>
      <c r="T20" s="27">
        <v>5</v>
      </c>
      <c r="U20" s="28">
        <f t="shared" si="3"/>
        <v>250</v>
      </c>
      <c r="V20" s="28">
        <f t="shared" si="4"/>
        <v>7250</v>
      </c>
      <c r="W20" s="27">
        <f t="shared" si="5"/>
        <v>0</v>
      </c>
      <c r="X20" s="28">
        <f t="shared" si="6"/>
        <v>7250</v>
      </c>
      <c r="Y20" s="28"/>
      <c r="Z20" s="28"/>
      <c r="AA20" s="27">
        <v>43</v>
      </c>
      <c r="AB20" s="29">
        <f t="shared" si="7"/>
        <v>32.371794871794869</v>
      </c>
      <c r="AC20" s="21">
        <f t="shared" si="8"/>
        <v>1391.9871794871794</v>
      </c>
      <c r="AD20" s="21">
        <f t="shared" si="9"/>
        <v>230</v>
      </c>
      <c r="AE20" s="21">
        <f t="shared" si="10"/>
        <v>8871.9871794871797</v>
      </c>
      <c r="AF20" s="21"/>
      <c r="AG20" s="21"/>
      <c r="AH20" s="21"/>
      <c r="AI20" s="21">
        <v>10</v>
      </c>
      <c r="AJ20" s="21"/>
      <c r="AK20" s="30">
        <v>45261</v>
      </c>
      <c r="AL20" s="31">
        <f t="shared" si="11"/>
        <v>8861.9871794871797</v>
      </c>
      <c r="AM20" s="21">
        <v>0</v>
      </c>
      <c r="AN20" s="32"/>
      <c r="AO20" s="33">
        <f t="shared" si="12"/>
        <v>8861.9871794871797</v>
      </c>
      <c r="AP20" s="34">
        <v>7267</v>
      </c>
      <c r="AQ20" s="33"/>
    </row>
    <row r="21" spans="1:43" ht="18.75" customHeight="1" x14ac:dyDescent="0.25">
      <c r="A21" s="16">
        <v>20</v>
      </c>
      <c r="B21" s="37" t="s">
        <v>71</v>
      </c>
      <c r="C21" s="35" t="s">
        <v>52</v>
      </c>
      <c r="D21" s="23" t="s">
        <v>63</v>
      </c>
      <c r="E21" s="30">
        <v>45209</v>
      </c>
      <c r="F21" s="20" t="s">
        <v>43</v>
      </c>
      <c r="G21" s="21">
        <f t="shared" si="0"/>
        <v>4366.666666666667</v>
      </c>
      <c r="H21" s="21">
        <f t="shared" si="1"/>
        <v>2183.3333333333335</v>
      </c>
      <c r="I21" s="22">
        <v>750</v>
      </c>
      <c r="J21" s="22">
        <v>450</v>
      </c>
      <c r="K21" s="22">
        <v>1250</v>
      </c>
      <c r="L21" s="22"/>
      <c r="M21" s="23">
        <v>9000</v>
      </c>
      <c r="N21" s="24">
        <v>29</v>
      </c>
      <c r="O21" s="25">
        <f t="shared" si="2"/>
        <v>28</v>
      </c>
      <c r="P21" s="22"/>
      <c r="Q21" s="22"/>
      <c r="R21" s="26"/>
      <c r="S21" s="27">
        <v>1</v>
      </c>
      <c r="T21" s="27">
        <v>5</v>
      </c>
      <c r="U21" s="28">
        <f t="shared" si="3"/>
        <v>300</v>
      </c>
      <c r="V21" s="28">
        <f t="shared" si="4"/>
        <v>8700</v>
      </c>
      <c r="W21" s="27">
        <f t="shared" si="5"/>
        <v>0</v>
      </c>
      <c r="X21" s="28">
        <f t="shared" si="6"/>
        <v>8700</v>
      </c>
      <c r="Y21" s="28"/>
      <c r="Z21" s="28"/>
      <c r="AA21" s="27">
        <v>43</v>
      </c>
      <c r="AB21" s="29">
        <f t="shared" si="7"/>
        <v>41.987179487179489</v>
      </c>
      <c r="AC21" s="21">
        <f t="shared" si="8"/>
        <v>1805.448717948718</v>
      </c>
      <c r="AD21" s="21">
        <f t="shared" si="9"/>
        <v>230</v>
      </c>
      <c r="AE21" s="21">
        <f t="shared" si="10"/>
        <v>10735.448717948719</v>
      </c>
      <c r="AF21" s="21"/>
      <c r="AG21" s="21"/>
      <c r="AH21" s="21"/>
      <c r="AI21" s="21">
        <v>10</v>
      </c>
      <c r="AJ21" s="21"/>
      <c r="AK21" s="30">
        <v>45261</v>
      </c>
      <c r="AL21" s="31">
        <f t="shared" si="11"/>
        <v>10725.448717948719</v>
      </c>
      <c r="AM21" s="21">
        <v>0</v>
      </c>
      <c r="AN21" s="32"/>
      <c r="AO21" s="33">
        <f t="shared" si="12"/>
        <v>10725.448717948719</v>
      </c>
      <c r="AP21" s="34">
        <v>7477</v>
      </c>
      <c r="AQ21" s="33"/>
    </row>
    <row r="22" spans="1:43" ht="18.75" customHeight="1" x14ac:dyDescent="0.25">
      <c r="A22" s="16">
        <v>21</v>
      </c>
      <c r="B22" s="37" t="s">
        <v>72</v>
      </c>
      <c r="C22" s="35" t="s">
        <v>41</v>
      </c>
      <c r="D22" s="23" t="s">
        <v>73</v>
      </c>
      <c r="E22" s="30">
        <v>45213</v>
      </c>
      <c r="F22" s="20" t="s">
        <v>43</v>
      </c>
      <c r="G22" s="21">
        <f t="shared" si="0"/>
        <v>3366.6666666666665</v>
      </c>
      <c r="H22" s="21">
        <f t="shared" si="1"/>
        <v>1683.333333333333</v>
      </c>
      <c r="I22" s="22">
        <v>750</v>
      </c>
      <c r="J22" s="22">
        <v>450</v>
      </c>
      <c r="K22" s="22">
        <v>1250</v>
      </c>
      <c r="L22" s="22"/>
      <c r="M22" s="23">
        <v>7500</v>
      </c>
      <c r="N22" s="24">
        <v>29</v>
      </c>
      <c r="O22" s="25">
        <f t="shared" si="2"/>
        <v>29</v>
      </c>
      <c r="P22" s="22"/>
      <c r="Q22" s="22"/>
      <c r="R22" s="26"/>
      <c r="S22" s="27">
        <v>0</v>
      </c>
      <c r="T22" s="27">
        <v>5</v>
      </c>
      <c r="U22" s="28">
        <f t="shared" si="3"/>
        <v>0</v>
      </c>
      <c r="V22" s="28">
        <f t="shared" si="4"/>
        <v>7500</v>
      </c>
      <c r="W22" s="27">
        <f t="shared" si="5"/>
        <v>200</v>
      </c>
      <c r="X22" s="28">
        <f t="shared" si="6"/>
        <v>7700</v>
      </c>
      <c r="Y22" s="28"/>
      <c r="Z22" s="28"/>
      <c r="AA22" s="27">
        <v>43</v>
      </c>
      <c r="AB22" s="29">
        <f t="shared" si="7"/>
        <v>32.371794871794869</v>
      </c>
      <c r="AC22" s="21">
        <f t="shared" si="8"/>
        <v>1391.9871794871794</v>
      </c>
      <c r="AD22" s="21">
        <f t="shared" si="9"/>
        <v>240</v>
      </c>
      <c r="AE22" s="21">
        <f t="shared" si="10"/>
        <v>9331.9871794871797</v>
      </c>
      <c r="AF22" s="21"/>
      <c r="AG22" s="21"/>
      <c r="AH22" s="21"/>
      <c r="AI22" s="21">
        <v>10</v>
      </c>
      <c r="AJ22" s="21"/>
      <c r="AK22" s="30">
        <v>45261</v>
      </c>
      <c r="AL22" s="31">
        <f t="shared" si="11"/>
        <v>9321.9871794871797</v>
      </c>
      <c r="AM22" s="21">
        <v>0</v>
      </c>
      <c r="AN22" s="32"/>
      <c r="AO22" s="33">
        <f t="shared" si="12"/>
        <v>9321.9871794871797</v>
      </c>
      <c r="AP22" s="34">
        <v>7527</v>
      </c>
      <c r="AQ22" s="33"/>
    </row>
    <row r="23" spans="1:43" ht="18.75" customHeight="1" x14ac:dyDescent="0.25">
      <c r="A23" s="16">
        <v>22</v>
      </c>
      <c r="B23" s="37" t="s">
        <v>74</v>
      </c>
      <c r="C23" s="35" t="s">
        <v>41</v>
      </c>
      <c r="D23" s="23" t="s">
        <v>42</v>
      </c>
      <c r="E23" s="30">
        <v>45213</v>
      </c>
      <c r="F23" s="20" t="s">
        <v>43</v>
      </c>
      <c r="G23" s="21">
        <f t="shared" si="0"/>
        <v>3700</v>
      </c>
      <c r="H23" s="21">
        <f t="shared" si="1"/>
        <v>1850</v>
      </c>
      <c r="I23" s="22">
        <v>750</v>
      </c>
      <c r="J23" s="22">
        <v>450</v>
      </c>
      <c r="K23" s="22">
        <v>1250</v>
      </c>
      <c r="L23" s="22"/>
      <c r="M23" s="23">
        <v>8000</v>
      </c>
      <c r="N23" s="24">
        <v>29</v>
      </c>
      <c r="O23" s="25">
        <f t="shared" si="2"/>
        <v>28</v>
      </c>
      <c r="P23" s="22"/>
      <c r="Q23" s="22"/>
      <c r="R23" s="26"/>
      <c r="S23" s="27">
        <v>1</v>
      </c>
      <c r="T23" s="27">
        <v>5</v>
      </c>
      <c r="U23" s="28">
        <f t="shared" si="3"/>
        <v>266.66666666666669</v>
      </c>
      <c r="V23" s="28">
        <f t="shared" si="4"/>
        <v>7733.333333333333</v>
      </c>
      <c r="W23" s="27">
        <f t="shared" si="5"/>
        <v>0</v>
      </c>
      <c r="X23" s="28">
        <f t="shared" si="6"/>
        <v>7733.333333333333</v>
      </c>
      <c r="Y23" s="28"/>
      <c r="Z23" s="28"/>
      <c r="AA23" s="27">
        <v>41</v>
      </c>
      <c r="AB23" s="29">
        <f t="shared" si="7"/>
        <v>35.57692307692308</v>
      </c>
      <c r="AC23" s="21">
        <f t="shared" si="8"/>
        <v>1458.6538461538462</v>
      </c>
      <c r="AD23" s="21">
        <f t="shared" si="9"/>
        <v>230</v>
      </c>
      <c r="AE23" s="21">
        <f t="shared" si="10"/>
        <v>9421.9871794871797</v>
      </c>
      <c r="AF23" s="21"/>
      <c r="AG23" s="21"/>
      <c r="AH23" s="21"/>
      <c r="AI23" s="21">
        <v>10</v>
      </c>
      <c r="AJ23" s="21"/>
      <c r="AK23" s="30">
        <v>45261</v>
      </c>
      <c r="AL23" s="31">
        <f t="shared" si="11"/>
        <v>9411.9871794871797</v>
      </c>
      <c r="AM23" s="21">
        <v>0</v>
      </c>
      <c r="AN23" s="32"/>
      <c r="AO23" s="33">
        <f t="shared" si="12"/>
        <v>9411.9871794871797</v>
      </c>
      <c r="AP23" s="34">
        <v>7528</v>
      </c>
      <c r="AQ23" s="33"/>
    </row>
    <row r="24" spans="1:43" ht="18.75" customHeight="1" x14ac:dyDescent="0.25">
      <c r="A24" s="16">
        <v>23</v>
      </c>
      <c r="B24" s="37" t="s">
        <v>75</v>
      </c>
      <c r="C24" s="35" t="s">
        <v>52</v>
      </c>
      <c r="D24" s="23" t="s">
        <v>76</v>
      </c>
      <c r="E24" s="30">
        <v>45216</v>
      </c>
      <c r="F24" s="20" t="s">
        <v>43</v>
      </c>
      <c r="G24" s="21">
        <f t="shared" si="0"/>
        <v>3700</v>
      </c>
      <c r="H24" s="21">
        <f t="shared" si="1"/>
        <v>1850</v>
      </c>
      <c r="I24" s="22">
        <v>750</v>
      </c>
      <c r="J24" s="22">
        <v>450</v>
      </c>
      <c r="K24" s="22">
        <v>1250</v>
      </c>
      <c r="L24" s="22"/>
      <c r="M24" s="23">
        <v>8000</v>
      </c>
      <c r="N24" s="24">
        <v>29</v>
      </c>
      <c r="O24" s="25">
        <f t="shared" si="2"/>
        <v>28</v>
      </c>
      <c r="P24" s="22"/>
      <c r="Q24" s="22"/>
      <c r="R24" s="26"/>
      <c r="S24" s="27">
        <v>1</v>
      </c>
      <c r="T24" s="27">
        <v>5</v>
      </c>
      <c r="U24" s="28">
        <f t="shared" si="3"/>
        <v>266.66666666666669</v>
      </c>
      <c r="V24" s="28">
        <f t="shared" si="4"/>
        <v>7733.333333333333</v>
      </c>
      <c r="W24" s="27">
        <f t="shared" si="5"/>
        <v>0</v>
      </c>
      <c r="X24" s="28">
        <f t="shared" si="6"/>
        <v>7733.333333333333</v>
      </c>
      <c r="Y24" s="28"/>
      <c r="Z24" s="28"/>
      <c r="AA24" s="27">
        <v>46</v>
      </c>
      <c r="AB24" s="29">
        <f t="shared" si="7"/>
        <v>35.57692307692308</v>
      </c>
      <c r="AC24" s="21">
        <f t="shared" si="8"/>
        <v>1636.5384615384617</v>
      </c>
      <c r="AD24" s="21">
        <f t="shared" si="9"/>
        <v>230</v>
      </c>
      <c r="AE24" s="21">
        <f t="shared" si="10"/>
        <v>9599.8717948717949</v>
      </c>
      <c r="AF24" s="21"/>
      <c r="AG24" s="21"/>
      <c r="AH24" s="21"/>
      <c r="AI24" s="21">
        <v>10</v>
      </c>
      <c r="AJ24" s="21"/>
      <c r="AK24" s="30">
        <v>45261</v>
      </c>
      <c r="AL24" s="31">
        <f t="shared" si="11"/>
        <v>9589.8717948717949</v>
      </c>
      <c r="AM24" s="21">
        <v>0</v>
      </c>
      <c r="AN24" s="32"/>
      <c r="AO24" s="33">
        <f t="shared" si="12"/>
        <v>9589.8717948717949</v>
      </c>
      <c r="AP24" s="34">
        <v>7560</v>
      </c>
      <c r="AQ24" s="33"/>
    </row>
    <row r="25" spans="1:43" ht="26.25" customHeight="1" x14ac:dyDescent="0.25">
      <c r="A25" s="16">
        <v>24</v>
      </c>
      <c r="B25" s="37" t="s">
        <v>77</v>
      </c>
      <c r="C25" s="35" t="s">
        <v>41</v>
      </c>
      <c r="D25" s="23" t="s">
        <v>78</v>
      </c>
      <c r="E25" s="30">
        <v>45231</v>
      </c>
      <c r="F25" s="20" t="s">
        <v>43</v>
      </c>
      <c r="G25" s="21">
        <f t="shared" si="0"/>
        <v>3700</v>
      </c>
      <c r="H25" s="21">
        <f t="shared" si="1"/>
        <v>1850</v>
      </c>
      <c r="I25" s="22">
        <v>750</v>
      </c>
      <c r="J25" s="22">
        <v>450</v>
      </c>
      <c r="K25" s="22">
        <v>1250</v>
      </c>
      <c r="L25" s="22"/>
      <c r="M25" s="23">
        <v>8000</v>
      </c>
      <c r="N25" s="24">
        <v>29</v>
      </c>
      <c r="O25" s="25">
        <f t="shared" si="2"/>
        <v>25</v>
      </c>
      <c r="P25" s="22"/>
      <c r="Q25" s="22"/>
      <c r="R25" s="26"/>
      <c r="S25" s="27">
        <v>4</v>
      </c>
      <c r="T25" s="27">
        <v>5</v>
      </c>
      <c r="U25" s="28">
        <f t="shared" si="3"/>
        <v>1066.6666666666667</v>
      </c>
      <c r="V25" s="28">
        <f t="shared" si="4"/>
        <v>6933.333333333333</v>
      </c>
      <c r="W25" s="27">
        <f t="shared" si="5"/>
        <v>0</v>
      </c>
      <c r="X25" s="28">
        <f t="shared" si="6"/>
        <v>6933.333333333333</v>
      </c>
      <c r="Y25" s="28"/>
      <c r="Z25" s="28"/>
      <c r="AA25" s="27">
        <v>30</v>
      </c>
      <c r="AB25" s="29">
        <f t="shared" si="7"/>
        <v>35.57692307692308</v>
      </c>
      <c r="AC25" s="21">
        <f t="shared" si="8"/>
        <v>1067.3076923076924</v>
      </c>
      <c r="AD25" s="21">
        <f t="shared" si="9"/>
        <v>200</v>
      </c>
      <c r="AE25" s="21">
        <f t="shared" si="10"/>
        <v>8200.6410256410254</v>
      </c>
      <c r="AF25" s="21"/>
      <c r="AG25" s="21"/>
      <c r="AH25" s="21"/>
      <c r="AI25" s="21">
        <v>10</v>
      </c>
      <c r="AJ25" s="21"/>
      <c r="AK25" s="30">
        <v>45261</v>
      </c>
      <c r="AL25" s="31">
        <f t="shared" si="11"/>
        <v>8190.6410256410254</v>
      </c>
      <c r="AM25" s="21">
        <v>0</v>
      </c>
      <c r="AN25" s="32"/>
      <c r="AO25" s="33">
        <f t="shared" si="12"/>
        <v>8190.6410256410254</v>
      </c>
      <c r="AP25" s="34">
        <v>7688</v>
      </c>
      <c r="AQ25" s="33"/>
    </row>
    <row r="26" spans="1:43" ht="33" customHeight="1" x14ac:dyDescent="0.25">
      <c r="A26" s="16">
        <v>25</v>
      </c>
      <c r="B26" s="37" t="s">
        <v>79</v>
      </c>
      <c r="C26" s="35" t="s">
        <v>52</v>
      </c>
      <c r="D26" s="23" t="s">
        <v>80</v>
      </c>
      <c r="E26" s="30">
        <v>45231</v>
      </c>
      <c r="F26" s="20" t="s">
        <v>43</v>
      </c>
      <c r="G26" s="21">
        <f t="shared" si="0"/>
        <v>4366.666666666667</v>
      </c>
      <c r="H26" s="21">
        <f t="shared" si="1"/>
        <v>2183.3333333333335</v>
      </c>
      <c r="I26" s="22">
        <v>750</v>
      </c>
      <c r="J26" s="22">
        <v>450</v>
      </c>
      <c r="K26" s="22">
        <v>1250</v>
      </c>
      <c r="L26" s="22"/>
      <c r="M26" s="23">
        <v>9000</v>
      </c>
      <c r="N26" s="24">
        <v>29</v>
      </c>
      <c r="O26" s="25">
        <f t="shared" si="2"/>
        <v>29</v>
      </c>
      <c r="P26" s="22"/>
      <c r="Q26" s="22"/>
      <c r="R26" s="26"/>
      <c r="S26" s="27">
        <v>0</v>
      </c>
      <c r="T26" s="27">
        <v>5</v>
      </c>
      <c r="U26" s="28">
        <f t="shared" si="3"/>
        <v>0</v>
      </c>
      <c r="V26" s="28">
        <f t="shared" si="4"/>
        <v>9000</v>
      </c>
      <c r="W26" s="27">
        <f t="shared" si="5"/>
        <v>300</v>
      </c>
      <c r="X26" s="28">
        <f t="shared" si="6"/>
        <v>9300</v>
      </c>
      <c r="Y26" s="28"/>
      <c r="Z26" s="28"/>
      <c r="AA26" s="27">
        <v>43</v>
      </c>
      <c r="AB26" s="29">
        <f t="shared" si="7"/>
        <v>41.987179487179489</v>
      </c>
      <c r="AC26" s="21">
        <f t="shared" si="8"/>
        <v>1805.448717948718</v>
      </c>
      <c r="AD26" s="21">
        <f t="shared" si="9"/>
        <v>240</v>
      </c>
      <c r="AE26" s="21">
        <f t="shared" si="10"/>
        <v>11345.448717948719</v>
      </c>
      <c r="AF26" s="21"/>
      <c r="AG26" s="21"/>
      <c r="AH26" s="21"/>
      <c r="AI26" s="21">
        <v>10</v>
      </c>
      <c r="AJ26" s="21"/>
      <c r="AK26" s="30">
        <v>45261</v>
      </c>
      <c r="AL26" s="31">
        <f t="shared" si="11"/>
        <v>11335.448717948719</v>
      </c>
      <c r="AM26" s="21">
        <v>0</v>
      </c>
      <c r="AN26" s="32"/>
      <c r="AO26" s="33">
        <f t="shared" si="12"/>
        <v>11335.448717948719</v>
      </c>
      <c r="AP26" s="34">
        <v>7689</v>
      </c>
      <c r="AQ26" s="33"/>
    </row>
    <row r="27" spans="1:43" ht="33" customHeight="1" x14ac:dyDescent="0.25">
      <c r="A27" s="16">
        <v>26</v>
      </c>
      <c r="B27" s="37" t="s">
        <v>81</v>
      </c>
      <c r="C27" s="35" t="s">
        <v>41</v>
      </c>
      <c r="D27" s="23" t="s">
        <v>78</v>
      </c>
      <c r="E27" s="30">
        <v>45231</v>
      </c>
      <c r="F27" s="20" t="s">
        <v>43</v>
      </c>
      <c r="G27" s="21">
        <f t="shared" si="0"/>
        <v>3700</v>
      </c>
      <c r="H27" s="21">
        <f t="shared" si="1"/>
        <v>1850</v>
      </c>
      <c r="I27" s="22">
        <v>750</v>
      </c>
      <c r="J27" s="22">
        <v>450</v>
      </c>
      <c r="K27" s="22">
        <v>1250</v>
      </c>
      <c r="L27" s="22"/>
      <c r="M27" s="23">
        <v>8000</v>
      </c>
      <c r="N27" s="24">
        <v>29</v>
      </c>
      <c r="O27" s="25">
        <f t="shared" si="2"/>
        <v>29</v>
      </c>
      <c r="P27" s="22"/>
      <c r="Q27" s="22"/>
      <c r="R27" s="26"/>
      <c r="S27" s="27">
        <v>0</v>
      </c>
      <c r="T27" s="27">
        <v>5</v>
      </c>
      <c r="U27" s="28">
        <f t="shared" si="3"/>
        <v>0</v>
      </c>
      <c r="V27" s="28">
        <f t="shared" si="4"/>
        <v>8000</v>
      </c>
      <c r="W27" s="27">
        <f t="shared" si="5"/>
        <v>200</v>
      </c>
      <c r="X27" s="28">
        <f t="shared" si="6"/>
        <v>8200</v>
      </c>
      <c r="Y27" s="28"/>
      <c r="Z27" s="28"/>
      <c r="AA27" s="27">
        <v>52</v>
      </c>
      <c r="AB27" s="29">
        <f t="shared" si="7"/>
        <v>35.57692307692308</v>
      </c>
      <c r="AC27" s="21">
        <f t="shared" si="8"/>
        <v>1850.0000000000002</v>
      </c>
      <c r="AD27" s="21">
        <f t="shared" si="9"/>
        <v>240</v>
      </c>
      <c r="AE27" s="21">
        <f t="shared" si="10"/>
        <v>10290</v>
      </c>
      <c r="AF27" s="21"/>
      <c r="AG27" s="21"/>
      <c r="AH27" s="21"/>
      <c r="AI27" s="21">
        <v>10</v>
      </c>
      <c r="AJ27" s="21"/>
      <c r="AK27" s="30">
        <v>45261</v>
      </c>
      <c r="AL27" s="31">
        <f t="shared" si="11"/>
        <v>10280</v>
      </c>
      <c r="AM27" s="21">
        <v>0</v>
      </c>
      <c r="AN27" s="32"/>
      <c r="AO27" s="33">
        <f t="shared" si="12"/>
        <v>10280</v>
      </c>
      <c r="AP27" s="34">
        <v>7693</v>
      </c>
      <c r="AQ27" s="33"/>
    </row>
    <row r="28" spans="1:43" ht="33" customHeight="1" x14ac:dyDescent="0.25">
      <c r="A28" s="16">
        <v>27</v>
      </c>
      <c r="B28" s="37" t="s">
        <v>82</v>
      </c>
      <c r="C28" s="35" t="s">
        <v>41</v>
      </c>
      <c r="D28" s="23" t="s">
        <v>78</v>
      </c>
      <c r="E28" s="30">
        <v>45256</v>
      </c>
      <c r="F28" s="20" t="s">
        <v>43</v>
      </c>
      <c r="G28" s="21">
        <f t="shared" si="0"/>
        <v>3700</v>
      </c>
      <c r="H28" s="21">
        <f t="shared" si="1"/>
        <v>1850</v>
      </c>
      <c r="I28" s="22">
        <v>750</v>
      </c>
      <c r="J28" s="22">
        <v>450</v>
      </c>
      <c r="K28" s="22">
        <v>1250</v>
      </c>
      <c r="L28" s="22"/>
      <c r="M28" s="23">
        <v>8000</v>
      </c>
      <c r="N28" s="24">
        <v>29</v>
      </c>
      <c r="O28" s="25">
        <f t="shared" si="2"/>
        <v>29</v>
      </c>
      <c r="P28" s="22"/>
      <c r="Q28" s="22"/>
      <c r="R28" s="26"/>
      <c r="S28" s="27">
        <v>0</v>
      </c>
      <c r="T28" s="27">
        <v>5</v>
      </c>
      <c r="U28" s="28">
        <f t="shared" si="3"/>
        <v>0</v>
      </c>
      <c r="V28" s="28">
        <f t="shared" si="4"/>
        <v>8000</v>
      </c>
      <c r="W28" s="27">
        <f t="shared" si="5"/>
        <v>200</v>
      </c>
      <c r="X28" s="28">
        <f t="shared" si="6"/>
        <v>8200</v>
      </c>
      <c r="Y28" s="28"/>
      <c r="Z28" s="28"/>
      <c r="AA28" s="27">
        <v>34</v>
      </c>
      <c r="AB28" s="29">
        <f t="shared" si="7"/>
        <v>35.57692307692308</v>
      </c>
      <c r="AC28" s="21">
        <f t="shared" si="8"/>
        <v>1209.6153846153848</v>
      </c>
      <c r="AD28" s="21">
        <f t="shared" si="9"/>
        <v>240</v>
      </c>
      <c r="AE28" s="21">
        <f t="shared" si="10"/>
        <v>9649.6153846153848</v>
      </c>
      <c r="AF28" s="21"/>
      <c r="AG28" s="21"/>
      <c r="AH28" s="21"/>
      <c r="AI28" s="21">
        <v>10</v>
      </c>
      <c r="AJ28" s="21"/>
      <c r="AK28" s="30">
        <v>45261</v>
      </c>
      <c r="AL28" s="31">
        <f t="shared" si="11"/>
        <v>9639.6153846153848</v>
      </c>
      <c r="AM28" s="21">
        <v>0</v>
      </c>
      <c r="AN28" s="32"/>
      <c r="AO28" s="33">
        <f t="shared" si="12"/>
        <v>9639.6153846153848</v>
      </c>
      <c r="AP28" s="34">
        <v>7780</v>
      </c>
      <c r="AQ28" s="33"/>
    </row>
    <row r="29" spans="1:43" ht="33" customHeight="1" x14ac:dyDescent="0.25">
      <c r="A29" s="16">
        <v>28</v>
      </c>
      <c r="B29" s="37" t="s">
        <v>83</v>
      </c>
      <c r="C29" s="35" t="s">
        <v>48</v>
      </c>
      <c r="D29" s="23" t="s">
        <v>49</v>
      </c>
      <c r="E29" s="30">
        <v>45311</v>
      </c>
      <c r="F29" s="20" t="s">
        <v>43</v>
      </c>
      <c r="G29" s="21">
        <f t="shared" si="0"/>
        <v>5700</v>
      </c>
      <c r="H29" s="21">
        <f t="shared" si="1"/>
        <v>2850</v>
      </c>
      <c r="I29" s="22">
        <v>750</v>
      </c>
      <c r="J29" s="22">
        <v>450</v>
      </c>
      <c r="K29" s="22">
        <v>1250</v>
      </c>
      <c r="L29" s="22"/>
      <c r="M29" s="23">
        <v>11000</v>
      </c>
      <c r="N29" s="24">
        <v>29</v>
      </c>
      <c r="O29" s="25">
        <f t="shared" si="2"/>
        <v>25</v>
      </c>
      <c r="P29" s="22"/>
      <c r="Q29" s="22"/>
      <c r="R29" s="26"/>
      <c r="S29" s="27">
        <v>4</v>
      </c>
      <c r="T29" s="27">
        <v>4</v>
      </c>
      <c r="U29" s="28">
        <f t="shared" si="3"/>
        <v>1466.6666666666667</v>
      </c>
      <c r="V29" s="28">
        <f t="shared" si="4"/>
        <v>9533.3333333333339</v>
      </c>
      <c r="W29" s="27">
        <f t="shared" si="5"/>
        <v>0</v>
      </c>
      <c r="X29" s="28">
        <f t="shared" si="6"/>
        <v>9533.3333333333339</v>
      </c>
      <c r="Y29" s="28"/>
      <c r="Z29" s="28"/>
      <c r="AA29" s="27">
        <v>35</v>
      </c>
      <c r="AB29" s="29">
        <f t="shared" si="7"/>
        <v>54.807692307692307</v>
      </c>
      <c r="AC29" s="21">
        <f t="shared" si="8"/>
        <v>1918.2692307692307</v>
      </c>
      <c r="AD29" s="21">
        <f t="shared" si="9"/>
        <v>210</v>
      </c>
      <c r="AE29" s="21">
        <f t="shared" si="10"/>
        <v>11661.602564102564</v>
      </c>
      <c r="AF29" s="21"/>
      <c r="AG29" s="21"/>
      <c r="AH29" s="21"/>
      <c r="AI29" s="21">
        <v>10</v>
      </c>
      <c r="AJ29" s="21"/>
      <c r="AK29" s="30"/>
      <c r="AL29" s="31">
        <f t="shared" si="11"/>
        <v>11651.602564102564</v>
      </c>
      <c r="AM29" s="21"/>
      <c r="AN29" s="32"/>
      <c r="AO29" s="33">
        <f t="shared" si="12"/>
        <v>11651.602564102564</v>
      </c>
      <c r="AP29" s="34">
        <v>8037</v>
      </c>
      <c r="AQ29" s="33"/>
    </row>
    <row r="30" spans="1:43" ht="26.25" customHeight="1" x14ac:dyDescent="0.25">
      <c r="A30" s="16">
        <v>29</v>
      </c>
      <c r="B30" s="37" t="s">
        <v>84</v>
      </c>
      <c r="C30" s="35" t="s">
        <v>41</v>
      </c>
      <c r="D30" s="23" t="s">
        <v>78</v>
      </c>
      <c r="E30" s="30">
        <v>45323</v>
      </c>
      <c r="F30" s="20" t="s">
        <v>43</v>
      </c>
      <c r="G30" s="21">
        <f t="shared" si="0"/>
        <v>4366.666666666667</v>
      </c>
      <c r="H30" s="21">
        <f t="shared" si="1"/>
        <v>2183.3333333333335</v>
      </c>
      <c r="I30" s="22">
        <v>750</v>
      </c>
      <c r="J30" s="22">
        <v>450</v>
      </c>
      <c r="K30" s="22">
        <v>1250</v>
      </c>
      <c r="L30" s="22"/>
      <c r="M30" s="23">
        <v>9000</v>
      </c>
      <c r="N30" s="24">
        <v>29</v>
      </c>
      <c r="O30" s="25">
        <f t="shared" si="2"/>
        <v>29</v>
      </c>
      <c r="P30" s="22"/>
      <c r="Q30" s="22"/>
      <c r="R30" s="26"/>
      <c r="S30" s="27">
        <v>0</v>
      </c>
      <c r="T30" s="27">
        <v>5</v>
      </c>
      <c r="U30" s="28">
        <f t="shared" si="3"/>
        <v>0</v>
      </c>
      <c r="V30" s="28">
        <f t="shared" si="4"/>
        <v>9000</v>
      </c>
      <c r="W30" s="27">
        <f t="shared" si="5"/>
        <v>200</v>
      </c>
      <c r="X30" s="28">
        <f t="shared" si="6"/>
        <v>9200</v>
      </c>
      <c r="Y30" s="28"/>
      <c r="Z30" s="28"/>
      <c r="AA30" s="27">
        <v>38</v>
      </c>
      <c r="AB30" s="29">
        <f t="shared" si="7"/>
        <v>41.987179487179489</v>
      </c>
      <c r="AC30" s="21">
        <f t="shared" si="8"/>
        <v>1595.5128205128206</v>
      </c>
      <c r="AD30" s="21">
        <f t="shared" si="9"/>
        <v>240</v>
      </c>
      <c r="AE30" s="21">
        <f t="shared" si="10"/>
        <v>11035.51282051282</v>
      </c>
      <c r="AF30" s="21"/>
      <c r="AG30" s="21"/>
      <c r="AH30" s="21"/>
      <c r="AI30" s="21">
        <v>10</v>
      </c>
      <c r="AJ30" s="48">
        <v>100</v>
      </c>
      <c r="AK30" s="30"/>
      <c r="AL30" s="31">
        <f t="shared" si="11"/>
        <v>10925.51282051282</v>
      </c>
      <c r="AM30" s="21"/>
      <c r="AN30" s="32"/>
      <c r="AO30" s="33">
        <f t="shared" si="12"/>
        <v>10925.51282051282</v>
      </c>
      <c r="AP30" s="34">
        <v>8147</v>
      </c>
      <c r="AQ30" s="33"/>
    </row>
    <row r="31" spans="1:43" ht="33" customHeight="1" x14ac:dyDescent="0.25">
      <c r="A31" s="16">
        <v>30</v>
      </c>
      <c r="B31" s="37" t="s">
        <v>85</v>
      </c>
      <c r="C31" s="35" t="s">
        <v>41</v>
      </c>
      <c r="D31" s="23" t="s">
        <v>78</v>
      </c>
      <c r="E31" s="30">
        <v>45323</v>
      </c>
      <c r="F31" s="20" t="s">
        <v>43</v>
      </c>
      <c r="G31" s="21">
        <f t="shared" si="0"/>
        <v>3033.3333333333335</v>
      </c>
      <c r="H31" s="21">
        <f t="shared" si="1"/>
        <v>1516.666666666667</v>
      </c>
      <c r="I31" s="22">
        <v>750</v>
      </c>
      <c r="J31" s="22">
        <v>450</v>
      </c>
      <c r="K31" s="22">
        <v>1250</v>
      </c>
      <c r="L31" s="22"/>
      <c r="M31" s="23">
        <v>7000</v>
      </c>
      <c r="N31" s="24">
        <v>29</v>
      </c>
      <c r="O31" s="25">
        <f t="shared" si="2"/>
        <v>26</v>
      </c>
      <c r="P31" s="22"/>
      <c r="Q31" s="22"/>
      <c r="R31" s="26"/>
      <c r="S31" s="27">
        <v>3</v>
      </c>
      <c r="T31" s="27">
        <v>4</v>
      </c>
      <c r="U31" s="28">
        <f t="shared" si="3"/>
        <v>700</v>
      </c>
      <c r="V31" s="28">
        <f t="shared" si="4"/>
        <v>6300</v>
      </c>
      <c r="W31" s="27">
        <f t="shared" si="5"/>
        <v>0</v>
      </c>
      <c r="X31" s="28">
        <f t="shared" si="6"/>
        <v>6300</v>
      </c>
      <c r="Y31" s="28"/>
      <c r="Z31" s="28"/>
      <c r="AA31" s="27">
        <v>34</v>
      </c>
      <c r="AB31" s="29">
        <f t="shared" si="7"/>
        <v>29.166666666666668</v>
      </c>
      <c r="AC31" s="21">
        <f t="shared" si="8"/>
        <v>991.66666666666674</v>
      </c>
      <c r="AD31" s="21">
        <f t="shared" si="9"/>
        <v>220</v>
      </c>
      <c r="AE31" s="21">
        <f t="shared" si="10"/>
        <v>7511.666666666667</v>
      </c>
      <c r="AF31" s="21"/>
      <c r="AG31" s="21"/>
      <c r="AH31" s="21"/>
      <c r="AI31" s="21">
        <v>10</v>
      </c>
      <c r="AJ31" s="48">
        <v>100</v>
      </c>
      <c r="AK31" s="30"/>
      <c r="AL31" s="31">
        <f t="shared" si="11"/>
        <v>7401.666666666667</v>
      </c>
      <c r="AM31" s="21"/>
      <c r="AN31" s="32"/>
      <c r="AO31" s="33">
        <f t="shared" si="12"/>
        <v>7401.666666666667</v>
      </c>
      <c r="AP31" s="34">
        <v>8148</v>
      </c>
      <c r="AQ31" s="33"/>
    </row>
    <row r="32" spans="1:43" ht="33" customHeight="1" x14ac:dyDescent="0.25">
      <c r="A32" s="16">
        <v>31</v>
      </c>
      <c r="B32" s="37" t="s">
        <v>86</v>
      </c>
      <c r="C32" s="35" t="s">
        <v>41</v>
      </c>
      <c r="D32" s="23" t="s">
        <v>78</v>
      </c>
      <c r="E32" s="30">
        <v>45332</v>
      </c>
      <c r="F32" s="20" t="s">
        <v>43</v>
      </c>
      <c r="G32" s="21">
        <f t="shared" si="0"/>
        <v>3033.3333333333335</v>
      </c>
      <c r="H32" s="21">
        <f t="shared" si="1"/>
        <v>1516.666666666667</v>
      </c>
      <c r="I32" s="22">
        <v>750</v>
      </c>
      <c r="J32" s="22">
        <v>450</v>
      </c>
      <c r="K32" s="22">
        <v>1250</v>
      </c>
      <c r="L32" s="22"/>
      <c r="M32" s="23">
        <v>7000</v>
      </c>
      <c r="N32" s="24">
        <v>29</v>
      </c>
      <c r="O32" s="25">
        <f t="shared" si="2"/>
        <v>20</v>
      </c>
      <c r="P32" s="22"/>
      <c r="Q32" s="22"/>
      <c r="R32" s="26"/>
      <c r="S32" s="27">
        <v>9</v>
      </c>
      <c r="T32" s="27">
        <v>3</v>
      </c>
      <c r="U32" s="28">
        <f t="shared" si="3"/>
        <v>2100</v>
      </c>
      <c r="V32" s="28">
        <f t="shared" si="4"/>
        <v>4900</v>
      </c>
      <c r="W32" s="27">
        <f t="shared" si="5"/>
        <v>0</v>
      </c>
      <c r="X32" s="28">
        <f t="shared" si="6"/>
        <v>4900</v>
      </c>
      <c r="Y32" s="28"/>
      <c r="Z32" s="28"/>
      <c r="AA32" s="27">
        <v>26</v>
      </c>
      <c r="AB32" s="29">
        <f t="shared" si="7"/>
        <v>29.166666666666668</v>
      </c>
      <c r="AC32" s="21">
        <f t="shared" si="8"/>
        <v>758.33333333333337</v>
      </c>
      <c r="AD32" s="21">
        <f t="shared" si="9"/>
        <v>170</v>
      </c>
      <c r="AE32" s="21">
        <f t="shared" si="10"/>
        <v>5828.333333333333</v>
      </c>
      <c r="AF32" s="21"/>
      <c r="AG32" s="21"/>
      <c r="AH32" s="21"/>
      <c r="AI32" s="21">
        <v>10</v>
      </c>
      <c r="AJ32" s="48">
        <v>100</v>
      </c>
      <c r="AK32" s="30"/>
      <c r="AL32" s="31">
        <f t="shared" si="11"/>
        <v>5718.333333333333</v>
      </c>
      <c r="AM32" s="21"/>
      <c r="AN32" s="32"/>
      <c r="AO32" s="33">
        <f t="shared" si="12"/>
        <v>5718.333333333333</v>
      </c>
      <c r="AP32" s="34">
        <v>8149</v>
      </c>
      <c r="AQ32" s="33"/>
    </row>
    <row r="33" spans="1:43" ht="27" customHeight="1" x14ac:dyDescent="0.25">
      <c r="A33" s="16">
        <v>32</v>
      </c>
      <c r="B33" s="37" t="s">
        <v>87</v>
      </c>
      <c r="C33" s="35" t="s">
        <v>41</v>
      </c>
      <c r="D33" s="23" t="s">
        <v>78</v>
      </c>
      <c r="E33" s="30">
        <v>45341</v>
      </c>
      <c r="F33" s="20" t="s">
        <v>43</v>
      </c>
      <c r="G33" s="21">
        <f t="shared" si="0"/>
        <v>3033.3333333333335</v>
      </c>
      <c r="H33" s="21">
        <f t="shared" si="1"/>
        <v>1516.666666666667</v>
      </c>
      <c r="I33" s="22">
        <v>750</v>
      </c>
      <c r="J33" s="22">
        <v>450</v>
      </c>
      <c r="K33" s="22">
        <v>1250</v>
      </c>
      <c r="L33" s="22"/>
      <c r="M33" s="23">
        <v>7000</v>
      </c>
      <c r="N33" s="24">
        <v>29</v>
      </c>
      <c r="O33" s="25">
        <f t="shared" si="2"/>
        <v>10</v>
      </c>
      <c r="P33" s="22"/>
      <c r="Q33" s="22"/>
      <c r="R33" s="26"/>
      <c r="S33" s="27">
        <v>19</v>
      </c>
      <c r="T33" s="27">
        <v>2</v>
      </c>
      <c r="U33" s="28">
        <f t="shared" si="3"/>
        <v>4433.3333333333339</v>
      </c>
      <c r="V33" s="28">
        <f t="shared" si="4"/>
        <v>2566.6666666666661</v>
      </c>
      <c r="W33" s="27">
        <f t="shared" si="5"/>
        <v>0</v>
      </c>
      <c r="X33" s="28">
        <f t="shared" si="6"/>
        <v>2566.6666666666661</v>
      </c>
      <c r="Y33" s="28"/>
      <c r="Z33" s="28"/>
      <c r="AA33" s="27">
        <v>20</v>
      </c>
      <c r="AB33" s="29">
        <f t="shared" si="7"/>
        <v>29.166666666666668</v>
      </c>
      <c r="AC33" s="21">
        <f t="shared" si="8"/>
        <v>583.33333333333337</v>
      </c>
      <c r="AD33" s="21">
        <f t="shared" si="9"/>
        <v>80</v>
      </c>
      <c r="AE33" s="21">
        <f t="shared" si="10"/>
        <v>3229.9999999999995</v>
      </c>
      <c r="AF33" s="21"/>
      <c r="AG33" s="21"/>
      <c r="AH33" s="21"/>
      <c r="AI33" s="21">
        <v>10</v>
      </c>
      <c r="AJ33" s="48">
        <v>100</v>
      </c>
      <c r="AK33" s="30"/>
      <c r="AL33" s="31">
        <f t="shared" si="11"/>
        <v>3119.9999999999995</v>
      </c>
      <c r="AM33" s="21"/>
      <c r="AN33" s="32"/>
      <c r="AO33" s="33">
        <f t="shared" si="12"/>
        <v>3119.9999999999995</v>
      </c>
      <c r="AP33" s="34">
        <v>8161</v>
      </c>
      <c r="AQ3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2024-03-19T06:30:50Z</dcterms:created>
  <dcterms:modified xsi:type="dcterms:W3CDTF">2024-03-19T06:33:34Z</dcterms:modified>
</cp:coreProperties>
</file>