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Rev_Time">Sheet1!$L$5</definedName>
    <definedName name="Volume">Sheet1!$L$6</definedName>
    <definedName name="_xlnm._FilterDatabase" localSheetId="0" hidden="1">'Sheet1'!$B$1:$B$29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onsolas"/>
      <family val="3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1" pivotButton="0" quotePrefix="0" xfId="0"/>
    <xf numFmtId="0" fontId="2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0" fillId="0" borderId="0" pivotButton="0" quotePrefix="0" xfId="0"/>
    <xf numFmtId="164" fontId="0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4" fontId="0" fillId="0" borderId="0" pivotButton="0" quotePrefix="0" xfId="0"/>
    <xf numFmtId="0" fontId="2" fillId="0" borderId="2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X27"/>
  <sheetViews>
    <sheetView tabSelected="1" zoomScale="115" zoomScaleNormal="115" workbookViewId="0">
      <selection activeCell="M12" sqref="M12"/>
    </sheetView>
  </sheetViews>
  <sheetFormatPr baseColWidth="8" defaultRowHeight="15"/>
  <cols>
    <col width="9.140625" customWidth="1" style="2" min="1" max="1"/>
    <col width="37" customWidth="1" style="2" min="2" max="2"/>
    <col width="15.28515625" customWidth="1" style="2" min="3" max="3"/>
    <col width="20.7109375" customWidth="1" style="2" min="4" max="4"/>
    <col width="9.140625" customWidth="1" style="2" min="5" max="9"/>
    <col width="9.140625" customWidth="1" style="6" min="10" max="10"/>
    <col width="9.140625" customWidth="1" style="2" min="11" max="25"/>
    <col width="9.140625" customWidth="1" style="2" min="26" max="16384"/>
  </cols>
  <sheetData>
    <row r="2" s="14">
      <c r="B2" s="11" t="inlineStr">
        <is>
          <t>Select Façade level from dropdown</t>
        </is>
      </c>
      <c r="C2" s="11" t="n"/>
      <c r="D2" s="11" t="n"/>
      <c r="E2" s="12" t="n">
        <v>125</v>
      </c>
      <c r="F2" s="12" t="n">
        <v>250</v>
      </c>
      <c r="G2" s="12" t="n">
        <v>500</v>
      </c>
      <c r="H2" s="12" t="n">
        <v>1000</v>
      </c>
      <c r="I2" s="12" t="n">
        <v>2000</v>
      </c>
      <c r="J2" s="13" t="inlineStr">
        <is>
          <t>Total</t>
        </is>
      </c>
    </row>
    <row r="3" s="14">
      <c r="B3" s="3" t="inlineStr">
        <is>
          <t>A</t>
        </is>
      </c>
      <c r="C3" s="11" t="n"/>
      <c r="D3" s="11" t="n"/>
      <c r="E3" s="15">
        <f>10*LOG(SUM(T$16:T$25))</f>
        <v/>
      </c>
      <c r="F3" s="15">
        <f>10*LOG(SUM(U$16:U$25))</f>
        <v/>
      </c>
      <c r="G3" s="15">
        <f>10*LOG(SUM(V$16:V$25))</f>
        <v/>
      </c>
      <c r="H3" s="15">
        <f>10*LOG(SUM(W$16:W$25))</f>
        <v/>
      </c>
      <c r="I3" s="15">
        <f>10*LOG(SUM(X$16:X$25))</f>
        <v/>
      </c>
      <c r="J3" s="16">
        <f>10*LOG(SUM(N3:R3))</f>
        <v/>
      </c>
      <c r="N3">
        <f>10^(E3/10)</f>
        <v/>
      </c>
      <c r="O3">
        <f>10^(F3/10)</f>
        <v/>
      </c>
      <c r="P3">
        <f>10^(G3/10)</f>
        <v/>
      </c>
      <c r="Q3">
        <f>10^(H3/10)</f>
        <v/>
      </c>
      <c r="R3">
        <f>10^(I3/10)</f>
        <v/>
      </c>
    </row>
    <row r="4" s="14">
      <c r="J4" s="17" t="n"/>
    </row>
    <row r="5" s="14">
      <c r="B5" s="18" t="inlineStr">
        <is>
          <t>Façade Level</t>
        </is>
      </c>
      <c r="C5" s="9" t="n"/>
      <c r="D5" s="10" t="n"/>
      <c r="E5" s="19" t="n">
        <v>125</v>
      </c>
      <c r="F5" s="19" t="n">
        <v>250</v>
      </c>
      <c r="G5" s="19" t="n">
        <v>500</v>
      </c>
      <c r="H5" s="19" t="n">
        <v>1000</v>
      </c>
      <c r="I5" s="19" t="n">
        <v>2000</v>
      </c>
      <c r="J5" s="17" t="n"/>
      <c r="K5" s="24" t="inlineStr">
        <is>
          <t>Rev Time</t>
        </is>
      </c>
      <c r="L5" s="1" t="n">
        <v>0.5</v>
      </c>
      <c r="N5" s="20" t="n"/>
      <c r="O5" s="20" t="n"/>
      <c r="P5" s="20" t="n"/>
      <c r="Q5" s="20" t="n"/>
      <c r="R5" s="20" t="n"/>
    </row>
    <row r="6" s="14">
      <c r="B6" s="11" t="n"/>
      <c r="C6" s="11" t="n"/>
      <c r="D6" s="11" t="n"/>
      <c r="E6" s="19">
        <f>VLOOKUP($B$3,$B$7:$I$10,4,FALSE())</f>
        <v/>
      </c>
      <c r="F6" s="19">
        <f>VLOOKUP($B$3,$B$7:$I$10,5,FALSE())</f>
        <v/>
      </c>
      <c r="G6" s="19">
        <f>VLOOKUP($B$3,$B$7:$I$10,6,FALSE())</f>
        <v/>
      </c>
      <c r="H6" s="19">
        <f>VLOOKUP($B$3,$B$7:$I$10,7,FALSE())</f>
        <v/>
      </c>
      <c r="I6" s="19">
        <f>VLOOKUP($B$3,$B$7:$I$10,8,FALSE())</f>
        <v/>
      </c>
      <c r="J6" s="17" t="n"/>
      <c r="K6" s="24" t="inlineStr">
        <is>
          <t>Volume</t>
        </is>
      </c>
      <c r="L6" s="1" t="n">
        <v>18</v>
      </c>
    </row>
    <row r="7" s="14">
      <c r="B7" s="7" t="inlineStr">
        <is>
          <t>Daytime LAeq,16h dB(A)</t>
        </is>
      </c>
      <c r="C7" s="4" t="n"/>
      <c r="D7" s="5" t="n"/>
      <c r="E7" s="8" t="n">
        <v>46</v>
      </c>
      <c r="F7" s="8" t="n">
        <v>46</v>
      </c>
      <c r="G7" s="8" t="n">
        <v>52</v>
      </c>
      <c r="H7" s="8" t="n">
        <v>50</v>
      </c>
      <c r="I7" s="8" t="n">
        <v>45</v>
      </c>
      <c r="J7" s="17" t="n"/>
    </row>
    <row r="8" s="14">
      <c r="B8" s="7" t="n"/>
      <c r="C8" s="4" t="n"/>
      <c r="D8" s="5" t="n"/>
      <c r="E8" s="8" t="n"/>
      <c r="F8" s="8" t="n"/>
      <c r="G8" s="8" t="n"/>
      <c r="H8" s="8" t="n"/>
      <c r="I8" s="8" t="n"/>
      <c r="J8" s="17" t="n"/>
    </row>
    <row r="9" s="14">
      <c r="B9" s="7" t="n"/>
      <c r="C9" s="4" t="n"/>
      <c r="D9" s="5" t="n"/>
      <c r="E9" s="8" t="n"/>
      <c r="F9" s="8" t="n"/>
      <c r="G9" s="8" t="n"/>
      <c r="H9" s="8" t="n"/>
      <c r="I9" s="8" t="n"/>
      <c r="J9" s="17" t="n"/>
    </row>
    <row r="10" s="14">
      <c r="B10" s="7" t="n"/>
      <c r="C10" s="4" t="n"/>
      <c r="D10" s="5" t="n"/>
      <c r="E10" s="8" t="n"/>
      <c r="F10" s="8" t="n"/>
      <c r="G10" s="8" t="n"/>
      <c r="H10" s="8" t="n"/>
      <c r="I10" s="8" t="n"/>
      <c r="J10" s="17" t="n"/>
    </row>
    <row r="11" s="14">
      <c r="E11" s="21" t="n"/>
      <c r="F11" s="21" t="n"/>
      <c r="G11" s="21" t="n"/>
      <c r="H11" s="21" t="n"/>
      <c r="I11" s="21" t="n"/>
      <c r="J11" s="17" t="n"/>
    </row>
    <row r="12" s="14">
      <c r="E12" s="21" t="n"/>
      <c r="F12" s="21" t="n"/>
      <c r="G12" s="21" t="n"/>
      <c r="H12" s="21" t="n"/>
      <c r="I12" s="21" t="n"/>
      <c r="J12" s="17" t="n"/>
    </row>
    <row r="13" s="14">
      <c r="E13" s="21" t="n"/>
      <c r="F13" s="21" t="n"/>
      <c r="G13" s="21" t="n"/>
      <c r="H13" s="21" t="n"/>
      <c r="I13" s="21" t="n"/>
      <c r="J13" s="17" t="n"/>
      <c r="N13" s="22" t="n"/>
    </row>
    <row r="14" s="14">
      <c r="B14" s="23" t="inlineStr">
        <is>
          <t>Façade  Elements</t>
        </is>
      </c>
      <c r="E14" s="21" t="n"/>
      <c r="F14" s="21" t="n"/>
      <c r="G14" s="21" t="n"/>
      <c r="H14" s="21" t="n"/>
      <c r="I14" s="21" t="n"/>
      <c r="J14" s="17" t="n"/>
    </row>
    <row r="15" s="14">
      <c r="B15" s="12" t="inlineStr">
        <is>
          <t xml:space="preserve">Description </t>
        </is>
      </c>
      <c r="C15" s="12" t="inlineStr">
        <is>
          <t>Quantity/Area</t>
        </is>
      </c>
      <c r="D15" s="12" t="inlineStr">
        <is>
          <t>FacadeDifference</t>
        </is>
      </c>
      <c r="E15" s="19" t="n">
        <v>125</v>
      </c>
      <c r="F15" s="19" t="n">
        <v>250</v>
      </c>
      <c r="G15" s="19" t="n">
        <v>500</v>
      </c>
      <c r="H15" s="19" t="n">
        <v>1000</v>
      </c>
      <c r="I15" s="19" t="n">
        <v>2000</v>
      </c>
      <c r="J15" s="24" t="inlineStr">
        <is>
          <t>Metric</t>
        </is>
      </c>
      <c r="K15" s="24" t="inlineStr">
        <is>
          <t>State</t>
        </is>
      </c>
      <c r="N15" t="n">
        <v>125</v>
      </c>
      <c r="O15" t="n">
        <v>250</v>
      </c>
      <c r="P15" t="n">
        <v>500</v>
      </c>
      <c r="Q15" t="n">
        <v>1000</v>
      </c>
      <c r="R15" t="n">
        <v>2000</v>
      </c>
      <c r="T15" t="n">
        <v>125</v>
      </c>
      <c r="U15" t="n">
        <v>250</v>
      </c>
      <c r="V15" t="n">
        <v>500</v>
      </c>
      <c r="W15" t="n">
        <v>1000</v>
      </c>
      <c r="X15" t="n">
        <v>2000</v>
      </c>
    </row>
    <row r="16" s="14">
      <c r="B16" s="1" t="inlineStr">
        <is>
          <t>10/12/6 double glazing</t>
        </is>
      </c>
      <c r="C16" s="1" t="n">
        <v>2</v>
      </c>
      <c r="D16" s="1" t="n">
        <v>0</v>
      </c>
      <c r="E16" s="8" t="n">
        <v>26</v>
      </c>
      <c r="F16" s="8" t="n">
        <v>27</v>
      </c>
      <c r="G16" s="8" t="n">
        <v>34</v>
      </c>
      <c r="H16" s="8" t="n">
        <v>40</v>
      </c>
      <c r="I16" s="8" t="n">
        <v>38</v>
      </c>
      <c r="J16" s="1" t="inlineStr">
        <is>
          <t>Rw</t>
        </is>
      </c>
      <c r="K16" s="1" t="inlineStr">
        <is>
          <t>Active</t>
        </is>
      </c>
      <c r="M16">
        <f>IF(J16="Rw",10*LOG(C16/$L$6)+8+10*LOG($L$5/0.5),-10*LOG($L$6)+18+10*LOG($C16))</f>
        <v/>
      </c>
      <c r="N16">
        <f>E$6-E16-$D16+$M16</f>
        <v/>
      </c>
      <c r="O16">
        <f>F$6-F16-$D16+$M16</f>
        <v/>
      </c>
      <c r="P16">
        <f>G$6-G16-$D16+$M16</f>
        <v/>
      </c>
      <c r="Q16">
        <f>H$6-H16-$D16+$M16</f>
        <v/>
      </c>
      <c r="R16">
        <f>I$6-I16-$D16+$M16</f>
        <v/>
      </c>
      <c r="T16">
        <f>IF($K16="Active",10^(N16/10),0)</f>
        <v/>
      </c>
      <c r="U16">
        <f>IF($K16="Active",10^(O16/10),0)</f>
        <v/>
      </c>
      <c r="V16">
        <f>IF($K16="Active",10^(P16/10),0)</f>
        <v/>
      </c>
      <c r="W16">
        <f>IF($K16="Active",10^(Q16/10),0)</f>
        <v/>
      </c>
      <c r="X16">
        <f>IF($K16="Active",10^(R16/10),0)</f>
        <v/>
      </c>
    </row>
    <row r="17" s="14">
      <c r="B17" s="1" t="n"/>
      <c r="C17" s="1" t="n"/>
      <c r="D17" s="1" t="n"/>
      <c r="E17" s="8" t="n"/>
      <c r="F17" s="8" t="n"/>
      <c r="G17" s="8" t="n"/>
      <c r="H17" s="8" t="n"/>
      <c r="I17" s="8" t="n"/>
      <c r="J17" s="1" t="n"/>
      <c r="K17" s="1" t="inlineStr">
        <is>
          <t>Inactive</t>
        </is>
      </c>
      <c r="M17">
        <f>IF(J17="Rw",10*LOG(C17/$L$6)+8+10*LOG($L$5/0.5),-10*LOG($L$6)+18+10*LOG($C17))</f>
        <v/>
      </c>
      <c r="N17">
        <f>0-E17-$D17+$M17</f>
        <v/>
      </c>
      <c r="O17">
        <f>F$6-F17-$D17+$M17</f>
        <v/>
      </c>
      <c r="P17">
        <f>G$6-G17-$D17+$M17</f>
        <v/>
      </c>
      <c r="Q17">
        <f>H$6-H17-$D17+$M17</f>
        <v/>
      </c>
      <c r="R17">
        <f>I$6-I17-$D17+$M17</f>
        <v/>
      </c>
      <c r="T17">
        <f>IF($K17="Active",10^(N17/10),0)</f>
        <v/>
      </c>
      <c r="U17">
        <f>IF($K17="Active",10^(O17/10),0)</f>
        <v/>
      </c>
      <c r="V17">
        <f>IF($K17="Active",10^(P17/10),0)</f>
        <v/>
      </c>
      <c r="W17">
        <f>IF($K17="Active",10^(Q17/10),0)</f>
        <v/>
      </c>
      <c r="X17">
        <f>IF($K17="Active",10^(R17/10),0)</f>
        <v/>
      </c>
    </row>
    <row r="18" s="14">
      <c r="B18" s="1" t="n"/>
      <c r="C18" s="1" t="n"/>
      <c r="D18" s="1" t="n"/>
      <c r="E18" s="8" t="n"/>
      <c r="F18" s="8" t="n"/>
      <c r="G18" s="8" t="n"/>
      <c r="H18" s="8" t="n"/>
      <c r="I18" s="8" t="n"/>
      <c r="J18" s="1" t="n"/>
      <c r="K18" s="1" t="inlineStr">
        <is>
          <t>Inactive</t>
        </is>
      </c>
      <c r="M18">
        <f>IF(J18="Rw",10*LOG(C18/$L$6)+8+10*LOG($L$5/0.5),-10*LOG($L$6)+18+10*LOG($C18))</f>
        <v/>
      </c>
      <c r="N18">
        <f>0-E18-$D18+$M18</f>
        <v/>
      </c>
      <c r="O18">
        <f>F$6-F18-$D18+$M18</f>
        <v/>
      </c>
      <c r="P18">
        <f>G$6-G18-$D18+$M18</f>
        <v/>
      </c>
      <c r="Q18">
        <f>H$6-H18-$D18+$M18</f>
        <v/>
      </c>
      <c r="R18">
        <f>I$6-I18-$D18+$M18</f>
        <v/>
      </c>
      <c r="T18">
        <f>IF($K18="Active",10^(N18/10),0)</f>
        <v/>
      </c>
      <c r="U18">
        <f>IF($K18="Active",10^(O18/10),0)</f>
        <v/>
      </c>
      <c r="V18">
        <f>IF($K18="Active",10^(P18/10),0)</f>
        <v/>
      </c>
      <c r="W18">
        <f>IF($K18="Active",10^(Q18/10),0)</f>
        <v/>
      </c>
      <c r="X18">
        <f>IF($K18="Active",10^(R18/10),0)</f>
        <v/>
      </c>
    </row>
    <row r="19" s="14">
      <c r="B19" s="1" t="n"/>
      <c r="C19" s="1" t="n"/>
      <c r="D19" s="1" t="n"/>
      <c r="E19" s="8" t="n"/>
      <c r="F19" s="8" t="n"/>
      <c r="G19" s="8" t="n"/>
      <c r="H19" s="8" t="n"/>
      <c r="I19" s="8" t="n"/>
      <c r="J19" s="1" t="n"/>
      <c r="K19" s="1" t="inlineStr">
        <is>
          <t>Inactive</t>
        </is>
      </c>
      <c r="M19">
        <f>IF(J19="Rw",10*LOG(C19/$L$6)+8+10*LOG($L$5/0.5),-10*LOG($L$6)+18+10*LOG($C19))</f>
        <v/>
      </c>
      <c r="N19">
        <f>0-E19-$D19+$M19</f>
        <v/>
      </c>
      <c r="O19">
        <f>F$6-F19-$D19+$M19</f>
        <v/>
      </c>
      <c r="P19">
        <f>G$6-G19-$D19+$M19</f>
        <v/>
      </c>
      <c r="Q19">
        <f>H$6-H19-$D19+$M19</f>
        <v/>
      </c>
      <c r="R19">
        <f>I$6-I19-$D19+$M19</f>
        <v/>
      </c>
      <c r="T19">
        <f>IF($K19="Active",10^(N19/10),0)</f>
        <v/>
      </c>
      <c r="U19">
        <f>IF($K19="Active",10^(O19/10),0)</f>
        <v/>
      </c>
      <c r="V19">
        <f>IF($K19="Active",10^(P19/10),0)</f>
        <v/>
      </c>
      <c r="W19">
        <f>IF($K19="Active",10^(Q19/10),0)</f>
        <v/>
      </c>
      <c r="X19">
        <f>IF($K19="Active",10^(R19/10),0)</f>
        <v/>
      </c>
    </row>
    <row r="20" s="14">
      <c r="B20" s="1" t="n"/>
      <c r="C20" s="1" t="n"/>
      <c r="D20" s="1" t="n"/>
      <c r="E20" s="8" t="n"/>
      <c r="F20" s="8" t="n"/>
      <c r="G20" s="8" t="n"/>
      <c r="H20" s="8" t="n"/>
      <c r="I20" s="8" t="n"/>
      <c r="J20" s="1" t="n"/>
      <c r="K20" s="1" t="inlineStr">
        <is>
          <t>Inactive</t>
        </is>
      </c>
      <c r="M20">
        <f>IF(J20="Rw",10*LOG(C20/$L$6)+8+10*LOG($L$5/0.5),-10*LOG($L$6)+18+10*LOG($C20))</f>
        <v/>
      </c>
      <c r="N20">
        <f>0-E20-$D20+$M20</f>
        <v/>
      </c>
      <c r="O20">
        <f>F$6-F20-$D20+$M20</f>
        <v/>
      </c>
      <c r="P20">
        <f>G$6-G20-$D20+$M20</f>
        <v/>
      </c>
      <c r="Q20">
        <f>H$6-H20-$D20+$M20</f>
        <v/>
      </c>
      <c r="R20">
        <f>I$6-I20-$D20+$M20</f>
        <v/>
      </c>
      <c r="T20">
        <f>IF($K20="Active",10^(N20/10),0)</f>
        <v/>
      </c>
      <c r="U20">
        <f>IF($K20="Active",10^(O20/10),0)</f>
        <v/>
      </c>
      <c r="V20">
        <f>IF($K20="Active",10^(P20/10),0)</f>
        <v/>
      </c>
      <c r="W20">
        <f>IF($K20="Active",10^(Q20/10),0)</f>
        <v/>
      </c>
      <c r="X20">
        <f>IF($K20="Active",10^(R20/10),0)</f>
        <v/>
      </c>
    </row>
    <row r="21" s="14">
      <c r="B21" s="1" t="n"/>
      <c r="C21" s="1" t="n"/>
      <c r="D21" s="1" t="n"/>
      <c r="E21" s="8" t="n"/>
      <c r="F21" s="8" t="n"/>
      <c r="G21" s="8" t="n"/>
      <c r="H21" s="8" t="n"/>
      <c r="I21" s="8" t="n"/>
      <c r="J21" s="1" t="n"/>
      <c r="K21" s="1" t="inlineStr">
        <is>
          <t>Inactive</t>
        </is>
      </c>
      <c r="M21">
        <f>IF(J21="Rw",10*LOG(C21/$L$6)+8+10*LOG($L$5/0.5),-10*LOG($L$6)+18+10*LOG($C21))</f>
        <v/>
      </c>
      <c r="N21">
        <f>0-E21-$D21+$M21</f>
        <v/>
      </c>
      <c r="O21">
        <f>F$6-F21-$D21+$M21</f>
        <v/>
      </c>
      <c r="P21">
        <f>G$6-G21-$D21+$M21</f>
        <v/>
      </c>
      <c r="Q21">
        <f>H$6-H21-$D21+$M21</f>
        <v/>
      </c>
      <c r="R21">
        <f>I$6-I21-$D21+$M21</f>
        <v/>
      </c>
      <c r="T21">
        <f>IF($K21="Active",10^(N21/10),0)</f>
        <v/>
      </c>
      <c r="U21">
        <f>IF($K21="Active",10^(O21/10),0)</f>
        <v/>
      </c>
      <c r="V21">
        <f>IF($K21="Active",10^(P21/10),0)</f>
        <v/>
      </c>
      <c r="W21">
        <f>IF($K21="Active",10^(Q21/10),0)</f>
        <v/>
      </c>
      <c r="X21">
        <f>IF($K21="Active",10^(R21/10),0)</f>
        <v/>
      </c>
    </row>
    <row r="22" s="14">
      <c r="B22" s="1" t="n"/>
      <c r="C22" s="1" t="n"/>
      <c r="D22" s="1" t="n"/>
      <c r="E22" s="8" t="n"/>
      <c r="F22" s="8" t="n"/>
      <c r="G22" s="8" t="n"/>
      <c r="H22" s="8" t="n"/>
      <c r="I22" s="8" t="n"/>
      <c r="J22" s="1" t="n"/>
      <c r="K22" s="1" t="inlineStr">
        <is>
          <t>Inactive</t>
        </is>
      </c>
      <c r="M22">
        <f>IF(J22="Rw",10*LOG(C22/$L$6)+8+10*LOG($L$5/0.5),-10*LOG($L$6)+18+10*LOG($C22))</f>
        <v/>
      </c>
      <c r="N22">
        <f>0-E22-$D22+$M22</f>
        <v/>
      </c>
      <c r="O22">
        <f>F$6-F22-$D22+$M22</f>
        <v/>
      </c>
      <c r="P22">
        <f>G$6-G22-$D22+$M22</f>
        <v/>
      </c>
      <c r="Q22">
        <f>H$6-H22-$D22+$M22</f>
        <v/>
      </c>
      <c r="R22">
        <f>I$6-I22-$D22+$M22</f>
        <v/>
      </c>
      <c r="T22">
        <f>IF($K22="Active",10^(N22/10),0)</f>
        <v/>
      </c>
      <c r="U22">
        <f>IF($K22="Active",10^(O22/10),0)</f>
        <v/>
      </c>
      <c r="V22">
        <f>IF($K22="Active",10^(P22/10),0)</f>
        <v/>
      </c>
      <c r="W22">
        <f>IF($K22="Active",10^(Q22/10),0)</f>
        <v/>
      </c>
      <c r="X22">
        <f>IF($K22="Active",10^(R22/10),0)</f>
        <v/>
      </c>
    </row>
    <row r="23" s="14">
      <c r="B23" s="1" t="n"/>
      <c r="C23" s="1" t="n"/>
      <c r="D23" s="1" t="n"/>
      <c r="E23" s="8" t="n"/>
      <c r="F23" s="8" t="n"/>
      <c r="G23" s="8" t="n"/>
      <c r="H23" s="8" t="n"/>
      <c r="I23" s="8" t="n"/>
      <c r="J23" s="1" t="n"/>
      <c r="K23" s="1" t="inlineStr">
        <is>
          <t>Inactive</t>
        </is>
      </c>
      <c r="M23">
        <f>IF(J23="Rw",10*LOG(C23/$L$6)+8+10*LOG($L$5/0.5),-10*LOG($L$6)+18+10*LOG($C23))</f>
        <v/>
      </c>
      <c r="N23">
        <f>0-E23-$D23+$M23</f>
        <v/>
      </c>
      <c r="O23">
        <f>F$6-F23-$D23+$M23</f>
        <v/>
      </c>
      <c r="P23">
        <f>G$6-G23-$D23+$M23</f>
        <v/>
      </c>
      <c r="Q23">
        <f>H$6-H23-$D23+$M23</f>
        <v/>
      </c>
      <c r="R23">
        <f>I$6-I23-$D23+$M23</f>
        <v/>
      </c>
      <c r="T23">
        <f>IF($K23="Active",10^(N23/10),0)</f>
        <v/>
      </c>
      <c r="U23">
        <f>IF($K23="Active",10^(O23/10),0)</f>
        <v/>
      </c>
      <c r="V23">
        <f>IF($K23="Active",10^(P23/10),0)</f>
        <v/>
      </c>
      <c r="W23">
        <f>IF($K23="Active",10^(Q23/10),0)</f>
        <v/>
      </c>
      <c r="X23">
        <f>IF($K23="Active",10^(R23/10),0)</f>
        <v/>
      </c>
    </row>
    <row r="24" s="14">
      <c r="B24" s="1" t="n"/>
      <c r="C24" s="1" t="n"/>
      <c r="D24" s="1" t="n"/>
      <c r="E24" s="8" t="n"/>
      <c r="F24" s="8" t="n"/>
      <c r="G24" s="8" t="n"/>
      <c r="H24" s="8" t="n"/>
      <c r="I24" s="8" t="n"/>
      <c r="J24" s="1" t="n"/>
      <c r="K24" s="1" t="inlineStr">
        <is>
          <t>Inactive</t>
        </is>
      </c>
      <c r="M24">
        <f>IF(J24="Rw",10*LOG(C24/$L$6)+8+10*LOG($L$5/0.5),-10*LOG($L$6)+18+10*LOG($C24))</f>
        <v/>
      </c>
      <c r="N24">
        <f>0-E24-$D24+$M24</f>
        <v/>
      </c>
      <c r="O24">
        <f>F$6-F24-$D24+$M24</f>
        <v/>
      </c>
      <c r="P24">
        <f>G$6-G24-$D24+$M24</f>
        <v/>
      </c>
      <c r="Q24">
        <f>H$6-H24-$D24+$M24</f>
        <v/>
      </c>
      <c r="R24">
        <f>I$6-I24-$D24+$M24</f>
        <v/>
      </c>
      <c r="T24">
        <f>IF($K24="Active",10^(N24/10),0)</f>
        <v/>
      </c>
      <c r="U24">
        <f>IF($K24="Active",10^(O24/10),0)</f>
        <v/>
      </c>
      <c r="V24">
        <f>IF($K24="Active",10^(P24/10),0)</f>
        <v/>
      </c>
      <c r="W24">
        <f>IF($K24="Active",10^(Q24/10),0)</f>
        <v/>
      </c>
      <c r="X24">
        <f>IF($K24="Active",10^(R24/10),0)</f>
        <v/>
      </c>
    </row>
    <row r="25" s="14">
      <c r="B25" s="1" t="n"/>
      <c r="C25" s="1" t="n"/>
      <c r="D25" s="1" t="n"/>
      <c r="E25" s="8" t="n"/>
      <c r="F25" s="8" t="n"/>
      <c r="G25" s="8" t="n"/>
      <c r="H25" s="8" t="n"/>
      <c r="I25" s="8" t="n"/>
      <c r="J25" s="1" t="n"/>
      <c r="K25" s="1" t="inlineStr">
        <is>
          <t>Inactive</t>
        </is>
      </c>
      <c r="M25">
        <f>IF(J25="Rw",10*LOG(C25/$L$6)+8+10*LOG($L$5/0.5),-10*LOG($L$6)+18+10*LOG($C25))</f>
        <v/>
      </c>
      <c r="N25">
        <f>0-E25-$D25+$M25</f>
        <v/>
      </c>
      <c r="O25">
        <f>F$6-F25-$D25+$M25</f>
        <v/>
      </c>
      <c r="P25">
        <f>G$6-G25-$D25+$M25</f>
        <v/>
      </c>
      <c r="Q25">
        <f>H$6-H25-$D25+$M25</f>
        <v/>
      </c>
      <c r="R25">
        <f>I$6-I25-$D25+$M25</f>
        <v/>
      </c>
      <c r="T25">
        <f>IF($K25="Active",10^(N25/10),0)</f>
        <v/>
      </c>
      <c r="U25">
        <f>IF($K25="Active",10^(O25/10),0)</f>
        <v/>
      </c>
      <c r="V25">
        <f>IF($K25="Active",10^(P25/10),0)</f>
        <v/>
      </c>
      <c r="W25">
        <f>IF($K25="Active",10^(Q25/10),0)</f>
        <v/>
      </c>
      <c r="X25">
        <f>IF($K25="Active",10^(R25/10),0)</f>
        <v/>
      </c>
    </row>
    <row r="27">
      <c r="E27" s="2" t="inlineStr">
        <is>
          <t xml:space="preserve"> </t>
        </is>
      </c>
    </row>
  </sheetData>
  <autoFilter ref="B1:B29"/>
  <dataValidations count="3">
    <dataValidation sqref="B23:B25 K16:K25" showErrorMessage="1" showInputMessage="1" allowBlank="1" type="list">
      <formula1>"Active,Inactive"</formula1>
    </dataValidation>
    <dataValidation sqref="J16:J25" showErrorMessage="1" showInputMessage="1" allowBlank="1" type="list">
      <formula1>"Rw,Dnew"</formula1>
    </dataValidation>
    <dataValidation sqref="B3" showErrorMessage="1" showInputMessage="1" allowBlank="1" type="list">
      <formula1>$B$7:$B$10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 Sullivan</dc:creator>
  <dcterms:created xsi:type="dcterms:W3CDTF">2022-08-12T18:51:46Z</dcterms:created>
  <dcterms:modified xsi:type="dcterms:W3CDTF">2022-08-22T14:59:42Z</dcterms:modified>
  <cp:lastModifiedBy>Sean Sullivan</cp:lastModifiedBy>
</cp:coreProperties>
</file>