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ebc16f5eaf918/Documents/Documents/Lanseria Smart City/MBA/(JGU)OPJindal/Coursework/Semester 3/Prescriptive Analytics/"/>
    </mc:Choice>
  </mc:AlternateContent>
  <xr:revisionPtr revIDLastSave="39483" documentId="8_{9A3BC305-CC5C-431E-BDD8-F9AA290BF117}" xr6:coauthVersionLast="47" xr6:coauthVersionMax="47" xr10:uidLastSave="{73877147-EEF5-4713-851C-C4CA81206985}"/>
  <bookViews>
    <workbookView xWindow="-120" yWindow="-120" windowWidth="29040" windowHeight="15840" activeTab="4" xr2:uid="{44F4A6E3-4DEF-429C-94BE-8FE424F7340D}"/>
  </bookViews>
  <sheets>
    <sheet name="Intro" sheetId="6" r:id="rId1"/>
    <sheet name="Q1a" sheetId="1" r:id="rId2"/>
    <sheet name="Q1b" sheetId="2" r:id="rId3"/>
    <sheet name="Q2" sheetId="4" r:id="rId4"/>
    <sheet name="Q3" sheetId="5" r:id="rId5"/>
  </sheets>
  <definedNames>
    <definedName name="BeatMarket?">'Q2'!$K$5:$K$28</definedName>
    <definedName name="Portfolio" localSheetId="3">'Q2'!$E$32:$I$32</definedName>
    <definedName name="solver_adj" localSheetId="1" hidden="1">Q1a!$B$6</definedName>
    <definedName name="solver_adj" localSheetId="2" hidden="1">Q1b!$B$6</definedName>
    <definedName name="solver_adj" localSheetId="3" hidden="1">'Q2'!$E$32:$I$32</definedName>
    <definedName name="solver_adj" localSheetId="4" hidden="1">'Q3'!$C$14:$H$19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1</definedName>
    <definedName name="solver_drv" localSheetId="2" hidden="1">1</definedName>
    <definedName name="solver_drv" localSheetId="3" hidden="1">2</definedName>
    <definedName name="solver_drv" localSheetId="4" hidden="1">2</definedName>
    <definedName name="solver_eng" localSheetId="1" hidden="1">1</definedName>
    <definedName name="solver_eng" localSheetId="2" hidden="1">3</definedName>
    <definedName name="solver_eng" localSheetId="3" hidden="1">1</definedName>
    <definedName name="solver_eng" localSheetId="4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1" hidden="1">Q1a!$B$6</definedName>
    <definedName name="solver_lhs1" localSheetId="2" hidden="1">Q1b!$B$6</definedName>
    <definedName name="solver_lhs1" localSheetId="3" hidden="1">'Q2'!$J$32</definedName>
    <definedName name="solver_lhs1" localSheetId="4" hidden="1">'Q3'!$C$14:$H$19</definedName>
    <definedName name="solver_lhs2" localSheetId="1" hidden="1">Q1a!$B$6</definedName>
    <definedName name="solver_lhs2" localSheetId="2" hidden="1">Q1b!$B$6</definedName>
    <definedName name="solver_lhs2" localSheetId="3" hidden="1">'Q2'!$E$32:$I$32</definedName>
    <definedName name="solver_lhs2" localSheetId="4" hidden="1">'Q3'!$C$20:$H$20</definedName>
    <definedName name="solver_lhs3" localSheetId="3" hidden="1">'Q2'!$E$32:$I$32</definedName>
    <definedName name="solver_lhs3" localSheetId="4" hidden="1">'Q3'!$I$14:$I$19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1</definedName>
    <definedName name="solver_msl" localSheetId="4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2</definedName>
    <definedName name="solver_num" localSheetId="2" hidden="1">2</definedName>
    <definedName name="solver_num" localSheetId="3" hidden="1">3</definedName>
    <definedName name="solver_num" localSheetId="4" hidden="1">3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Q1a!$B$3</definedName>
    <definedName name="solver_opt" localSheetId="2" hidden="1">Q1b!$B$3</definedName>
    <definedName name="solver_opt" localSheetId="3" hidden="1">'Q2'!$K$37</definedName>
    <definedName name="solver_opt" localSheetId="4" hidden="1">'Q3'!$C$22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1</definedName>
    <definedName name="solver_rbv" localSheetId="2" hidden="1">1</definedName>
    <definedName name="solver_rbv" localSheetId="3" hidden="1">2</definedName>
    <definedName name="solver_rbv" localSheetId="4" hidden="1">2</definedName>
    <definedName name="solver_rel1" localSheetId="1" hidden="1">1</definedName>
    <definedName name="solver_rel1" localSheetId="2" hidden="1">1</definedName>
    <definedName name="solver_rel1" localSheetId="3" hidden="1">2</definedName>
    <definedName name="solver_rel1" localSheetId="4" hidden="1">5</definedName>
    <definedName name="solver_rel2" localSheetId="1" hidden="1">3</definedName>
    <definedName name="solver_rel2" localSheetId="2" hidden="1">3</definedName>
    <definedName name="solver_rel2" localSheetId="3" hidden="1">1</definedName>
    <definedName name="solver_rel2" localSheetId="4" hidden="1">2</definedName>
    <definedName name="solver_rel3" localSheetId="3" hidden="1">3</definedName>
    <definedName name="solver_rel3" localSheetId="4" hidden="1">2</definedName>
    <definedName name="solver_rhs1" localSheetId="1" hidden="1">Q1a!$D$9</definedName>
    <definedName name="solver_rhs1" localSheetId="2" hidden="1">Q1b!$D$9</definedName>
    <definedName name="solver_rhs1" localSheetId="3" hidden="1">'Q2'!$L$32</definedName>
    <definedName name="solver_rhs1" localSheetId="4" hidden="1">"binary"</definedName>
    <definedName name="solver_rhs2" localSheetId="1" hidden="1">Q1a!$D$8</definedName>
    <definedName name="solver_rhs2" localSheetId="2" hidden="1">Q1b!$D$8</definedName>
    <definedName name="solver_rhs2" localSheetId="3" hidden="1">'Q2'!$E$34:$I$34</definedName>
    <definedName name="solver_rhs2" localSheetId="4" hidden="1">1</definedName>
    <definedName name="solver_rhs3" localSheetId="3" hidden="1">'Q2'!$E$30:$I$30</definedName>
    <definedName name="solver_rhs3" localSheetId="4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1</definedName>
    <definedName name="solver_scl" localSheetId="2" hidden="1">1</definedName>
    <definedName name="solver_scl" localSheetId="3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4" l="1"/>
  <c r="J28" i="4"/>
  <c r="K28" i="4" s="1" a="1"/>
  <c r="K28" i="4" s="1"/>
  <c r="J27" i="4"/>
  <c r="K27" i="4" s="1" a="1"/>
  <c r="K27" i="4" s="1"/>
  <c r="J26" i="4"/>
  <c r="K26" i="4" s="1" a="1"/>
  <c r="K26" i="4" s="1"/>
  <c r="J25" i="4"/>
  <c r="K25" i="4" s="1" a="1"/>
  <c r="K25" i="4" s="1"/>
  <c r="J24" i="4"/>
  <c r="K24" i="4" s="1" a="1"/>
  <c r="K24" i="4" s="1"/>
  <c r="J23" i="4"/>
  <c r="K23" i="4" s="1" a="1"/>
  <c r="K23" i="4" s="1"/>
  <c r="J22" i="4"/>
  <c r="K22" i="4" s="1" a="1"/>
  <c r="K22" i="4" s="1"/>
  <c r="J21" i="4"/>
  <c r="K21" i="4" s="1" a="1"/>
  <c r="K21" i="4" s="1"/>
  <c r="J20" i="4"/>
  <c r="K20" i="4" s="1" a="1"/>
  <c r="K20" i="4" s="1"/>
  <c r="J19" i="4"/>
  <c r="K19" i="4" s="1" a="1"/>
  <c r="K19" i="4" s="1"/>
  <c r="J18" i="4"/>
  <c r="K18" i="4" s="1" a="1"/>
  <c r="K18" i="4" s="1"/>
  <c r="J17" i="4"/>
  <c r="K17" i="4" s="1" a="1"/>
  <c r="K17" i="4" s="1"/>
  <c r="J16" i="4"/>
  <c r="K16" i="4" s="1" a="1"/>
  <c r="K16" i="4" s="1"/>
  <c r="J15" i="4"/>
  <c r="K15" i="4" s="1" a="1"/>
  <c r="K15" i="4" s="1"/>
  <c r="J14" i="4"/>
  <c r="K14" i="4" s="1" a="1"/>
  <c r="K14" i="4" s="1"/>
  <c r="J13" i="4"/>
  <c r="K13" i="4" s="1" a="1"/>
  <c r="K13" i="4" s="1"/>
  <c r="J12" i="4"/>
  <c r="K12" i="4" s="1" a="1"/>
  <c r="K12" i="4" s="1"/>
  <c r="J11" i="4"/>
  <c r="K11" i="4" s="1" a="1"/>
  <c r="K11" i="4" s="1"/>
  <c r="J10" i="4"/>
  <c r="K10" i="4" s="1" a="1"/>
  <c r="K10" i="4" s="1"/>
  <c r="J9" i="4"/>
  <c r="K9" i="4" s="1" a="1"/>
  <c r="K9" i="4" s="1"/>
  <c r="J8" i="4"/>
  <c r="K8" i="4" s="1" a="1"/>
  <c r="K8" i="4" s="1"/>
  <c r="J7" i="4"/>
  <c r="K7" i="4" s="1" a="1"/>
  <c r="K7" i="4" s="1"/>
  <c r="J6" i="4"/>
  <c r="K6" i="4" s="1" a="1"/>
  <c r="K6" i="4" s="1"/>
  <c r="J5" i="4"/>
  <c r="K5" i="4" s="1" a="1"/>
  <c r="K5" i="4" s="1"/>
  <c r="K37" i="4" l="1"/>
  <c r="C22" i="5"/>
  <c r="D20" i="5"/>
  <c r="E20" i="5"/>
  <c r="F20" i="5"/>
  <c r="G20" i="5"/>
  <c r="H20" i="5"/>
  <c r="C20" i="5"/>
  <c r="I15" i="5"/>
  <c r="I16" i="5"/>
  <c r="I17" i="5"/>
  <c r="I18" i="5"/>
  <c r="I19" i="5"/>
  <c r="I14" i="5"/>
  <c r="D8" i="2"/>
  <c r="B3" i="2"/>
  <c r="B3" i="1"/>
  <c r="D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<sst xmlns="http://schemas.openxmlformats.org/spreadsheetml/2006/main" count="102" uniqueCount="45">
  <si>
    <t>Constraint</t>
  </si>
  <si>
    <t>X</t>
  </si>
  <si>
    <t xml:space="preserve"> &gt;=</t>
  </si>
  <si>
    <t>&lt;=</t>
  </si>
  <si>
    <t>Max Profit</t>
  </si>
  <si>
    <t>Question 1a</t>
  </si>
  <si>
    <t>Question 1b</t>
  </si>
  <si>
    <t>Beating the Market (Evolutionary Solver)</t>
  </si>
  <si>
    <t>Market</t>
  </si>
  <si>
    <t>Quarter</t>
  </si>
  <si>
    <t>Year</t>
  </si>
  <si>
    <t>TCS</t>
  </si>
  <si>
    <t>BHEL</t>
  </si>
  <si>
    <t>RI</t>
  </si>
  <si>
    <t>DBL</t>
  </si>
  <si>
    <t>APL</t>
  </si>
  <si>
    <t>Return</t>
  </si>
  <si>
    <t>(BSE)</t>
  </si>
  <si>
    <t>Q4</t>
  </si>
  <si>
    <t>Q3</t>
  </si>
  <si>
    <t>Q2</t>
  </si>
  <si>
    <t>Q1</t>
  </si>
  <si>
    <t>Portfolio</t>
  </si>
  <si>
    <t>Distance Matrix</t>
  </si>
  <si>
    <t>Town ---&gt;</t>
  </si>
  <si>
    <t>A</t>
  </si>
  <si>
    <t>B</t>
  </si>
  <si>
    <t>C</t>
  </si>
  <si>
    <t>D</t>
  </si>
  <si>
    <t>E</t>
  </si>
  <si>
    <t>Destination</t>
  </si>
  <si>
    <t>Origin</t>
  </si>
  <si>
    <t>c</t>
  </si>
  <si>
    <t>City Choice Town --&gt;</t>
  </si>
  <si>
    <t>Sum</t>
  </si>
  <si>
    <t>Taking a trip by car</t>
  </si>
  <si>
    <t>Total Distance (Objective function)</t>
  </si>
  <si>
    <t>=</t>
  </si>
  <si>
    <t>Numbe of porfolio beating the market</t>
  </si>
  <si>
    <t>Did we Beat</t>
  </si>
  <si>
    <t>the Market?</t>
  </si>
  <si>
    <t>Prescriptive Analytics</t>
  </si>
  <si>
    <t>Term End Assignement</t>
  </si>
  <si>
    <t>Shuaib Suleman</t>
  </si>
  <si>
    <t>Date: 28/01/2023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</si>
</sst>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</font>
    <font>
      <sz val="10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3"/>
      <name val="Arial"/>
      <family val="2"/>
    </font>
    <font>
      <b/>
      <sz val="14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10" fontId="0" fillId="0" borderId="0" xfId="0" applyNumberFormat="1"/>
    <xf numFmtId="1" fontId="0" fillId="2" borderId="0" xfId="1" applyNumberFormat="1" applyFont="1" applyFill="1"/>
    <xf numFmtId="0" fontId="0" fillId="3" borderId="0" xfId="0" applyFill="1"/>
    <xf numFmtId="10" fontId="0" fillId="3" borderId="0" xfId="0" applyNumberFormat="1" applyFill="1"/>
    <xf numFmtId="10" fontId="0" fillId="3" borderId="0" xfId="2" applyNumberFormat="1" applyFont="1" applyFill="1"/>
    <xf numFmtId="0" fontId="0" fillId="4" borderId="0" xfId="0" applyFill="1"/>
    <xf numFmtId="0" fontId="6" fillId="0" borderId="0" xfId="0" applyFont="1"/>
    <xf numFmtId="9" fontId="0" fillId="4" borderId="0" xfId="2" applyFont="1" applyFill="1"/>
    <xf numFmtId="9" fontId="0" fillId="5" borderId="0" xfId="2" applyFont="1" applyFill="1"/>
    <xf numFmtId="10" fontId="0" fillId="4" borderId="0" xfId="0" applyNumberFormat="1" applyFill="1"/>
    <xf numFmtId="0" fontId="4" fillId="4" borderId="0" xfId="0" applyFont="1" applyFill="1" applyAlignment="1">
      <alignment horizontal="center"/>
    </xf>
    <xf numFmtId="10" fontId="0" fillId="6" borderId="0" xfId="2" applyNumberFormat="1" applyFont="1" applyFill="1"/>
    <xf numFmtId="0" fontId="0" fillId="0" borderId="0" xfId="0" applyAlignment="1">
      <alignment horizontal="right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7" fillId="4" borderId="0" xfId="0" applyFont="1" applyFill="1"/>
    <xf numFmtId="0" fontId="7" fillId="6" borderId="0" xfId="0" applyFont="1" applyFill="1" applyAlignment="1">
      <alignment horizontal="center" vertical="center"/>
    </xf>
    <xf numFmtId="0" fontId="8" fillId="4" borderId="0" xfId="3" applyFont="1" applyFill="1" applyAlignment="1">
      <alignment horizontal="center"/>
    </xf>
    <xf numFmtId="164" fontId="0" fillId="5" borderId="0" xfId="1" applyNumberFormat="1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164" fontId="2" fillId="3" borderId="0" xfId="1" applyNumberFormat="1" applyFont="1" applyFill="1"/>
    <xf numFmtId="164" fontId="2" fillId="3" borderId="0" xfId="1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164" fontId="0" fillId="7" borderId="0" xfId="1" applyNumberFormat="1" applyFont="1" applyFill="1"/>
    <xf numFmtId="0" fontId="2" fillId="9" borderId="0" xfId="0" applyFont="1" applyFill="1"/>
    <xf numFmtId="0" fontId="2" fillId="4" borderId="0" xfId="0" applyFont="1" applyFill="1" applyAlignment="1">
      <alignment horizontal="right"/>
    </xf>
    <xf numFmtId="0" fontId="5" fillId="4" borderId="0" xfId="0" applyFont="1" applyFill="1"/>
  </cellXfs>
  <cellStyles count="4">
    <cellStyle name="Comma" xfId="1" builtinId="3"/>
    <cellStyle name="Normal" xfId="0" builtinId="0"/>
    <cellStyle name="Normal_Beating the Market" xfId="3" xr:uid="{4A84A66F-9455-43A8-807B-8675196698C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E539-F289-4AEA-BFCC-3796CAE89768}">
  <dimension ref="A1:D9"/>
  <sheetViews>
    <sheetView workbookViewId="0">
      <selection activeCell="A7" sqref="A7"/>
    </sheetView>
  </sheetViews>
  <sheetFormatPr defaultRowHeight="15"/>
  <sheetData>
    <row r="1" spans="1:4" ht="21">
      <c r="A1" s="37" t="s">
        <v>41</v>
      </c>
      <c r="B1" s="37"/>
      <c r="C1" s="37"/>
      <c r="D1" s="37"/>
    </row>
    <row r="2" spans="1:4" ht="21">
      <c r="A2" s="37"/>
      <c r="B2" s="37"/>
      <c r="C2" s="37"/>
      <c r="D2" s="37"/>
    </row>
    <row r="3" spans="1:4" ht="21">
      <c r="A3" s="37" t="s">
        <v>42</v>
      </c>
      <c r="B3" s="37"/>
      <c r="C3" s="37"/>
      <c r="D3" s="37"/>
    </row>
    <row r="4" spans="1:4" ht="21">
      <c r="A4" s="37"/>
      <c r="B4" s="37"/>
      <c r="C4" s="37"/>
      <c r="D4" s="37"/>
    </row>
    <row r="5" spans="1:4" ht="21">
      <c r="A5" s="37" t="s">
        <v>43</v>
      </c>
      <c r="B5" s="37"/>
      <c r="C5" s="37"/>
      <c r="D5" s="37"/>
    </row>
    <row r="6" spans="1:4" ht="21">
      <c r="A6" s="37"/>
      <c r="B6" s="37"/>
      <c r="C6" s="37"/>
      <c r="D6" s="37"/>
    </row>
    <row r="7" spans="1:4" ht="21">
      <c r="A7" s="37" t="s">
        <v>44</v>
      </c>
      <c r="B7" s="37"/>
      <c r="C7" s="37"/>
      <c r="D7" s="37"/>
    </row>
    <row r="8" spans="1:4" ht="21">
      <c r="A8" s="37"/>
      <c r="B8" s="37"/>
      <c r="C8" s="37"/>
      <c r="D8" s="37"/>
    </row>
    <row r="9" spans="1:4" ht="21">
      <c r="A9" s="37"/>
      <c r="B9" s="37"/>
      <c r="C9" s="37"/>
      <c r="D9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45CC-FC52-43B8-BFC9-3C145352A454}">
  <dimension ref="A1:D9"/>
  <sheetViews>
    <sheetView workbookViewId="0">
      <selection activeCell="B6" sqref="B6"/>
    </sheetView>
  </sheetViews>
  <sheetFormatPr defaultRowHeight="15"/>
  <cols>
    <col min="1" max="1" width="12.28515625" customWidth="1"/>
    <col min="2" max="2" width="9.140625" style="2"/>
    <col min="3" max="4" width="9.140625" style="1"/>
  </cols>
  <sheetData>
    <row r="1" spans="1:4" ht="18.75">
      <c r="A1" s="27" t="s">
        <v>5</v>
      </c>
    </row>
    <row r="3" spans="1:4">
      <c r="A3" s="29" t="s">
        <v>4</v>
      </c>
      <c r="B3" s="30">
        <f>B6^5-13*B6^4+59*B6^3-107*B6^2+61*B6</f>
        <v>10.734853525018728</v>
      </c>
    </row>
    <row r="5" spans="1:4">
      <c r="B5" s="2" t="s">
        <v>1</v>
      </c>
    </row>
    <row r="6" spans="1:4">
      <c r="B6" s="2">
        <v>0.40544898040141458</v>
      </c>
    </row>
    <row r="8" spans="1:4">
      <c r="A8" s="31" t="s">
        <v>0</v>
      </c>
      <c r="B8" s="32" t="s">
        <v>1</v>
      </c>
      <c r="C8" s="33" t="s">
        <v>2</v>
      </c>
      <c r="D8" s="33">
        <f>SUMPRODUCT(B8:C8,B6:C6)</f>
        <v>0</v>
      </c>
    </row>
    <row r="9" spans="1:4">
      <c r="A9" s="31"/>
      <c r="B9" s="32" t="s">
        <v>1</v>
      </c>
      <c r="C9" s="33" t="s">
        <v>3</v>
      </c>
      <c r="D9" s="3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C27B-D8C7-4666-B7DF-0D80CE32E8AF}">
  <dimension ref="A1:D9"/>
  <sheetViews>
    <sheetView workbookViewId="0">
      <selection activeCell="E3" sqref="E3"/>
    </sheetView>
  </sheetViews>
  <sheetFormatPr defaultRowHeight="15"/>
  <cols>
    <col min="1" max="1" width="12.7109375" customWidth="1"/>
  </cols>
  <sheetData>
    <row r="1" spans="1:4" ht="18.75">
      <c r="A1" s="27" t="s">
        <v>6</v>
      </c>
    </row>
    <row r="3" spans="1:4">
      <c r="A3" s="29" t="s">
        <v>4</v>
      </c>
      <c r="B3" s="29">
        <f>B6^5-13*B6^4+59*B6^3-107*B6^2+61*B6</f>
        <v>10.734853525018728</v>
      </c>
    </row>
    <row r="5" spans="1:4">
      <c r="B5" t="s">
        <v>1</v>
      </c>
    </row>
    <row r="6" spans="1:4">
      <c r="B6">
        <v>0.40544898040141458</v>
      </c>
    </row>
    <row r="8" spans="1:4">
      <c r="A8" s="31" t="s">
        <v>0</v>
      </c>
      <c r="B8" s="31" t="s">
        <v>1</v>
      </c>
      <c r="C8" s="31" t="s">
        <v>2</v>
      </c>
      <c r="D8" s="31">
        <f>SUMPRODUCT(B8:C8,B6:C6)</f>
        <v>0</v>
      </c>
    </row>
    <row r="9" spans="1:4">
      <c r="A9" s="31"/>
      <c r="B9" s="31" t="s">
        <v>1</v>
      </c>
      <c r="C9" s="31" t="s">
        <v>3</v>
      </c>
      <c r="D9" s="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4DC0-2265-462E-948F-C97132917C11}">
  <dimension ref="B1:L37"/>
  <sheetViews>
    <sheetView topLeftCell="A5" workbookViewId="0">
      <selection activeCell="A5" sqref="A5"/>
    </sheetView>
  </sheetViews>
  <sheetFormatPr defaultRowHeight="15"/>
  <cols>
    <col min="4" max="4" width="11.140625" bestFit="1" customWidth="1"/>
    <col min="10" max="10" width="14.28515625" customWidth="1"/>
    <col min="11" max="11" width="15.5703125" style="16" customWidth="1"/>
    <col min="12" max="12" width="11.5703125" customWidth="1"/>
  </cols>
  <sheetData>
    <row r="1" spans="2:12" ht="23.25">
      <c r="B1" s="28" t="s">
        <v>7</v>
      </c>
      <c r="C1" s="10"/>
      <c r="D1" s="10"/>
      <c r="E1" s="10"/>
    </row>
    <row r="2" spans="2:12" ht="8.25" customHeight="1">
      <c r="B2" s="10"/>
      <c r="C2" s="10"/>
      <c r="D2" s="10"/>
      <c r="E2" s="10"/>
    </row>
    <row r="3" spans="2:12" ht="15.75">
      <c r="C3" s="19"/>
      <c r="D3" s="19"/>
      <c r="E3" s="19"/>
      <c r="F3" s="19"/>
      <c r="G3" s="19"/>
      <c r="H3" s="19"/>
      <c r="I3" s="19"/>
      <c r="J3" s="20"/>
      <c r="K3" s="20" t="s">
        <v>39</v>
      </c>
      <c r="L3" s="20" t="s">
        <v>8</v>
      </c>
    </row>
    <row r="4" spans="2:12" ht="15.75">
      <c r="C4" s="19" t="s">
        <v>9</v>
      </c>
      <c r="D4" s="21" t="s">
        <v>10</v>
      </c>
      <c r="E4" s="19" t="s">
        <v>11</v>
      </c>
      <c r="F4" s="19" t="s">
        <v>12</v>
      </c>
      <c r="G4" s="19" t="s">
        <v>13</v>
      </c>
      <c r="H4" s="19" t="s">
        <v>14</v>
      </c>
      <c r="I4" s="19" t="s">
        <v>15</v>
      </c>
      <c r="J4" s="20" t="s">
        <v>16</v>
      </c>
      <c r="K4" s="20" t="s">
        <v>40</v>
      </c>
      <c r="L4" s="20" t="s">
        <v>17</v>
      </c>
    </row>
    <row r="5" spans="2:12">
      <c r="B5" s="4"/>
      <c r="C5" s="13" t="s">
        <v>18</v>
      </c>
      <c r="D5" s="14">
        <v>2016</v>
      </c>
      <c r="E5" s="8">
        <v>0.13098209441128583</v>
      </c>
      <c r="F5" s="8">
        <v>0.19078845857120807</v>
      </c>
      <c r="G5" s="8">
        <v>7.4734316078162388E-2</v>
      </c>
      <c r="H5" s="8">
        <v>-5.590765052059754E-2</v>
      </c>
      <c r="I5" s="8">
        <v>6.3363548358708055E-2</v>
      </c>
      <c r="J5" s="15">
        <f t="shared" ref="J5" si="0">SUMPRODUCT(E5:I5,Portfolio)</f>
        <v>6.7543442500332548E-2</v>
      </c>
      <c r="K5" s="17" t="str" cm="1">
        <f t="array" ref="K5">IFERROR(_xlfn.IFS(J5&gt;0,"Yes"), "No")</f>
        <v>Yes</v>
      </c>
      <c r="L5" s="15">
        <v>3.1260813320238334E-2</v>
      </c>
    </row>
    <row r="6" spans="2:12">
      <c r="B6" s="4"/>
      <c r="C6" s="13" t="s">
        <v>19</v>
      </c>
      <c r="D6" s="14">
        <v>2016</v>
      </c>
      <c r="E6" s="8">
        <v>-4.3789561066722049E-2</v>
      </c>
      <c r="F6" s="8">
        <v>2.2804387280044303E-2</v>
      </c>
      <c r="G6" s="8">
        <v>-5.1690507152145626E-2</v>
      </c>
      <c r="H6" s="8">
        <v>1.3186561174177269E-2</v>
      </c>
      <c r="I6" s="8">
        <v>-3.392280224451627E-2</v>
      </c>
      <c r="J6" s="15">
        <f t="shared" ref="J6" si="1">SUMPRODUCT(E6:I6,Portfolio)</f>
        <v>-2.7980957655236529E-2</v>
      </c>
      <c r="K6" s="17" t="str" cm="1">
        <f t="array" ref="K6">IFERROR(_xlfn.IFS(J6&gt;0,"Yes"), "No")</f>
        <v>No</v>
      </c>
      <c r="L6" s="15">
        <v>2.2110049762626538E-2</v>
      </c>
    </row>
    <row r="7" spans="2:12">
      <c r="B7" s="4"/>
      <c r="C7" s="13" t="s">
        <v>20</v>
      </c>
      <c r="D7" s="14">
        <v>2016</v>
      </c>
      <c r="E7" s="8">
        <v>-1.5024529844644308E-2</v>
      </c>
      <c r="F7" s="8">
        <v>3.1415317001709075E-2</v>
      </c>
      <c r="G7" s="8">
        <v>-2.2705157314303337E-3</v>
      </c>
      <c r="H7" s="8">
        <v>9.3542319749216229E-2</v>
      </c>
      <c r="I7" s="8">
        <v>-3.5506355063550599E-2</v>
      </c>
      <c r="J7" s="15">
        <f t="shared" ref="J7" si="2">SUMPRODUCT(E7:I7,Portfolio)</f>
        <v>2.1904213521086163E-3</v>
      </c>
      <c r="K7" s="17" t="str" cm="1">
        <f t="array" ref="K7">IFERROR(_xlfn.IFS(J7&gt;0,"Yes"), "No")</f>
        <v>Yes</v>
      </c>
      <c r="L7" s="15">
        <v>2.7669223316094005E-2</v>
      </c>
    </row>
    <row r="8" spans="2:12">
      <c r="B8" s="4"/>
      <c r="C8" s="13" t="s">
        <v>21</v>
      </c>
      <c r="D8" s="14">
        <v>2016</v>
      </c>
      <c r="E8" s="8">
        <v>-5.4868624420401746E-2</v>
      </c>
      <c r="F8" s="8">
        <v>-0.11393956876036626</v>
      </c>
      <c r="G8" s="8">
        <v>2.8695362028695381E-2</v>
      </c>
      <c r="H8" s="8">
        <v>4.5490298898793968E-2</v>
      </c>
      <c r="I8" s="8">
        <v>7.1899446251208587E-2</v>
      </c>
      <c r="J8" s="15">
        <f t="shared" ref="J8" si="3">SUMPRODUCT(E8:I8,Portfolio)</f>
        <v>8.9210551227917028E-3</v>
      </c>
      <c r="K8" s="17" t="str" cm="1">
        <f t="array" ref="K8">IFERROR(_xlfn.IFS(J8&gt;0,"Yes"), "No")</f>
        <v>Yes</v>
      </c>
      <c r="L8" s="15">
        <v>6.3045797176890517E-3</v>
      </c>
    </row>
    <row r="9" spans="2:12">
      <c r="B9" s="4"/>
      <c r="C9" s="13" t="s">
        <v>18</v>
      </c>
      <c r="D9" s="14">
        <v>2015</v>
      </c>
      <c r="E9" s="8">
        <v>3.4682658670664557E-2</v>
      </c>
      <c r="F9" s="8">
        <v>0.11095978208620405</v>
      </c>
      <c r="G9" s="8">
        <v>0.2446013289036546</v>
      </c>
      <c r="H9" s="8">
        <v>0.1137392320046724</v>
      </c>
      <c r="I9" s="8">
        <v>0.20839086563993625</v>
      </c>
      <c r="J9" s="15">
        <f t="shared" ref="J9" si="4">SUMPRODUCT(E9:I9,Portfolio)</f>
        <v>0.10919799380464125</v>
      </c>
      <c r="K9" s="17" t="str" cm="1">
        <f t="array" ref="K9">IFERROR(_xlfn.IFS(J9&gt;0,"Yes"), "No")</f>
        <v>Yes</v>
      </c>
      <c r="L9" s="15">
        <v>3.5075599330182783E-2</v>
      </c>
    </row>
    <row r="10" spans="2:12">
      <c r="B10" s="4"/>
      <c r="C10" s="13" t="s">
        <v>19</v>
      </c>
      <c r="D10" s="14">
        <v>2015</v>
      </c>
      <c r="E10" s="8">
        <v>-9.9378881987577716E-2</v>
      </c>
      <c r="F10" s="8">
        <v>-4.9931496422590982E-2</v>
      </c>
      <c r="G10" s="8">
        <v>-4.2544731610338005E-2</v>
      </c>
      <c r="H10" s="8">
        <v>-7.2956145100162462E-2</v>
      </c>
      <c r="I10" s="8">
        <v>4.5530260966130109E-2</v>
      </c>
      <c r="J10" s="15">
        <f t="shared" ref="J10" si="5">SUMPRODUCT(E10:I10,Portfolio)</f>
        <v>-4.59352406977191E-2</v>
      </c>
      <c r="K10" s="17" t="str" cm="1">
        <f t="array" ref="K10">IFERROR(_xlfn.IFS(J10&gt;0,"Yes"), "No")</f>
        <v>No</v>
      </c>
      <c r="L10" s="15">
        <v>-9.305797208751343E-2</v>
      </c>
    </row>
    <row r="11" spans="2:12">
      <c r="B11" s="4"/>
      <c r="C11" s="13" t="s">
        <v>20</v>
      </c>
      <c r="D11" s="14">
        <v>2015</v>
      </c>
      <c r="E11" s="8">
        <v>8.8157508081105007E-2</v>
      </c>
      <c r="F11" s="8">
        <v>-6.9810252053242761E-2</v>
      </c>
      <c r="G11" s="8">
        <v>8.0326460481099593E-2</v>
      </c>
      <c r="H11" s="8">
        <v>-3.7519541427827097E-2</v>
      </c>
      <c r="I11" s="8">
        <v>-1.5846994535519188E-2</v>
      </c>
      <c r="J11" s="15">
        <f t="shared" ref="J11" si="6">SUMPRODUCT(E11:I11,Portfolio)</f>
        <v>2.6263632728182561E-2</v>
      </c>
      <c r="K11" s="17" t="str" cm="1">
        <f t="array" ref="K11">IFERROR(_xlfn.IFS(J11&gt;0,"Yes"), "No")</f>
        <v>Yes</v>
      </c>
      <c r="L11" s="15">
        <v>-8.6235766144089343E-3</v>
      </c>
    </row>
    <row r="12" spans="2:12">
      <c r="B12" s="4"/>
      <c r="C12" s="13" t="s">
        <v>21</v>
      </c>
      <c r="D12" s="14">
        <v>2015</v>
      </c>
      <c r="E12" s="8">
        <v>0.11366859386931383</v>
      </c>
      <c r="F12" s="8">
        <v>0.16179978613144708</v>
      </c>
      <c r="G12" s="8">
        <v>-9.3617021276595214E-3</v>
      </c>
      <c r="H12" s="8">
        <v>-9.4063495810220665E-2</v>
      </c>
      <c r="I12" s="8">
        <v>4.8951048951048959E-2</v>
      </c>
      <c r="J12" s="15">
        <f t="shared" ref="J12" si="7">SUMPRODUCT(E12:I12,Portfolio)</f>
        <v>4.6586296076141967E-2</v>
      </c>
      <c r="K12" s="17" t="str" cm="1">
        <f t="array" ref="K12">IFERROR(_xlfn.IFS(J12&gt;0,"Yes"), "No")</f>
        <v>Yes</v>
      </c>
      <c r="L12" s="15">
        <v>5.5308305748373865E-3</v>
      </c>
    </row>
    <row r="13" spans="2:12">
      <c r="B13" s="4"/>
      <c r="C13" s="13" t="s">
        <v>18</v>
      </c>
      <c r="D13" s="14">
        <v>2014</v>
      </c>
      <c r="E13" s="8">
        <v>7.141187470780741E-2</v>
      </c>
      <c r="F13" s="8">
        <v>2.6340227944280148E-2</v>
      </c>
      <c r="G13" s="8">
        <v>-4.2372881355933201E-3</v>
      </c>
      <c r="H13" s="8">
        <v>9.6119016817593828E-2</v>
      </c>
      <c r="I13" s="8">
        <v>-2.9717682020801162E-3</v>
      </c>
      <c r="J13" s="15">
        <f t="shared" ref="J13" si="8">SUMPRODUCT(E13:I13,Portfolio)</f>
        <v>5.2419315386745817E-2</v>
      </c>
      <c r="K13" s="17" t="str" cm="1">
        <f t="array" ref="K13">IFERROR(_xlfn.IFS(J13&gt;0,"Yes"), "No")</f>
        <v>Yes</v>
      </c>
      <c r="L13" s="15">
        <v>1.2735764879336697E-2</v>
      </c>
    </row>
    <row r="14" spans="2:12">
      <c r="B14" s="4"/>
      <c r="C14" s="13" t="s">
        <v>19</v>
      </c>
      <c r="D14" s="14">
        <v>2014</v>
      </c>
      <c r="E14" s="8">
        <v>3.8349514563106757E-2</v>
      </c>
      <c r="F14" s="8">
        <v>7.227891156462718E-3</v>
      </c>
      <c r="G14" s="8">
        <v>-1.6666666666666607E-2</v>
      </c>
      <c r="H14" s="8">
        <v>7.4058635542587181E-2</v>
      </c>
      <c r="I14" s="8">
        <v>-5.067274305555558E-2</v>
      </c>
      <c r="J14" s="15">
        <f t="shared" ref="J14" si="9">SUMPRODUCT(E14:I14,Portfolio)</f>
        <v>1.6973424152018086E-2</v>
      </c>
      <c r="K14" s="17" t="str" cm="1">
        <f t="array" ref="K14">IFERROR(_xlfn.IFS(J14&gt;0,"Yes"), "No")</f>
        <v>Yes</v>
      </c>
      <c r="L14" s="15">
        <v>-2.5182568842434305E-2</v>
      </c>
    </row>
    <row r="15" spans="2:12">
      <c r="B15" s="4"/>
      <c r="C15" s="13" t="s">
        <v>20</v>
      </c>
      <c r="D15" s="14">
        <v>2014</v>
      </c>
      <c r="E15" s="8">
        <v>7.082521117608831E-2</v>
      </c>
      <c r="F15" s="8">
        <v>1.9594243107334819E-2</v>
      </c>
      <c r="G15" s="8">
        <v>2.3017902813299296E-2</v>
      </c>
      <c r="H15" s="8">
        <v>-1.7071838295547703E-2</v>
      </c>
      <c r="I15" s="8">
        <v>3.5854782510958749E-2</v>
      </c>
      <c r="J15" s="15">
        <f t="shared" ref="J15" si="10">SUMPRODUCT(E15:I15,Portfolio)</f>
        <v>3.9947940724153308E-2</v>
      </c>
      <c r="K15" s="17" t="str" cm="1">
        <f t="array" ref="K15">IFERROR(_xlfn.IFS(J15&gt;0,"Yes"), "No")</f>
        <v>Yes</v>
      </c>
      <c r="L15" s="15">
        <v>4.2900823251267761E-2</v>
      </c>
    </row>
    <row r="16" spans="2:12">
      <c r="B16" s="4"/>
      <c r="C16" s="13" t="s">
        <v>21</v>
      </c>
      <c r="D16" s="14">
        <v>2014</v>
      </c>
      <c r="E16" s="8">
        <v>4.8079542359030336E-2</v>
      </c>
      <c r="F16" s="8">
        <v>-7.5430861723446818E-2</v>
      </c>
      <c r="G16" s="8">
        <v>-6.8308181096107923E-2</v>
      </c>
      <c r="H16" s="8">
        <v>-2.4523160762943697E-3</v>
      </c>
      <c r="I16" s="8">
        <v>1.8896014658726479E-2</v>
      </c>
      <c r="J16" s="15">
        <f t="shared" ref="J16" si="11">SUMPRODUCT(E16:I16,Portfolio)</f>
        <v>2.7344939114343356E-2</v>
      </c>
      <c r="K16" s="17" t="str" cm="1">
        <f t="array" ref="K16">IFERROR(_xlfn.IFS(J16&gt;0,"Yes"), "No")</f>
        <v>Yes</v>
      </c>
      <c r="L16" s="15">
        <v>1.2254430632903768E-2</v>
      </c>
    </row>
    <row r="17" spans="2:12">
      <c r="B17" s="4"/>
      <c r="C17" s="13" t="s">
        <v>18</v>
      </c>
      <c r="D17" s="14">
        <v>2013</v>
      </c>
      <c r="E17" s="8">
        <v>0.19928128062724615</v>
      </c>
      <c r="F17" s="8">
        <v>0.16588785046728982</v>
      </c>
      <c r="G17" s="8">
        <v>0.18327067669172914</v>
      </c>
      <c r="H17" s="8">
        <v>8.5317166937749711E-2</v>
      </c>
      <c r="I17" s="8">
        <v>1.7004425809457269E-2</v>
      </c>
      <c r="J17" s="15">
        <f t="shared" ref="J17" si="12">SUMPRODUCT(E17:I17,Portfolio)</f>
        <v>0.11425105980008057</v>
      </c>
      <c r="K17" s="17" t="str" cm="1">
        <f t="array" ref="K17">IFERROR(_xlfn.IFS(J17&gt;0,"Yes"), "No")</f>
        <v>Yes</v>
      </c>
      <c r="L17" s="15">
        <v>8.097500945824021E-2</v>
      </c>
    </row>
    <row r="18" spans="2:12">
      <c r="B18" s="4"/>
      <c r="C18" s="13" t="s">
        <v>19</v>
      </c>
      <c r="D18" s="14">
        <v>2013</v>
      </c>
      <c r="E18" s="8">
        <v>2.1184320266889101E-2</v>
      </c>
      <c r="F18" s="8">
        <v>0.15227223777729915</v>
      </c>
      <c r="G18" s="8">
        <v>3.8048780487804912E-2</v>
      </c>
      <c r="H18" s="8">
        <v>-1.0823460582126798E-2</v>
      </c>
      <c r="I18" s="8">
        <v>-2.0422133485453631E-2</v>
      </c>
      <c r="J18" s="15">
        <f t="shared" ref="J18" si="13">SUMPRODUCT(E18:I18,Portfolio)</f>
        <v>4.5327993224589507E-4</v>
      </c>
      <c r="K18" s="17" t="str" cm="1">
        <f t="array" ref="K18">IFERROR(_xlfn.IFS(J18&gt;0,"Yes"), "No")</f>
        <v>Yes</v>
      </c>
      <c r="L18" s="15">
        <v>5.5806792505835201E-2</v>
      </c>
    </row>
    <row r="19" spans="2:12">
      <c r="B19" s="4"/>
      <c r="C19" s="13" t="s">
        <v>20</v>
      </c>
      <c r="D19" s="14">
        <v>2013</v>
      </c>
      <c r="E19" s="8">
        <v>0.11183234421364996</v>
      </c>
      <c r="F19" s="8">
        <v>0.19927676611132616</v>
      </c>
      <c r="G19" s="8">
        <v>1.0848126232741562E-2</v>
      </c>
      <c r="H19" s="8">
        <v>6.4772559988222067E-3</v>
      </c>
      <c r="I19" s="8">
        <v>9.1355487038957683E-4</v>
      </c>
      <c r="J19" s="15">
        <f t="shared" ref="J19" si="14">SUMPRODUCT(E19:I19,Portfolio)</f>
        <v>5.2148604945649789E-2</v>
      </c>
      <c r="K19" s="17" t="str" cm="1">
        <f t="array" ref="K19">IFERROR(_xlfn.IFS(J19&gt;0,"Yes"), "No")</f>
        <v>Yes</v>
      </c>
      <c r="L19" s="15">
        <v>6.2039916372391701E-4</v>
      </c>
    </row>
    <row r="20" spans="2:12">
      <c r="B20" s="4"/>
      <c r="C20" s="13" t="s">
        <v>21</v>
      </c>
      <c r="D20" s="14">
        <v>2013</v>
      </c>
      <c r="E20" s="8">
        <v>0.14068119314575833</v>
      </c>
      <c r="F20" s="8">
        <v>0.14660151043980463</v>
      </c>
      <c r="G20" s="8">
        <v>0.11062431544359241</v>
      </c>
      <c r="H20" s="8">
        <v>0.1441805625736905</v>
      </c>
      <c r="I20" s="8">
        <v>0.13919604527123708</v>
      </c>
      <c r="J20" s="15">
        <f t="shared" ref="J20" si="15">SUMPRODUCT(E20:I20,Portfolio)</f>
        <v>0.14096485343548285</v>
      </c>
      <c r="K20" s="17" t="str" cm="1">
        <f t="array" ref="K20">IFERROR(_xlfn.IFS(J20&gt;0,"Yes"), "No")</f>
        <v>Yes</v>
      </c>
      <c r="L20" s="15">
        <v>7.8584617060914352E-2</v>
      </c>
    </row>
    <row r="21" spans="2:12">
      <c r="B21" s="4"/>
      <c r="C21" s="13" t="s">
        <v>18</v>
      </c>
      <c r="D21" s="14">
        <v>2012</v>
      </c>
      <c r="E21" s="8">
        <v>-3.2937806873977071E-2</v>
      </c>
      <c r="F21" s="8">
        <v>8.9369253105339608E-2</v>
      </c>
      <c r="G21" s="8">
        <v>-6.7415730337078483E-2</v>
      </c>
      <c r="H21" s="8">
        <v>-1.3131648936170248E-2</v>
      </c>
      <c r="I21" s="8">
        <v>-2.9909136799596059E-2</v>
      </c>
      <c r="J21" s="15">
        <f t="shared" ref="J21" si="16">SUMPRODUCT(E21:I21,Portfolio)</f>
        <v>-2.7574211218384249E-2</v>
      </c>
      <c r="K21" s="17" t="str" cm="1">
        <f t="array" ref="K21">IFERROR(_xlfn.IFS(J21&gt;0,"Yes"), "No")</f>
        <v>No</v>
      </c>
      <c r="L21" s="15">
        <v>2.3331717367591764E-2</v>
      </c>
    </row>
    <row r="22" spans="2:12">
      <c r="B22" s="4"/>
      <c r="C22" s="13" t="s">
        <v>19</v>
      </c>
      <c r="D22" s="14">
        <v>2012</v>
      </c>
      <c r="E22" s="8">
        <v>7.783902976846746E-2</v>
      </c>
      <c r="F22" s="8">
        <v>-5.7616296746731521E-2</v>
      </c>
      <c r="G22" s="8">
        <v>9.8149186763881069E-2</v>
      </c>
      <c r="H22" s="8">
        <v>0.14220618948167818</v>
      </c>
      <c r="I22" s="8">
        <v>4.4555760611652895E-2</v>
      </c>
      <c r="J22" s="15">
        <f t="shared" ref="J22" si="17">SUMPRODUCT(E22:I22,Portfolio)</f>
        <v>8.1098937277463257E-2</v>
      </c>
      <c r="K22" s="17" t="str" cm="1">
        <f t="array" ref="K22">IFERROR(_xlfn.IFS(J22&gt;0,"Yes"), "No")</f>
        <v>Yes</v>
      </c>
      <c r="L22" s="15">
        <v>5.7572390067458512E-2</v>
      </c>
    </row>
    <row r="23" spans="2:12">
      <c r="B23" s="4"/>
      <c r="C23" s="13" t="s">
        <v>20</v>
      </c>
      <c r="D23" s="14">
        <v>2012</v>
      </c>
      <c r="E23" s="8">
        <v>0.10798924993892012</v>
      </c>
      <c r="F23" s="8">
        <v>4.8884815154293104E-3</v>
      </c>
      <c r="G23" s="8">
        <v>5.0058892815076472E-2</v>
      </c>
      <c r="H23" s="8">
        <v>-8.0963182690629965E-2</v>
      </c>
      <c r="I23" s="8">
        <v>-9.0516724613355692E-2</v>
      </c>
      <c r="J23" s="15">
        <f t="shared" ref="J23" si="18">SUMPRODUCT(E23:I23,Portfolio)</f>
        <v>1.0872462055125792E-3</v>
      </c>
      <c r="K23" s="17" t="str" cm="1">
        <f t="array" ref="K23">IFERROR(_xlfn.IFS(J23&gt;0,"Yes"), "No")</f>
        <v>Yes</v>
      </c>
      <c r="L23" s="15">
        <v>-4.9359564855024796E-2</v>
      </c>
    </row>
    <row r="24" spans="2:12">
      <c r="B24" s="4"/>
      <c r="C24" s="13" t="s">
        <v>21</v>
      </c>
      <c r="D24" s="14">
        <v>2012</v>
      </c>
      <c r="E24" s="8">
        <v>0.16742726754135751</v>
      </c>
      <c r="F24" s="8">
        <v>1.9943907759426338E-2</v>
      </c>
      <c r="G24" s="8">
        <v>0.13049267643142493</v>
      </c>
      <c r="H24" s="8">
        <v>1.5594541910331383E-2</v>
      </c>
      <c r="I24" s="8">
        <v>-1.5346476212961813E-2</v>
      </c>
      <c r="J24" s="15">
        <f t="shared" ref="J24" si="19">SUMPRODUCT(E24:I24,Portfolio)</f>
        <v>7.388165212008381E-2</v>
      </c>
      <c r="K24" s="17" t="str" cm="1">
        <f t="array" ref="K24">IFERROR(_xlfn.IFS(J24&gt;0,"Yes"), "No")</f>
        <v>Yes</v>
      </c>
      <c r="L24" s="15">
        <v>9.7617636949430597E-2</v>
      </c>
    </row>
    <row r="25" spans="2:12">
      <c r="B25" s="4"/>
      <c r="C25" s="13" t="s">
        <v>18</v>
      </c>
      <c r="D25" s="14">
        <v>2011</v>
      </c>
      <c r="E25" s="8">
        <v>0.26433465560764513</v>
      </c>
      <c r="F25" s="8">
        <v>0.21992016726858021</v>
      </c>
      <c r="G25" s="8">
        <v>0.18829113924050622</v>
      </c>
      <c r="H25" s="8">
        <v>6.4516129032258007E-2</v>
      </c>
      <c r="I25" s="8">
        <v>0.15110748743035729</v>
      </c>
      <c r="J25" s="15">
        <f t="shared" ref="J25" si="20">SUMPRODUCT(E25:I25,Portfolio)</f>
        <v>0.18305776409180427</v>
      </c>
      <c r="K25" s="17" t="str" cm="1">
        <f t="array" ref="K25">IFERROR(_xlfn.IFS(J25&gt;0,"Yes"), "No")</f>
        <v>Yes</v>
      </c>
      <c r="L25" s="15">
        <v>0.10091509427016998</v>
      </c>
    </row>
    <row r="26" spans="2:12">
      <c r="B26" s="4"/>
      <c r="C26" s="13" t="s">
        <v>19</v>
      </c>
      <c r="D26" s="14">
        <v>2011</v>
      </c>
      <c r="E26" s="8">
        <v>-0.22757660167130911</v>
      </c>
      <c r="F26" s="8">
        <v>-0.17603758809710257</v>
      </c>
      <c r="G26" s="8">
        <v>-0.18556701030927825</v>
      </c>
      <c r="H26" s="8">
        <v>1.89000189000188E-3</v>
      </c>
      <c r="I26" s="8">
        <v>4.8439948710642611E-2</v>
      </c>
      <c r="J26" s="15">
        <f t="shared" ref="J26" si="21">SUMPRODUCT(E26:I26,Portfolio)</f>
        <v>-8.6269550142981419E-2</v>
      </c>
      <c r="K26" s="17" t="str" cm="1">
        <f t="array" ref="K26">IFERROR(_xlfn.IFS(J26&gt;0,"Yes"), "No")</f>
        <v>No</v>
      </c>
      <c r="L26" s="15">
        <v>-0.18360760178384694</v>
      </c>
    </row>
    <row r="27" spans="2:12">
      <c r="B27" s="4"/>
      <c r="C27" s="13" t="s">
        <v>20</v>
      </c>
      <c r="D27" s="14">
        <v>2011</v>
      </c>
      <c r="E27" s="8">
        <v>-9.3891973750630964E-2</v>
      </c>
      <c r="F27" s="8">
        <v>5.3534876397418607E-3</v>
      </c>
      <c r="G27" s="8">
        <v>-5.1344743276283578E-2</v>
      </c>
      <c r="H27" s="8">
        <v>4.0715971675845619E-2</v>
      </c>
      <c r="I27" s="8">
        <v>0.11643073007793858</v>
      </c>
      <c r="J27" s="15">
        <f t="shared" ref="J27" si="22">SUMPRODUCT(E27:I27,Portfolio)</f>
        <v>4.9068793535180649E-3</v>
      </c>
      <c r="K27" s="17" t="str" cm="1">
        <f t="array" ref="K27">IFERROR(_xlfn.IFS(J27&gt;0,"Yes"), "No")</f>
        <v>Yes</v>
      </c>
      <c r="L27" s="15">
        <v>-1.0217751856637314E-2</v>
      </c>
    </row>
    <row r="28" spans="2:12">
      <c r="B28" s="4"/>
      <c r="C28" s="13" t="s">
        <v>21</v>
      </c>
      <c r="D28" s="14">
        <v>2011</v>
      </c>
      <c r="E28" s="7">
        <v>0.14873876485937942</v>
      </c>
      <c r="F28" s="7">
        <v>0.13939720129171151</v>
      </c>
      <c r="G28" s="7">
        <v>0.10391363022941968</v>
      </c>
      <c r="H28" s="6">
        <v>-3.547713906279637E-2</v>
      </c>
      <c r="I28" s="6">
        <v>-6.3582896200919947E-4</v>
      </c>
      <c r="J28" s="15">
        <f t="shared" ref="J28" si="23">SUMPRODUCT(E28:I28,Portfolio)</f>
        <v>5.9025522227086062E-2</v>
      </c>
      <c r="K28" s="17" t="str" cm="1">
        <f t="array" ref="K28">IFERROR(_xlfn.IFS(J28&gt;0,"Yes"), "No")</f>
        <v>Yes</v>
      </c>
      <c r="L28" s="15">
        <v>5.5369022177242044E-2</v>
      </c>
    </row>
    <row r="30" spans="2:12"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2:12"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34</v>
      </c>
    </row>
    <row r="32" spans="2:12">
      <c r="D32" t="s">
        <v>22</v>
      </c>
      <c r="E32" s="12">
        <v>0.45085186276412703</v>
      </c>
      <c r="F32" s="12">
        <v>0</v>
      </c>
      <c r="G32" s="12">
        <v>0</v>
      </c>
      <c r="H32" s="12">
        <v>0.22055609558057371</v>
      </c>
      <c r="I32" s="12">
        <v>0.32859104165529923</v>
      </c>
      <c r="J32" s="11">
        <f>SUM(E32:I32)</f>
        <v>0.99999900000000008</v>
      </c>
      <c r="K32" s="16" t="s">
        <v>37</v>
      </c>
      <c r="L32" s="11">
        <v>1</v>
      </c>
    </row>
    <row r="33" spans="5:11">
      <c r="E33" t="s">
        <v>3</v>
      </c>
      <c r="F33" t="s">
        <v>3</v>
      </c>
      <c r="G33" t="s">
        <v>3</v>
      </c>
      <c r="H33" t="s">
        <v>3</v>
      </c>
      <c r="I33" t="s">
        <v>3</v>
      </c>
    </row>
    <row r="34" spans="5:11">
      <c r="E34" s="11">
        <v>1</v>
      </c>
      <c r="F34" s="11">
        <v>1</v>
      </c>
      <c r="G34" s="11">
        <v>1</v>
      </c>
      <c r="H34" s="11">
        <v>1</v>
      </c>
      <c r="I34" s="11">
        <v>1</v>
      </c>
    </row>
    <row r="36" spans="5:11">
      <c r="K36" s="16" t="s">
        <v>38</v>
      </c>
    </row>
    <row r="37" spans="5:11">
      <c r="K37" s="18">
        <f>COUNTIF(BeatMarket?,"Yes")</f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4D09-FCF6-49D3-AFA0-5808FDD1FC2E}">
  <dimension ref="B1:I25"/>
  <sheetViews>
    <sheetView tabSelected="1" workbookViewId="0">
      <selection activeCell="H14" sqref="H14"/>
    </sheetView>
  </sheetViews>
  <sheetFormatPr defaultRowHeight="15"/>
  <cols>
    <col min="2" max="2" width="32.42578125" customWidth="1"/>
    <col min="3" max="3" width="13.5703125" bestFit="1" customWidth="1"/>
    <col min="4" max="4" width="9.28515625" bestFit="1" customWidth="1"/>
    <col min="5" max="5" width="9.5703125" customWidth="1"/>
    <col min="6" max="6" width="15.28515625" bestFit="1" customWidth="1"/>
    <col min="7" max="7" width="9.7109375" customWidth="1"/>
    <col min="8" max="8" width="15.42578125" bestFit="1" customWidth="1"/>
    <col min="10" max="10" width="2" bestFit="1" customWidth="1"/>
  </cols>
  <sheetData>
    <row r="1" spans="2:9" ht="23.25">
      <c r="B1" s="28" t="s">
        <v>35</v>
      </c>
    </row>
    <row r="3" spans="2:9">
      <c r="B3" s="3" t="s">
        <v>23</v>
      </c>
    </row>
    <row r="4" spans="2:9">
      <c r="B4" s="25" t="s">
        <v>24</v>
      </c>
      <c r="C4" s="26" t="s">
        <v>25</v>
      </c>
      <c r="D4" s="26" t="s">
        <v>26</v>
      </c>
      <c r="E4" s="26" t="s">
        <v>27</v>
      </c>
      <c r="F4" s="26" t="s">
        <v>28</v>
      </c>
      <c r="G4" s="26" t="s">
        <v>29</v>
      </c>
      <c r="H4" s="26" t="s">
        <v>30</v>
      </c>
    </row>
    <row r="5" spans="2:9">
      <c r="B5" s="22" t="s">
        <v>31</v>
      </c>
      <c r="C5" s="34">
        <v>50</v>
      </c>
      <c r="D5" s="34">
        <v>70</v>
      </c>
      <c r="E5" s="34">
        <v>60</v>
      </c>
      <c r="F5" s="34">
        <v>9999</v>
      </c>
      <c r="G5" s="34">
        <v>9999</v>
      </c>
      <c r="H5" s="34">
        <v>9999</v>
      </c>
    </row>
    <row r="6" spans="2:9">
      <c r="B6" s="22" t="s">
        <v>25</v>
      </c>
      <c r="C6" s="34">
        <v>0</v>
      </c>
      <c r="D6" s="34">
        <v>20</v>
      </c>
      <c r="E6" s="34">
        <v>9999</v>
      </c>
      <c r="F6" s="34">
        <v>80</v>
      </c>
      <c r="G6" s="34">
        <v>9999</v>
      </c>
      <c r="H6" s="34">
        <v>9999</v>
      </c>
    </row>
    <row r="7" spans="2:9">
      <c r="B7" s="22" t="s">
        <v>26</v>
      </c>
      <c r="C7" s="34">
        <v>9999</v>
      </c>
      <c r="D7" s="34">
        <v>0</v>
      </c>
      <c r="E7" s="34">
        <v>30</v>
      </c>
      <c r="F7" s="34">
        <v>65</v>
      </c>
      <c r="G7" s="34">
        <v>50</v>
      </c>
      <c r="H7" s="34">
        <v>9999</v>
      </c>
    </row>
    <row r="8" spans="2:9">
      <c r="B8" s="22" t="s">
        <v>27</v>
      </c>
      <c r="C8" s="34">
        <v>9999</v>
      </c>
      <c r="D8" s="34">
        <v>9999</v>
      </c>
      <c r="E8" s="34">
        <v>0</v>
      </c>
      <c r="F8" s="34">
        <v>9999</v>
      </c>
      <c r="G8" s="34">
        <v>60</v>
      </c>
      <c r="H8" s="34">
        <v>9999</v>
      </c>
    </row>
    <row r="9" spans="2:9">
      <c r="B9" s="22" t="s">
        <v>28</v>
      </c>
      <c r="C9" s="34">
        <v>9999</v>
      </c>
      <c r="D9" s="34">
        <v>9999</v>
      </c>
      <c r="E9" s="34">
        <v>9999</v>
      </c>
      <c r="F9" s="34">
        <v>0</v>
      </c>
      <c r="G9" s="34">
        <v>20</v>
      </c>
      <c r="H9" s="34">
        <v>70</v>
      </c>
    </row>
    <row r="10" spans="2:9">
      <c r="B10" s="22" t="s">
        <v>29</v>
      </c>
      <c r="C10" s="34">
        <v>9999</v>
      </c>
      <c r="D10" s="34">
        <v>9999</v>
      </c>
      <c r="E10" s="34">
        <v>9999</v>
      </c>
      <c r="F10" s="34">
        <v>9999</v>
      </c>
      <c r="G10" s="34">
        <v>0</v>
      </c>
      <c r="H10" s="34">
        <v>80</v>
      </c>
    </row>
    <row r="13" spans="2:9">
      <c r="B13" s="23" t="s">
        <v>33</v>
      </c>
      <c r="C13" s="24" t="s">
        <v>25</v>
      </c>
      <c r="D13" s="24" t="s">
        <v>26</v>
      </c>
      <c r="E13" s="24" t="s">
        <v>32</v>
      </c>
      <c r="F13" s="24" t="s">
        <v>28</v>
      </c>
      <c r="G13" s="24" t="s">
        <v>29</v>
      </c>
      <c r="H13" s="24" t="s">
        <v>30</v>
      </c>
      <c r="I13" s="36" t="s">
        <v>34</v>
      </c>
    </row>
    <row r="14" spans="2:9">
      <c r="B14" s="6" t="s">
        <v>31</v>
      </c>
      <c r="C14" s="5">
        <v>1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9">
        <f>SUM(C14:H14)</f>
        <v>1</v>
      </c>
    </row>
    <row r="15" spans="2:9">
      <c r="B15" s="6" t="s">
        <v>25</v>
      </c>
      <c r="C15" s="5">
        <v>0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9">
        <f t="shared" ref="I15:I19" si="0">SUM(C15:H15)</f>
        <v>1</v>
      </c>
    </row>
    <row r="16" spans="2:9">
      <c r="B16" s="6" t="s">
        <v>26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9">
        <f t="shared" si="0"/>
        <v>1</v>
      </c>
    </row>
    <row r="17" spans="2:9">
      <c r="B17" s="6" t="s">
        <v>27</v>
      </c>
      <c r="C17" s="5">
        <v>0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9">
        <f t="shared" si="0"/>
        <v>1</v>
      </c>
    </row>
    <row r="18" spans="2:9">
      <c r="B18" s="6" t="s">
        <v>28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0</v>
      </c>
      <c r="I18" s="9">
        <f t="shared" si="0"/>
        <v>1</v>
      </c>
    </row>
    <row r="19" spans="2:9">
      <c r="B19" s="6" t="s">
        <v>29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</v>
      </c>
      <c r="I19" s="9">
        <f t="shared" si="0"/>
        <v>1</v>
      </c>
    </row>
    <row r="20" spans="2:9">
      <c r="B20" s="9" t="s">
        <v>34</v>
      </c>
      <c r="C20" s="9">
        <f>SUM(C14:C19)</f>
        <v>1</v>
      </c>
      <c r="D20" s="9">
        <f t="shared" ref="D20:H20" si="1">SUM(D14:D19)</f>
        <v>1</v>
      </c>
      <c r="E20" s="9">
        <f t="shared" si="1"/>
        <v>1</v>
      </c>
      <c r="F20" s="9">
        <f t="shared" si="1"/>
        <v>1</v>
      </c>
      <c r="G20" s="9">
        <f t="shared" si="1"/>
        <v>1</v>
      </c>
      <c r="H20" s="9">
        <f t="shared" si="1"/>
        <v>1</v>
      </c>
      <c r="I20" s="9"/>
    </row>
    <row r="22" spans="2:9">
      <c r="B22" s="3" t="s">
        <v>36</v>
      </c>
      <c r="C22" s="35">
        <f>SUMPRODUCT(C14:H19,C5:H10)</f>
        <v>200</v>
      </c>
    </row>
    <row r="25" spans="2:9">
      <c r="B25" s="3"/>
      <c r="C25" s="3"/>
      <c r="D25" s="3"/>
      <c r="E25" s="3"/>
      <c r="F25" s="3"/>
      <c r="G25" s="3"/>
      <c r="I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Intro</vt:lpstr>
      <vt:lpstr>Q1a</vt:lpstr>
      <vt:lpstr>Q1b</vt:lpstr>
      <vt:lpstr>Q2</vt:lpstr>
      <vt:lpstr>Q3</vt:lpstr>
      <vt:lpstr>BeatMarket?</vt:lpstr>
      <vt:lpstr>'Q2'!Portfolio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Suleman</dc:creator>
  <cp:lastModifiedBy>Shuaib Suleman</cp:lastModifiedBy>
  <dcterms:created xsi:type="dcterms:W3CDTF">2023-01-10T10:57:17Z</dcterms:created>
  <dcterms:modified xsi:type="dcterms:W3CDTF">2023-02-19T05:26:54Z</dcterms:modified>
</cp:coreProperties>
</file>