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6C8FDF0D-3790-D343-9AB9-8603644BED76}" xr6:coauthVersionLast="40" xr6:coauthVersionMax="40" xr10:uidLastSave="{00000000-0000-0000-0000-000000000000}"/>
  <bookViews>
    <workbookView xWindow="9300" yWindow="460" windowWidth="2238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GanttChart!$Z$12:$NY$186</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GanttChart!$B$17</definedName>
    <definedName name="prevLevel" localSheetId="0">GanttChart!$C1048576</definedName>
    <definedName name="prevWBS" localSheetId="0">GanttChart!$D1048576</definedName>
    <definedName name="_xlnm.Print_Area" localSheetId="0">GanttChart!$C$1:$IH$159</definedName>
    <definedName name="_xlnm.Print_Area" localSheetId="2">Help!$A$1:$C$239</definedName>
    <definedName name="show_weekends">Help!$D$164</definedName>
    <definedName name="startday">Help!$E$159</definedName>
    <definedName name="tassMMB">GanttChart!$B$12</definedName>
    <definedName name="tPtonbigtail">GanttChart!$B$14</definedName>
    <definedName name="tPtonsmalltail">GanttChart!$B$13</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6" i="16" l="1"/>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H137"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Q12" i="16"/>
  <c r="R12" i="16"/>
  <c r="R13" i="16"/>
  <c r="Q14" i="16"/>
  <c r="R14" i="16"/>
  <c r="R15" i="16"/>
  <c r="R16" i="16"/>
  <c r="R17" i="16"/>
  <c r="Q18" i="16"/>
  <c r="R18" i="16"/>
  <c r="Q19" i="16"/>
  <c r="R19" i="16"/>
  <c r="Q20" i="16"/>
  <c r="R20" i="16"/>
  <c r="Q21" i="16"/>
  <c r="R21" i="16"/>
  <c r="R22" i="16"/>
  <c r="H23" i="16"/>
  <c r="I23" i="16"/>
  <c r="J23" i="16"/>
  <c r="Q23" i="16"/>
  <c r="R23" i="16"/>
  <c r="H24" i="16"/>
  <c r="I24" i="16"/>
  <c r="Q24" i="16"/>
  <c r="R24" i="16"/>
  <c r="H25" i="16"/>
  <c r="R28" i="16"/>
  <c r="Q25" i="16"/>
  <c r="R25" i="16"/>
  <c r="H26" i="16"/>
  <c r="Q26" i="16"/>
  <c r="R26" i="16"/>
  <c r="H27" i="16"/>
  <c r="Q27" i="16"/>
  <c r="R27" i="16"/>
  <c r="Q29" i="16"/>
  <c r="R29" i="16"/>
  <c r="R30" i="16"/>
  <c r="R31" i="16"/>
  <c r="H32" i="16"/>
  <c r="I32" i="16"/>
  <c r="Q32" i="16"/>
  <c r="R32" i="16"/>
  <c r="Q33" i="16"/>
  <c r="R33" i="16"/>
  <c r="Q34" i="16"/>
  <c r="R34" i="16"/>
  <c r="R35" i="16"/>
  <c r="R36" i="16"/>
  <c r="R37" i="16"/>
  <c r="R38" i="16"/>
  <c r="H39" i="16"/>
  <c r="I39" i="16"/>
  <c r="Q39" i="16"/>
  <c r="R39" i="16"/>
  <c r="Q40" i="16"/>
  <c r="R40" i="16"/>
  <c r="Q41" i="16"/>
  <c r="R41" i="16"/>
  <c r="R42" i="16"/>
  <c r="Q43" i="16"/>
  <c r="R43" i="16"/>
  <c r="Q44" i="16"/>
  <c r="R44" i="16"/>
  <c r="Q45" i="16"/>
  <c r="R45" i="16"/>
  <c r="Q46" i="16"/>
  <c r="R46" i="16"/>
  <c r="R47" i="16"/>
  <c r="R48" i="16"/>
  <c r="R49" i="16"/>
  <c r="R50" i="16"/>
  <c r="R51" i="16"/>
  <c r="R52" i="16"/>
  <c r="Q53" i="16"/>
  <c r="R53" i="16"/>
  <c r="R54" i="16"/>
  <c r="R55" i="16"/>
  <c r="R56" i="16"/>
  <c r="R57" i="16"/>
  <c r="R58" i="16"/>
  <c r="R59" i="16"/>
  <c r="Q60" i="16"/>
  <c r="R60" i="16"/>
  <c r="Q61" i="16"/>
  <c r="R61" i="16"/>
  <c r="H62" i="16"/>
  <c r="Q62" i="16"/>
  <c r="R62" i="16"/>
  <c r="H63" i="16"/>
  <c r="Q63" i="16"/>
  <c r="R63" i="16"/>
  <c r="Q64" i="16"/>
  <c r="R64" i="16"/>
  <c r="Q65" i="16"/>
  <c r="R65" i="16"/>
  <c r="Q66" i="16"/>
  <c r="R66" i="16"/>
  <c r="Q67" i="16"/>
  <c r="R67" i="16"/>
  <c r="R68" i="16"/>
  <c r="R69" i="16"/>
  <c r="R70" i="16"/>
  <c r="R71" i="16"/>
  <c r="R72" i="16"/>
  <c r="R73" i="16"/>
  <c r="R74" i="16"/>
  <c r="R75" i="16"/>
  <c r="R76" i="16"/>
  <c r="R77" i="16"/>
  <c r="H78" i="16"/>
  <c r="Q78" i="16"/>
  <c r="R78" i="16"/>
  <c r="H79" i="16"/>
  <c r="Q79" i="16"/>
  <c r="R79" i="16"/>
  <c r="H80" i="16"/>
  <c r="Q80" i="16"/>
  <c r="R80" i="16"/>
  <c r="H81" i="16"/>
  <c r="Q81" i="16"/>
  <c r="R81" i="16"/>
  <c r="Q82" i="16"/>
  <c r="R82" i="16"/>
  <c r="R83" i="16"/>
  <c r="R84" i="16"/>
  <c r="R85" i="16"/>
  <c r="R86" i="16"/>
  <c r="H87" i="16"/>
  <c r="Q87" i="16"/>
  <c r="R87" i="16"/>
  <c r="R88" i="16"/>
  <c r="H89" i="16"/>
  <c r="Q89" i="16"/>
  <c r="R89" i="16"/>
  <c r="R90" i="16"/>
  <c r="R91" i="16"/>
  <c r="R92" i="16"/>
  <c r="H93" i="16"/>
  <c r="Q93" i="16"/>
  <c r="R93" i="16"/>
  <c r="Q94" i="16"/>
  <c r="R94" i="16"/>
  <c r="R95" i="16"/>
  <c r="R96" i="16"/>
  <c r="H107" i="16"/>
  <c r="H106" i="16"/>
  <c r="I106" i="16"/>
  <c r="J106" i="16"/>
  <c r="H105" i="16"/>
  <c r="R104" i="16"/>
  <c r="Q105" i="16"/>
  <c r="R105" i="16"/>
  <c r="R98" i="16"/>
  <c r="R99" i="16"/>
  <c r="R100" i="16"/>
  <c r="R101" i="16"/>
  <c r="R102" i="16"/>
  <c r="R103" i="16"/>
  <c r="Q108" i="16"/>
  <c r="R108" i="16"/>
  <c r="H109" i="16"/>
  <c r="I109" i="16"/>
  <c r="H115" i="16"/>
  <c r="H114" i="16"/>
  <c r="I114" i="16"/>
  <c r="J114" i="16"/>
  <c r="R113" i="16"/>
  <c r="R111" i="16"/>
  <c r="R112" i="16"/>
  <c r="R116" i="16"/>
  <c r="R117" i="16"/>
  <c r="L118" i="16"/>
  <c r="R118" i="16"/>
  <c r="L119" i="16"/>
  <c r="R119" i="16"/>
  <c r="Q120" i="16"/>
  <c r="R120" i="16"/>
  <c r="R121" i="16"/>
  <c r="Q126" i="16"/>
  <c r="R126" i="16"/>
  <c r="L122" i="16"/>
  <c r="R122" i="16"/>
  <c r="R123" i="16"/>
  <c r="R124" i="16"/>
  <c r="R125" i="16"/>
  <c r="R133" i="16"/>
  <c r="L127" i="16"/>
  <c r="R127" i="16"/>
  <c r="R128" i="16"/>
  <c r="H129" i="16"/>
  <c r="Q129" i="16"/>
  <c r="R129" i="16"/>
  <c r="R130" i="16"/>
  <c r="R131" i="16"/>
  <c r="R132" i="16"/>
  <c r="Q134" i="16"/>
  <c r="R134" i="16"/>
  <c r="L135" i="16"/>
  <c r="R135" i="16"/>
  <c r="H136" i="16"/>
  <c r="Q136" i="16"/>
  <c r="R136" i="16"/>
  <c r="H138" i="16"/>
  <c r="H139" i="16"/>
  <c r="Q139" i="16"/>
  <c r="R139" i="16"/>
  <c r="H140" i="16"/>
  <c r="Q140" i="16"/>
  <c r="R140" i="16"/>
  <c r="H141" i="16"/>
  <c r="Q141" i="16"/>
  <c r="R141" i="16"/>
  <c r="H143" i="16"/>
  <c r="H144" i="16"/>
  <c r="H145" i="16"/>
  <c r="I145" i="16"/>
  <c r="H146" i="16"/>
  <c r="I146" i="16"/>
  <c r="H147" i="16"/>
  <c r="I147" i="16"/>
  <c r="J147" i="16"/>
  <c r="H148" i="16"/>
  <c r="H149" i="16"/>
  <c r="Q151" i="16"/>
  <c r="R151" i="16"/>
  <c r="Q152" i="16"/>
  <c r="R152" i="16"/>
  <c r="Q153" i="16"/>
  <c r="R153" i="16"/>
  <c r="H154" i="16"/>
  <c r="I154" i="16"/>
  <c r="J154" i="16"/>
  <c r="H155" i="16"/>
  <c r="H156" i="16"/>
  <c r="H157" i="16"/>
  <c r="H158" i="16"/>
  <c r="H159" i="16"/>
  <c r="S137" i="16"/>
  <c r="T136" i="16"/>
  <c r="S136" i="16"/>
  <c r="U136" i="16"/>
  <c r="V136" i="16"/>
  <c r="K135" i="16"/>
  <c r="T120" i="16"/>
  <c r="S120" i="16"/>
  <c r="U120" i="16"/>
  <c r="V120" i="16"/>
  <c r="I120" i="16"/>
  <c r="H120" i="16"/>
  <c r="H94" i="16"/>
  <c r="T94" i="16"/>
  <c r="S94" i="16"/>
  <c r="U94" i="16"/>
  <c r="V94" i="16"/>
  <c r="Q95" i="16"/>
  <c r="T95" i="16"/>
  <c r="S95" i="16"/>
  <c r="U95" i="16"/>
  <c r="V95" i="16"/>
  <c r="Q96" i="16"/>
  <c r="S96" i="16"/>
  <c r="T96" i="16"/>
  <c r="U96" i="16"/>
  <c r="V96" i="16"/>
  <c r="T93" i="16"/>
  <c r="S93" i="16"/>
  <c r="U93" i="16"/>
  <c r="V93" i="16"/>
  <c r="H92" i="16"/>
  <c r="Q92" i="16"/>
  <c r="T92" i="16"/>
  <c r="S92" i="16"/>
  <c r="U92" i="16"/>
  <c r="V92" i="16"/>
  <c r="J132" i="16"/>
  <c r="H91" i="16"/>
  <c r="Q91" i="16"/>
  <c r="T91" i="16"/>
  <c r="S91" i="16"/>
  <c r="U91" i="16"/>
  <c r="V91" i="16"/>
  <c r="H90" i="16"/>
  <c r="Q90" i="16"/>
  <c r="T90" i="16"/>
  <c r="S90" i="16"/>
  <c r="U90" i="16"/>
  <c r="V90" i="16"/>
  <c r="I104" i="16"/>
  <c r="I101" i="16"/>
  <c r="J101" i="16"/>
  <c r="H102" i="16"/>
  <c r="K103" i="16"/>
  <c r="Q103" i="16"/>
  <c r="H113" i="16"/>
  <c r="H112" i="16"/>
  <c r="Q111" i="16"/>
  <c r="Q112" i="16"/>
  <c r="Q113" i="16"/>
  <c r="H133" i="16"/>
  <c r="H132" i="16"/>
  <c r="I132" i="16"/>
  <c r="Q132" i="16"/>
  <c r="Q133" i="16"/>
  <c r="H125" i="16"/>
  <c r="I125" i="16"/>
  <c r="Q125" i="16"/>
  <c r="H130" i="16"/>
  <c r="Q130" i="16"/>
  <c r="H135" i="16"/>
  <c r="Q135" i="16"/>
  <c r="K153" i="16"/>
  <c r="T152" i="16"/>
  <c r="S152" i="16"/>
  <c r="U152" i="16"/>
  <c r="V152" i="16"/>
  <c r="S149" i="16"/>
  <c r="H99" i="16"/>
  <c r="S141" i="16"/>
  <c r="S146" i="16"/>
  <c r="S154" i="16"/>
  <c r="S153" i="16"/>
  <c r="T153" i="16"/>
  <c r="U153" i="16"/>
  <c r="V153" i="16"/>
  <c r="S151" i="16"/>
  <c r="T151" i="16"/>
  <c r="U151" i="16"/>
  <c r="V151" i="16"/>
  <c r="S109" i="16"/>
  <c r="S108" i="16"/>
  <c r="T108" i="16"/>
  <c r="U108" i="16"/>
  <c r="V108" i="16"/>
  <c r="S148" i="16"/>
  <c r="S147" i="16"/>
  <c r="S145" i="16"/>
  <c r="S144" i="16"/>
  <c r="S143" i="16"/>
  <c r="X127" i="16"/>
  <c r="H128" i="16"/>
  <c r="Q128" i="16"/>
  <c r="K127" i="16"/>
  <c r="Q127" i="16"/>
  <c r="W127" i="16"/>
  <c r="K110" i="16"/>
  <c r="Q110" i="16"/>
  <c r="W110" i="16"/>
  <c r="Q131" i="16"/>
  <c r="H126" i="16"/>
  <c r="S107" i="16"/>
  <c r="S106" i="16"/>
  <c r="S139" i="16"/>
  <c r="S105" i="16"/>
  <c r="S104" i="16"/>
  <c r="S103" i="16"/>
  <c r="E8" i="16"/>
  <c r="S98" i="16"/>
  <c r="S99" i="16"/>
  <c r="S100" i="16"/>
  <c r="S101" i="16"/>
  <c r="S102" i="16"/>
  <c r="S110" i="16"/>
  <c r="S111" i="16"/>
  <c r="T111" i="16"/>
  <c r="U111" i="16"/>
  <c r="V111" i="16"/>
  <c r="S112" i="16"/>
  <c r="T112" i="16"/>
  <c r="U112" i="16"/>
  <c r="V112" i="16"/>
  <c r="S113" i="16"/>
  <c r="T113" i="16"/>
  <c r="U113" i="16"/>
  <c r="V113" i="16"/>
  <c r="S114" i="16"/>
  <c r="S115" i="16"/>
  <c r="Q116" i="16"/>
  <c r="S116" i="16"/>
  <c r="T116" i="16"/>
  <c r="U116" i="16"/>
  <c r="V116" i="16"/>
  <c r="Q117" i="16"/>
  <c r="S117" i="16"/>
  <c r="T117" i="16"/>
  <c r="U117" i="16"/>
  <c r="V117" i="16"/>
  <c r="H83" i="16"/>
  <c r="I83" i="16"/>
  <c r="Q83" i="16"/>
  <c r="K118" i="16"/>
  <c r="Q118" i="16"/>
  <c r="S118" i="16"/>
  <c r="T118" i="16"/>
  <c r="U118" i="16"/>
  <c r="V118" i="16"/>
  <c r="Q119" i="16"/>
  <c r="S119" i="16"/>
  <c r="T119" i="16"/>
  <c r="U119" i="16"/>
  <c r="V119" i="16"/>
  <c r="Q121" i="16"/>
  <c r="S121" i="16"/>
  <c r="T121" i="16"/>
  <c r="U121" i="16"/>
  <c r="V121" i="16"/>
  <c r="Q123" i="16"/>
  <c r="K122" i="16"/>
  <c r="Q122" i="16"/>
  <c r="S122" i="16"/>
  <c r="T122" i="16"/>
  <c r="U122" i="16"/>
  <c r="V122" i="16"/>
  <c r="S123" i="16"/>
  <c r="T123" i="16"/>
  <c r="U123" i="16"/>
  <c r="V123" i="16"/>
  <c r="Q124" i="16"/>
  <c r="S124" i="16"/>
  <c r="T124" i="16"/>
  <c r="U124" i="16"/>
  <c r="V124" i="16"/>
  <c r="S125" i="16"/>
  <c r="T125" i="16"/>
  <c r="U125" i="16"/>
  <c r="V125" i="16"/>
  <c r="S126" i="16"/>
  <c r="T126" i="16"/>
  <c r="U126" i="16"/>
  <c r="V126" i="16"/>
  <c r="S127" i="16"/>
  <c r="T127" i="16"/>
  <c r="U127" i="16"/>
  <c r="V127" i="16"/>
  <c r="S128" i="16"/>
  <c r="T128" i="16"/>
  <c r="U128" i="16"/>
  <c r="V128" i="16"/>
  <c r="S129" i="16"/>
  <c r="T129" i="16"/>
  <c r="U129" i="16"/>
  <c r="V129" i="16"/>
  <c r="S130" i="16"/>
  <c r="T130" i="16"/>
  <c r="U130" i="16"/>
  <c r="V130" i="16"/>
  <c r="S131" i="16"/>
  <c r="T131" i="16"/>
  <c r="U131" i="16"/>
  <c r="V131" i="16"/>
  <c r="S132" i="16"/>
  <c r="T132" i="16"/>
  <c r="U132" i="16"/>
  <c r="V132" i="16"/>
  <c r="S133" i="16"/>
  <c r="T133" i="16"/>
  <c r="U133" i="16"/>
  <c r="V133" i="16"/>
  <c r="S134" i="16"/>
  <c r="T134" i="16"/>
  <c r="U134" i="16"/>
  <c r="V134" i="16"/>
  <c r="S135" i="16"/>
  <c r="T135" i="16"/>
  <c r="U135" i="16"/>
  <c r="V135" i="16"/>
  <c r="S89" i="16"/>
  <c r="T89" i="16"/>
  <c r="U89" i="16"/>
  <c r="V89" i="16"/>
  <c r="Q84" i="16"/>
  <c r="S84" i="16"/>
  <c r="T84" i="16"/>
  <c r="U84" i="16"/>
  <c r="V84" i="16"/>
  <c r="S85" i="16"/>
  <c r="Q85" i="16"/>
  <c r="T85" i="16"/>
  <c r="U85" i="16"/>
  <c r="V85" i="16"/>
  <c r="S86" i="16"/>
  <c r="H86" i="16"/>
  <c r="Q86" i="16"/>
  <c r="T86" i="16"/>
  <c r="U86" i="16"/>
  <c r="V86" i="16"/>
  <c r="S87" i="16"/>
  <c r="T87" i="16"/>
  <c r="U87" i="16"/>
  <c r="V87" i="16"/>
  <c r="S88" i="16"/>
  <c r="H88" i="16"/>
  <c r="Q88" i="16"/>
  <c r="T88" i="16"/>
  <c r="U88" i="16"/>
  <c r="V88" i="16"/>
  <c r="Q68" i="16"/>
  <c r="S68" i="16"/>
  <c r="T68" i="16"/>
  <c r="U68" i="16"/>
  <c r="V68" i="16"/>
  <c r="Q69" i="16"/>
  <c r="S69" i="16"/>
  <c r="T69" i="16"/>
  <c r="U69" i="16"/>
  <c r="V69" i="16"/>
  <c r="Q70" i="16"/>
  <c r="S70" i="16"/>
  <c r="T70" i="16"/>
  <c r="U70" i="16"/>
  <c r="V70" i="16"/>
  <c r="Q71" i="16"/>
  <c r="S71" i="16"/>
  <c r="T71" i="16"/>
  <c r="U71" i="16"/>
  <c r="V71" i="16"/>
  <c r="Q72" i="16"/>
  <c r="S72" i="16"/>
  <c r="T72" i="16"/>
  <c r="U72" i="16"/>
  <c r="V72" i="16"/>
  <c r="H73" i="16"/>
  <c r="Q73" i="16"/>
  <c r="S73" i="16"/>
  <c r="T73" i="16"/>
  <c r="U73" i="16"/>
  <c r="V73" i="16"/>
  <c r="H74" i="16"/>
  <c r="Q74" i="16"/>
  <c r="S74" i="16"/>
  <c r="T74" i="16"/>
  <c r="U74" i="16"/>
  <c r="V74" i="16"/>
  <c r="Q75" i="16"/>
  <c r="S75" i="16"/>
  <c r="T75" i="16"/>
  <c r="U75" i="16"/>
  <c r="V75" i="16"/>
  <c r="H76" i="16"/>
  <c r="I76" i="16"/>
  <c r="Q76" i="16"/>
  <c r="S76" i="16"/>
  <c r="T76" i="16"/>
  <c r="U76" i="16"/>
  <c r="V76" i="16"/>
  <c r="Q77" i="16"/>
  <c r="S77" i="16"/>
  <c r="T77" i="16"/>
  <c r="U77" i="16"/>
  <c r="V77" i="16"/>
  <c r="S78" i="16"/>
  <c r="T78" i="16"/>
  <c r="U78" i="16"/>
  <c r="V78" i="16"/>
  <c r="S79" i="16"/>
  <c r="T79" i="16"/>
  <c r="U79" i="16"/>
  <c r="V79" i="16"/>
  <c r="S80" i="16"/>
  <c r="T80" i="16"/>
  <c r="U80" i="16"/>
  <c r="V80" i="16"/>
  <c r="S81" i="16"/>
  <c r="T81" i="16"/>
  <c r="U81" i="16"/>
  <c r="V81" i="16"/>
  <c r="S82" i="16"/>
  <c r="T82" i="16"/>
  <c r="U82" i="16"/>
  <c r="V82" i="16"/>
  <c r="S83" i="16"/>
  <c r="T83" i="16"/>
  <c r="U83" i="16"/>
  <c r="V83" i="16"/>
  <c r="V67" i="16"/>
  <c r="U67" i="16"/>
  <c r="T67" i="16"/>
  <c r="S67" i="16"/>
  <c r="H17" i="16"/>
  <c r="H36" i="16"/>
  <c r="H56" i="16"/>
  <c r="H57" i="16"/>
  <c r="H77" i="16"/>
  <c r="H85" i="16"/>
  <c r="H118" i="16"/>
  <c r="H119" i="16"/>
  <c r="H121" i="16"/>
  <c r="I119" i="16"/>
  <c r="J57" i="16"/>
  <c r="I57" i="16"/>
  <c r="I56" i="16"/>
  <c r="I36" i="16"/>
  <c r="Q28" i="16"/>
  <c r="Q30" i="16"/>
  <c r="Q13" i="16"/>
  <c r="Q15" i="16"/>
  <c r="Q16" i="16"/>
  <c r="Q17" i="16"/>
  <c r="Q31" i="16"/>
  <c r="Q35" i="16"/>
  <c r="Q36" i="16"/>
  <c r="Q37" i="16"/>
  <c r="Q38" i="16"/>
  <c r="Q42" i="16"/>
  <c r="Q47" i="16"/>
  <c r="Q48" i="16"/>
  <c r="Q49" i="16"/>
  <c r="Q50" i="16"/>
  <c r="Q51" i="16"/>
  <c r="Q52" i="16"/>
  <c r="Q54" i="16"/>
  <c r="Q55" i="16"/>
  <c r="Q56" i="16"/>
  <c r="Q57" i="16"/>
  <c r="Q58" i="16"/>
  <c r="Q59" i="16"/>
  <c r="Q22" i="16"/>
  <c r="E159" i="6"/>
  <c r="Z9" i="16"/>
  <c r="Q7" i="16"/>
  <c r="U12" i="16"/>
  <c r="T13" i="16"/>
  <c r="S13" i="16"/>
  <c r="U13" i="16"/>
  <c r="V13" i="16"/>
  <c r="S12" i="16"/>
  <c r="T12" i="16"/>
  <c r="V12" i="16"/>
  <c r="AG9" i="16"/>
  <c r="Z11" i="16"/>
  <c r="Z8" i="16"/>
  <c r="AA8" i="16"/>
  <c r="AB8" i="16"/>
  <c r="AC8" i="16"/>
  <c r="AD8" i="16"/>
  <c r="AE8" i="16"/>
  <c r="AF8" i="16"/>
  <c r="AG8" i="16"/>
  <c r="Z10" i="16"/>
  <c r="AN9" i="16"/>
  <c r="AG11" i="16"/>
  <c r="AU9" i="16"/>
  <c r="AN11" i="16"/>
  <c r="AH8" i="16"/>
  <c r="AI8" i="16"/>
  <c r="AJ8" i="16"/>
  <c r="AK8" i="16"/>
  <c r="AL8" i="16"/>
  <c r="AM8" i="16"/>
  <c r="AN8" i="16"/>
  <c r="AG10" i="16"/>
  <c r="AO8" i="16"/>
  <c r="AP8" i="16"/>
  <c r="AQ8" i="16"/>
  <c r="AR8" i="16"/>
  <c r="AS8" i="16"/>
  <c r="AT8" i="16"/>
  <c r="AN10" i="16"/>
  <c r="AU8" i="16"/>
  <c r="BB9" i="16"/>
  <c r="AU11" i="16"/>
  <c r="AV8" i="16"/>
  <c r="AW8" i="16"/>
  <c r="AX8" i="16"/>
  <c r="AY8" i="16"/>
  <c r="AZ8" i="16"/>
  <c r="BA8" i="16"/>
  <c r="AU10" i="16"/>
  <c r="BB8" i="16"/>
  <c r="BI9" i="16"/>
  <c r="BB11" i="16"/>
  <c r="BC8" i="16"/>
  <c r="BD8" i="16"/>
  <c r="BE8" i="16"/>
  <c r="BF8" i="16"/>
  <c r="BG8" i="16"/>
  <c r="BH8" i="16"/>
  <c r="BI8" i="16"/>
  <c r="BP9" i="16"/>
  <c r="BI11" i="16"/>
  <c r="BB10" i="16"/>
  <c r="BJ8" i="16"/>
  <c r="BK8" i="16"/>
  <c r="BL8" i="16"/>
  <c r="BM8" i="16"/>
  <c r="BN8" i="16"/>
  <c r="BO8" i="16"/>
  <c r="BP8" i="16"/>
  <c r="BW9" i="16"/>
  <c r="BP11" i="16"/>
  <c r="BI10" i="16"/>
  <c r="BQ8" i="16"/>
  <c r="BR8" i="16"/>
  <c r="BS8" i="16"/>
  <c r="BT8" i="16"/>
  <c r="BU8" i="16"/>
  <c r="BV8" i="16"/>
  <c r="BW8" i="16"/>
  <c r="CD9" i="16"/>
  <c r="BW11" i="16"/>
  <c r="BP10" i="16"/>
  <c r="BX8" i="16"/>
  <c r="BY8" i="16"/>
  <c r="BZ8" i="16"/>
  <c r="CA8" i="16"/>
  <c r="CB8" i="16"/>
  <c r="CC8" i="16"/>
  <c r="CD8" i="16"/>
  <c r="CK9" i="16"/>
  <c r="CD11" i="16"/>
  <c r="BW10" i="16"/>
  <c r="CK11" i="16"/>
  <c r="CE8" i="16"/>
  <c r="CF8" i="16"/>
  <c r="CG8" i="16"/>
  <c r="CH8" i="16"/>
  <c r="CI8" i="16"/>
  <c r="CJ8" i="16"/>
  <c r="CK8" i="16"/>
  <c r="CR9" i="16"/>
  <c r="CD10" i="16"/>
  <c r="CY9" i="16"/>
  <c r="CR11" i="16"/>
  <c r="CL8" i="16"/>
  <c r="CM8" i="16"/>
  <c r="CN8" i="16"/>
  <c r="CO8" i="16"/>
  <c r="CP8" i="16"/>
  <c r="CQ8" i="16"/>
  <c r="CR8" i="16"/>
  <c r="CK10" i="16"/>
  <c r="CS8" i="16"/>
  <c r="CT8" i="16"/>
  <c r="CU8" i="16"/>
  <c r="CV8" i="16"/>
  <c r="CW8" i="16"/>
  <c r="CX8" i="16"/>
  <c r="CR10" i="16"/>
  <c r="DF9" i="16"/>
  <c r="CY8" i="16"/>
  <c r="CY11" i="16"/>
  <c r="DF11" i="16"/>
  <c r="DM9" i="16"/>
  <c r="CZ8" i="16"/>
  <c r="DA8" i="16"/>
  <c r="DB8" i="16"/>
  <c r="DC8" i="16"/>
  <c r="DD8" i="16"/>
  <c r="DE8" i="16"/>
  <c r="DF8" i="16"/>
  <c r="CY10" i="16"/>
  <c r="DG8" i="16"/>
  <c r="DH8" i="16"/>
  <c r="DI8" i="16"/>
  <c r="DJ8" i="16"/>
  <c r="DK8" i="16"/>
  <c r="DL8" i="16"/>
  <c r="DF10" i="16"/>
  <c r="DM11" i="16"/>
  <c r="DT9" i="16"/>
  <c r="DM8" i="16"/>
  <c r="DN8" i="16"/>
  <c r="DO8" i="16"/>
  <c r="DP8" i="16"/>
  <c r="DQ8" i="16"/>
  <c r="DR8" i="16"/>
  <c r="DS8" i="16"/>
  <c r="DT8" i="16"/>
  <c r="DM10" i="16"/>
  <c r="EA9" i="16"/>
  <c r="DT11" i="16"/>
  <c r="DU8" i="16"/>
  <c r="DV8" i="16"/>
  <c r="DW8" i="16"/>
  <c r="DX8" i="16"/>
  <c r="DY8" i="16"/>
  <c r="DZ8" i="16"/>
  <c r="EA8" i="16"/>
  <c r="EH9" i="16"/>
  <c r="EA11" i="16"/>
  <c r="DT10" i="16"/>
  <c r="EB8" i="16"/>
  <c r="EC8" i="16"/>
  <c r="ED8" i="16"/>
  <c r="EE8" i="16"/>
  <c r="EF8" i="16"/>
  <c r="EG8" i="16"/>
  <c r="EH8" i="16"/>
  <c r="EO9" i="16"/>
  <c r="EH11" i="16"/>
  <c r="EA10" i="16"/>
  <c r="EI8" i="16"/>
  <c r="EJ8" i="16"/>
  <c r="EK8" i="16"/>
  <c r="EL8" i="16"/>
  <c r="EM8" i="16"/>
  <c r="EN8" i="16"/>
  <c r="EO8" i="16"/>
  <c r="EV9" i="16"/>
  <c r="EO11" i="16"/>
  <c r="EH10" i="16"/>
  <c r="EP8" i="16"/>
  <c r="EQ8" i="16"/>
  <c r="ER8" i="16"/>
  <c r="ES8" i="16"/>
  <c r="ET8" i="16"/>
  <c r="EU8" i="16"/>
  <c r="EV8" i="16"/>
  <c r="EV11" i="16"/>
  <c r="FC9" i="16"/>
  <c r="EO10" i="16"/>
  <c r="FJ9" i="16"/>
  <c r="EW8" i="16"/>
  <c r="EX8" i="16"/>
  <c r="EY8" i="16"/>
  <c r="EZ8" i="16"/>
  <c r="FA8" i="16"/>
  <c r="FB8" i="16"/>
  <c r="FC8" i="16"/>
  <c r="FC11" i="16"/>
  <c r="EV10" i="16"/>
  <c r="FD8" i="16"/>
  <c r="FE8" i="16"/>
  <c r="FF8" i="16"/>
  <c r="FG8" i="16"/>
  <c r="FH8" i="16"/>
  <c r="FI8" i="16"/>
  <c r="FJ8" i="16"/>
  <c r="FC10" i="16"/>
  <c r="FJ11" i="16"/>
  <c r="FQ9" i="16"/>
  <c r="FK8" i="16"/>
  <c r="FL8" i="16"/>
  <c r="FM8" i="16"/>
  <c r="FN8" i="16"/>
  <c r="FO8" i="16"/>
  <c r="FP8" i="16"/>
  <c r="FQ8" i="16"/>
  <c r="FX9" i="16"/>
  <c r="FQ11" i="16"/>
  <c r="FJ10" i="16"/>
  <c r="GE9" i="16"/>
  <c r="FX11" i="16"/>
  <c r="FR8" i="16"/>
  <c r="FS8" i="16"/>
  <c r="FT8" i="16"/>
  <c r="FU8" i="16"/>
  <c r="FV8" i="16"/>
  <c r="FW8" i="16"/>
  <c r="FX8" i="16"/>
  <c r="FQ10" i="16"/>
  <c r="FY8" i="16"/>
  <c r="FZ8" i="16"/>
  <c r="GA8" i="16"/>
  <c r="GB8" i="16"/>
  <c r="GC8" i="16"/>
  <c r="GD8" i="16"/>
  <c r="FX10" i="16"/>
  <c r="GE11" i="16"/>
  <c r="GL9" i="16"/>
  <c r="GE8" i="16"/>
  <c r="GF8" i="16"/>
  <c r="GG8" i="16"/>
  <c r="GH8" i="16"/>
  <c r="GI8" i="16"/>
  <c r="GJ8" i="16"/>
  <c r="GK8" i="16"/>
  <c r="GL8" i="16"/>
  <c r="GE10" i="16"/>
  <c r="GL11" i="16"/>
  <c r="GS9" i="16"/>
  <c r="GS11" i="16"/>
  <c r="GZ9" i="16"/>
  <c r="GM8" i="16"/>
  <c r="GN8" i="16"/>
  <c r="GO8" i="16"/>
  <c r="GP8" i="16"/>
  <c r="GQ8" i="16"/>
  <c r="GR8" i="16"/>
  <c r="GS8" i="16"/>
  <c r="GL10" i="16"/>
  <c r="GT8" i="16"/>
  <c r="GU8" i="16"/>
  <c r="GV8" i="16"/>
  <c r="GW8" i="16"/>
  <c r="GX8" i="16"/>
  <c r="GY8" i="16"/>
  <c r="GZ8" i="16"/>
  <c r="GS10" i="16"/>
  <c r="HG9" i="16"/>
  <c r="GZ11" i="16"/>
  <c r="HN9" i="16"/>
  <c r="HA8" i="16"/>
  <c r="HB8" i="16"/>
  <c r="HC8" i="16"/>
  <c r="HD8" i="16"/>
  <c r="HE8" i="16"/>
  <c r="HF8" i="16"/>
  <c r="HG8" i="16"/>
  <c r="HG11" i="16"/>
  <c r="GZ10" i="16"/>
  <c r="HH8" i="16"/>
  <c r="HI8" i="16"/>
  <c r="HJ8" i="16"/>
  <c r="HK8" i="16"/>
  <c r="HL8" i="16"/>
  <c r="HM8" i="16"/>
  <c r="HN8" i="16"/>
  <c r="HG10" i="16"/>
  <c r="HU9" i="16"/>
  <c r="HN11" i="16"/>
  <c r="IB9" i="16"/>
  <c r="HU11" i="16"/>
  <c r="HO8" i="16"/>
  <c r="HP8" i="16"/>
  <c r="HQ8" i="16"/>
  <c r="HR8" i="16"/>
  <c r="HS8" i="16"/>
  <c r="HT8" i="16"/>
  <c r="HU8" i="16"/>
  <c r="HN10" i="16"/>
  <c r="HV8" i="16"/>
  <c r="HW8" i="16"/>
  <c r="HX8" i="16"/>
  <c r="HY8" i="16"/>
  <c r="HZ8" i="16"/>
  <c r="IA8" i="16"/>
  <c r="IB8" i="16"/>
  <c r="HU10" i="16"/>
  <c r="IB11" i="16"/>
  <c r="II9" i="16"/>
  <c r="IP9" i="16"/>
  <c r="II11" i="16"/>
  <c r="IC8" i="16"/>
  <c r="ID8" i="16"/>
  <c r="IE8" i="16"/>
  <c r="IF8" i="16"/>
  <c r="IG8" i="16"/>
  <c r="IH8" i="16"/>
  <c r="II8" i="16"/>
  <c r="IB10" i="16"/>
  <c r="IJ8" i="16"/>
  <c r="IK8" i="16"/>
  <c r="IL8" i="16"/>
  <c r="IM8" i="16"/>
  <c r="IN8" i="16"/>
  <c r="IO8" i="16"/>
  <c r="IP8" i="16"/>
  <c r="II10" i="16"/>
  <c r="IP11" i="16"/>
  <c r="IW9" i="16"/>
  <c r="JD9" i="16"/>
  <c r="IQ8" i="16"/>
  <c r="IR8" i="16"/>
  <c r="IS8" i="16"/>
  <c r="IT8" i="16"/>
  <c r="IU8" i="16"/>
  <c r="IV8" i="16"/>
  <c r="IW8" i="16"/>
  <c r="IW11" i="16"/>
  <c r="IP10" i="16"/>
  <c r="IX8" i="16"/>
  <c r="IY8" i="16"/>
  <c r="IZ8" i="16"/>
  <c r="JA8" i="16"/>
  <c r="JB8" i="16"/>
  <c r="JC8" i="16"/>
  <c r="JD8" i="16"/>
  <c r="IW10" i="16"/>
  <c r="JK9" i="16"/>
  <c r="JD11" i="16"/>
  <c r="JE8" i="16"/>
  <c r="JF8" i="16"/>
  <c r="JG8" i="16"/>
  <c r="JH8" i="16"/>
  <c r="JI8" i="16"/>
  <c r="JJ8" i="16"/>
  <c r="JK8" i="16"/>
  <c r="JK11" i="16"/>
  <c r="JR9" i="16"/>
  <c r="JD10" i="16"/>
  <c r="JL8" i="16"/>
  <c r="JM8" i="16"/>
  <c r="JN8" i="16"/>
  <c r="JO8" i="16"/>
  <c r="JP8" i="16"/>
  <c r="JQ8" i="16"/>
  <c r="JK10" i="16"/>
  <c r="JR8" i="16"/>
  <c r="JY9" i="16"/>
  <c r="JR11" i="16"/>
  <c r="JS8" i="16"/>
  <c r="JT8" i="16"/>
  <c r="JU8" i="16"/>
  <c r="JV8" i="16"/>
  <c r="JW8" i="16"/>
  <c r="JX8" i="16"/>
  <c r="JR10" i="16"/>
  <c r="JY8" i="16"/>
  <c r="JY11" i="16"/>
  <c r="KF9" i="16"/>
  <c r="JZ8" i="16"/>
  <c r="KA8" i="16"/>
  <c r="KB8" i="16"/>
  <c r="KC8" i="16"/>
  <c r="KD8" i="16"/>
  <c r="KE8" i="16"/>
  <c r="KF8" i="16"/>
  <c r="KM9" i="16"/>
  <c r="KF11" i="16"/>
  <c r="JY10" i="16"/>
  <c r="KG8" i="16"/>
  <c r="KH8" i="16"/>
  <c r="KI8" i="16"/>
  <c r="KJ8" i="16"/>
  <c r="KK8" i="16"/>
  <c r="KL8" i="16"/>
  <c r="KM8" i="16"/>
  <c r="KT9" i="16"/>
  <c r="KM11" i="16"/>
  <c r="KF10" i="16"/>
  <c r="LA9" i="16"/>
  <c r="KT11" i="16"/>
  <c r="KN8" i="16"/>
  <c r="KO8" i="16"/>
  <c r="KP8" i="16"/>
  <c r="KQ8" i="16"/>
  <c r="KR8" i="16"/>
  <c r="KS8" i="16"/>
  <c r="KT8" i="16"/>
  <c r="KM10" i="16"/>
  <c r="KU8" i="16"/>
  <c r="KV8" i="16"/>
  <c r="KW8" i="16"/>
  <c r="KX8" i="16"/>
  <c r="KY8" i="16"/>
  <c r="KZ8" i="16"/>
  <c r="KT10" i="16"/>
  <c r="LH9" i="16"/>
  <c r="LA8" i="16"/>
  <c r="LA11" i="16"/>
  <c r="LB8" i="16"/>
  <c r="LC8" i="16"/>
  <c r="LD8" i="16"/>
  <c r="LE8" i="16"/>
  <c r="LF8" i="16"/>
  <c r="LG8" i="16"/>
  <c r="LH8" i="16"/>
  <c r="LA10" i="16"/>
  <c r="LH11" i="16"/>
  <c r="LO9" i="16"/>
  <c r="LV9" i="16"/>
  <c r="LI8" i="16"/>
  <c r="LJ8" i="16"/>
  <c r="LK8" i="16"/>
  <c r="LL8" i="16"/>
  <c r="LM8" i="16"/>
  <c r="LN8" i="16"/>
  <c r="LO8" i="16"/>
  <c r="LO11" i="16"/>
  <c r="LH10" i="16"/>
  <c r="LP8" i="16"/>
  <c r="LQ8" i="16"/>
  <c r="LR8" i="16"/>
  <c r="LS8" i="16"/>
  <c r="LT8" i="16"/>
  <c r="LU8" i="16"/>
  <c r="LV8" i="16"/>
  <c r="LO10" i="16"/>
  <c r="LV11" i="16"/>
  <c r="MC9" i="16"/>
  <c r="LW8" i="16"/>
  <c r="LX8" i="16"/>
  <c r="LY8" i="16"/>
  <c r="LZ8" i="16"/>
  <c r="MA8" i="16"/>
  <c r="MB8" i="16"/>
  <c r="MC8" i="16"/>
  <c r="MJ9" i="16"/>
  <c r="MC11" i="16"/>
  <c r="LV10" i="16"/>
  <c r="MJ11" i="16"/>
  <c r="MQ9" i="16"/>
  <c r="MD8" i="16"/>
  <c r="ME8" i="16"/>
  <c r="MF8" i="16"/>
  <c r="MG8" i="16"/>
  <c r="MH8" i="16"/>
  <c r="MI8" i="16"/>
  <c r="MJ8" i="16"/>
  <c r="MC10" i="16"/>
  <c r="MK8" i="16"/>
  <c r="ML8" i="16"/>
  <c r="MM8" i="16"/>
  <c r="MN8" i="16"/>
  <c r="MO8" i="16"/>
  <c r="MP8" i="16"/>
  <c r="MJ10" i="16"/>
  <c r="MQ8" i="16"/>
  <c r="MX9" i="16"/>
  <c r="MQ11" i="16"/>
  <c r="NE9" i="16"/>
  <c r="MR8" i="16"/>
  <c r="MS8" i="16"/>
  <c r="MT8" i="16"/>
  <c r="MU8" i="16"/>
  <c r="MV8" i="16"/>
  <c r="MW8" i="16"/>
  <c r="MX8" i="16"/>
  <c r="MX11" i="16"/>
  <c r="MQ10" i="16"/>
  <c r="MY8" i="16"/>
  <c r="MZ8" i="16"/>
  <c r="NA8" i="16"/>
  <c r="NB8" i="16"/>
  <c r="NC8" i="16"/>
  <c r="ND8" i="16"/>
  <c r="NE8" i="16"/>
  <c r="MX10" i="16"/>
  <c r="NL9" i="16"/>
  <c r="NE11" i="16"/>
  <c r="NL11" i="16"/>
  <c r="NS9" i="16"/>
  <c r="NS11" i="16"/>
  <c r="NF8" i="16"/>
  <c r="NG8" i="16"/>
  <c r="NH8" i="16"/>
  <c r="NI8" i="16"/>
  <c r="NJ8" i="16"/>
  <c r="NK8" i="16"/>
  <c r="NL8" i="16"/>
  <c r="NE10" i="16"/>
  <c r="NM8" i="16"/>
  <c r="NN8" i="16"/>
  <c r="NO8" i="16"/>
  <c r="NP8" i="16"/>
  <c r="NQ8" i="16"/>
  <c r="NR8" i="16"/>
  <c r="NS8" i="16"/>
  <c r="NL10" i="16"/>
  <c r="NT8" i="16"/>
  <c r="NU8" i="16"/>
  <c r="NV8" i="16"/>
  <c r="NW8" i="16"/>
  <c r="NX8" i="16"/>
  <c r="NY8" i="16"/>
  <c r="NS10" i="16"/>
  <c r="T103" i="16"/>
  <c r="U103" i="16"/>
  <c r="V103" i="16"/>
  <c r="Q104" i="16"/>
  <c r="T105" i="16"/>
  <c r="U105" i="16"/>
  <c r="V105" i="16"/>
  <c r="T104" i="16"/>
  <c r="U104" i="16"/>
  <c r="V104" i="16"/>
  <c r="Q97" i="16"/>
  <c r="W97" i="16"/>
  <c r="Q99" i="16"/>
  <c r="Q98" i="16"/>
  <c r="Q101" i="16"/>
  <c r="Q100" i="16"/>
  <c r="T141" i="16"/>
  <c r="U141" i="16"/>
  <c r="V141" i="16"/>
  <c r="S140" i="16"/>
  <c r="T140" i="16"/>
  <c r="U140" i="16"/>
  <c r="V140" i="16"/>
  <c r="T139" i="16"/>
  <c r="U139" i="16"/>
  <c r="V139" i="16"/>
  <c r="T98" i="16"/>
  <c r="U98" i="16"/>
  <c r="V98" i="16"/>
  <c r="T100" i="16"/>
  <c r="U100" i="16"/>
  <c r="V100" i="16"/>
  <c r="Q102" i="16"/>
  <c r="T102" i="16"/>
  <c r="U102" i="16"/>
  <c r="V102" i="16"/>
  <c r="T99" i="16"/>
  <c r="U99" i="16"/>
  <c r="V99" i="16"/>
  <c r="T101" i="16"/>
  <c r="U101" i="16"/>
  <c r="V101" i="16"/>
  <c r="Q106" i="16"/>
  <c r="R106" i="16"/>
  <c r="Q107" i="16"/>
  <c r="R107" i="16"/>
  <c r="Q109" i="16"/>
  <c r="R109" i="16"/>
  <c r="Q154" i="16"/>
  <c r="R154" i="16"/>
  <c r="Q155" i="16"/>
  <c r="R155" i="16"/>
  <c r="Q156" i="16"/>
  <c r="R156" i="16"/>
  <c r="Q159" i="16"/>
  <c r="R159" i="16"/>
  <c r="T159" i="16"/>
  <c r="U159" i="16"/>
  <c r="V159" i="16"/>
  <c r="Q157" i="16"/>
  <c r="R157" i="16"/>
  <c r="Q158" i="16"/>
  <c r="R158" i="16"/>
  <c r="T158" i="16"/>
  <c r="U158" i="16"/>
  <c r="V158" i="16"/>
  <c r="T157" i="16"/>
  <c r="U157" i="16"/>
  <c r="V157" i="16"/>
  <c r="T156" i="16"/>
  <c r="U156" i="16"/>
  <c r="V156" i="16"/>
  <c r="T155" i="16"/>
  <c r="U155" i="16"/>
  <c r="V155" i="16"/>
  <c r="T154" i="16"/>
  <c r="U154" i="16"/>
  <c r="V154" i="16"/>
  <c r="T109" i="16"/>
  <c r="U109" i="16"/>
  <c r="V109" i="16"/>
  <c r="K150" i="16"/>
  <c r="Q150" i="16"/>
  <c r="R150" i="16"/>
  <c r="T150" i="16"/>
  <c r="S150" i="16"/>
  <c r="U150" i="16"/>
  <c r="V150" i="16"/>
  <c r="Q114" i="16"/>
  <c r="R114" i="16"/>
  <c r="Q115" i="16"/>
  <c r="R115" i="16"/>
  <c r="Q146" i="16"/>
  <c r="R146" i="16"/>
  <c r="Q143" i="16"/>
  <c r="R143" i="16"/>
  <c r="Q145" i="16"/>
  <c r="R145" i="16"/>
  <c r="Q147" i="16"/>
  <c r="R147" i="16"/>
  <c r="Q148" i="16"/>
  <c r="R148" i="16"/>
  <c r="T148" i="16"/>
  <c r="U148" i="16"/>
  <c r="V148" i="16"/>
  <c r="T147" i="16"/>
  <c r="U147" i="16"/>
  <c r="V147" i="16"/>
  <c r="T145" i="16"/>
  <c r="U145" i="16"/>
  <c r="V145" i="16"/>
  <c r="K142" i="16"/>
  <c r="Q142" i="16"/>
  <c r="L142" i="16"/>
  <c r="R142" i="16"/>
  <c r="T142" i="16"/>
  <c r="S142" i="16"/>
  <c r="U142" i="16"/>
  <c r="V142" i="16"/>
  <c r="L97" i="16"/>
  <c r="R97" i="16"/>
  <c r="X97" i="16"/>
  <c r="T107" i="16"/>
  <c r="U107" i="16"/>
  <c r="V107" i="16"/>
  <c r="T106" i="16"/>
  <c r="U106" i="16"/>
  <c r="V106" i="16"/>
  <c r="T97" i="16"/>
  <c r="S97" i="16"/>
  <c r="U97" i="16"/>
  <c r="V97" i="16"/>
  <c r="Q149" i="16"/>
  <c r="R149" i="16"/>
  <c r="T149" i="16"/>
  <c r="U149" i="16"/>
  <c r="V149" i="16"/>
  <c r="L110" i="16"/>
  <c r="R110" i="16"/>
  <c r="T110" i="16"/>
  <c r="U110" i="16"/>
  <c r="V110" i="16"/>
  <c r="T115" i="16"/>
  <c r="U115" i="16"/>
  <c r="V115" i="16"/>
  <c r="T114" i="16"/>
  <c r="U114" i="16"/>
  <c r="V114" i="16"/>
  <c r="X110" i="16"/>
  <c r="T143" i="16"/>
  <c r="U143" i="16"/>
  <c r="V143" i="16"/>
  <c r="Q144" i="16"/>
  <c r="R144" i="16"/>
  <c r="T144" i="16"/>
  <c r="U144" i="16"/>
  <c r="V144" i="16"/>
  <c r="T146" i="16"/>
  <c r="U146" i="16"/>
  <c r="V146" i="16"/>
  <c r="Q138" i="16"/>
  <c r="R138" i="16"/>
  <c r="T138" i="16"/>
  <c r="S138" i="16"/>
  <c r="U138" i="16"/>
  <c r="V138" i="16"/>
  <c r="Q137" i="16"/>
  <c r="R137" i="16"/>
  <c r="T137" i="16"/>
  <c r="U137" i="16"/>
  <c r="V13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9"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<sst xmlns="http://schemas.openxmlformats.org/spreadsheetml/2006/main" count="873" uniqueCount="449">
  <si>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</si>
  <si>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</si>
  <si>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</si>
  <si>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</si>
  <si>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</si>
  <si>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</si>
  <si>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</si>
  <si>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</si>
  <si>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</si>
  <si>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</si>
  <si>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</si>
  <si>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</si>
  <si>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</si>
  <si>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</si>
  <si>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</si>
  <si>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</si>
  <si>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</si>
  <si>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</si>
  <si>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</si>
  <si>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</si>
  <si>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</si>
  <si>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</si>
  <si>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</si>
  <si>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</si>
  <si>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</si>
  <si>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</si>
  <si>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</si>
  <si>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</si>
  <si>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</si>
  <si>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</si>
  <si>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</si>
  <si>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</si>
  <si>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</si>
  <si>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</si>
  <si>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</si>
  <si>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</si>
  <si>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</si>
  <si>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</si>
  <si>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</si>
  <si>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</si>
  <si>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</si>
  <si>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</si>
  <si>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</si>
  <si>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</si>
  <si>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</si>
  <si>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</si>
  <si>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</si>
  <si>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</si>
  <si>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</si>
  <si>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</si>
  <si>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</si>
  <si>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</si>
  <si>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</si>
  <si>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</si>
  <si>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</si>
  <si>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</si>
  <si>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</si>
  <si>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</si>
  <si>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</si>
  <si>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</si>
  <si>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</si>
  <si>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</si>
  <si>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</si>
  <si>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</si>
  <si>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</si>
  <si>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</si>
  <si>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</si>
  <si>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</si>
  <si>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</si>
  <si>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</si>
  <si>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</si>
  <si>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</si>
  <si>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</si>
  <si>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</si>
  <si>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</si>
  <si>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</si>
  <si>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</si>
  <si>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</si>
  <si>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</si>
  <si>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</si>
  <si>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</si>
  <si>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</si>
  <si>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</si>
  <si>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</si>
  <si>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</si>
  <si>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</si>
  <si>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</si>
  <si>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</si>
  <si>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</si>
  <si>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</si>
  <si>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</si>
  <si>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</si>
  <si>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</si>
  <si>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</si>
  <si>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</si>
  <si>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</si>
  <si>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</si>
  <si>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</si>
  <si>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</si>
  <si>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</si>
  <si>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</si>
  <si>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</si>
  <si>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</si>
  <si>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</si>
  <si>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</si>
  <si>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</si>
  <si>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</si>
  <si>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</si>
  <si>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</si>
  <si>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</si>
  <si>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</si>
  <si>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</si>
  <si>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</si>
  <si>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</si>
  <si>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</si>
  <si>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</si>
  <si>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</si>
  <si>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</si>
  <si>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</si>
  <si>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</si>
  <si>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</si>
  <si>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</si>
  <si>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</si>
  <si>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</si>
  <si>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</si>
  <si>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</si>
  <si>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</si>
  <si>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</si>
  <si>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</si>
  <si>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</si>
  <si>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</si>
  <si>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</si>
  <si>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</si>
  <si>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</si>
  <si>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</si>
  <si>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</si>
  <si>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</si>
  <si>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</si>
  <si>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</si>
  <si>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</si>
  <si>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</si>
  <si>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</si>
  <si>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</si>
  <si>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</si>
  <si>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</si>
  <si>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</si>
  <si>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</si>
  <si>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</si>
  <si>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</si>
  <si>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</si>
  <si>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</si>
  <si>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</si>
  <si>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</si>
  <si>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</si>
  <si>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</si>
  <si>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</si>
  <si>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</si>
  <si>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</si>
  <si>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</si>
  <si>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</si>
  <si>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</si>
  <si>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</si>
  <si>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</si>
  <si>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</si>
  <si>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</si>
  <si>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</si>
  <si>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</si>
  <si>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</si>
  <si>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</si>
  <si>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</si>
  <si>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</si>
  <si>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</si>
  <si>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</si>
  <si>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</si>
  <si>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</si>
  <si>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</si>
  <si>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</si>
  <si>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</si>
  <si>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</si>
  <si>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</si>
  <si>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</si>
  <si>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</si>
  <si>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</si>
  <si>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</si>
  <si>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</si>
  <si>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</si>
  <si>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</si>
  <si>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</si>
  <si>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</si>
  <si>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</si>
  <si>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</si>
  <si>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</si>
  <si>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</si>
  <si>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</si>
  <si>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</si>
  <si>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</si>
  <si>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</si>
  <si>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</si>
  <si>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</si>
  <si>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</si>
  <si>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</si>
  <si>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</si>
  <si>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</si>
  <si>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</si>
  <si>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</si>
  <si>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</si>
  <si>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</si>
  <si>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</si>
  <si>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</si>
  <si>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</si>
  <si>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</si>
  <si>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</si>
  <si>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</si>
  <si>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</si>
  <si>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</si>
  <si>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</si>
  <si>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</si>
  <si>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</si>
  <si>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</si>
  <si>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</si>
  <si>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</si>
  <si>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</si>
  <si>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</si>
  <si>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</si>
  <si>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</si>
  <si>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</si>
  <si>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</si>
  <si>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</si>
  <si>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</si>
  <si>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</si>
  <si>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</si>
  <si>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</si>
  <si>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</si>
  <si>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</si>
  <si>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</si>
  <si>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</si>
  <si>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</si>
  <si>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</si>
  <si>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</si>
  <si>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</si>
  <si>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</si>
  <si>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</si>
  <si>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</si>
  <si>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</si>
  <si>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</si>
  <si>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</si>
  <si>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</si>
  <si>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</si>
  <si>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</si>
  <si>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</si>
  <si>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</si>
  <si>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</si>
  <si>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</si>
  <si>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</si>
  <si>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</si>
  <si>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</si>
  <si>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</si>
  <si>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</si>
  <si>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</si>
  <si>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</si>
  <si>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</si>
  <si>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</si>
  <si>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</si>
  <si>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</si>
  <si>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</si>
  <si>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</si>
  <si>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</si>
  <si>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</si>
  <si>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</si>
  <si>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</si>
  <si>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</si>
  <si>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</si>
  <si>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</si>
  <si>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</si>
  <si>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</si>
  <si>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</si>
  <si>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</si>
  <si>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</si>
  <si>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</si>
  <si>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</si>
  <si>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</si>
  <si>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</si>
  <si>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</si>
  <si>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</si>
  <si>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</si>
  <si>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</si>
  <si>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</si>
  <si>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</si>
  <si>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</si>
  <si>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</si>
  <si>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</si>
  <si>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</si>
  <si>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</si>
  <si>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</si>
  <si>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</si>
  <si>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</si>
  <si>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</si>
  <si>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</si>
  <si>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</si>
  <si>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</si>
  <si>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</si>
  <si>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</si>
  <si>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</si>
  <si>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</si>
  <si>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</si>
  <si>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</si>
  <si>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</si>
  <si>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</si>
  <si>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</si>
  <si>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</si>
  <si>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</si>
  <si>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</si>
  <si>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</si>
  <si>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</si>
  <si>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</si>
  <si>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</si>
  <si>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</si>
  <si>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</si>
  <si>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</si>
  <si>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</si>
  <si>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</si>
  <si>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</si>
  <si>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</si>
  <si>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</si>
  <si>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</si>
  <si>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</si>
  <si>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</si>
  <si>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</si>
  <si>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</si>
  <si>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</si>
  <si>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</si>
  <si>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</si>
  <si>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</si>
  <si>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</si>
  <si>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</si>
  <si>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</si>
  <si>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</si>
  <si>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</si>
  <si>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</si>
  <si>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</si>
  <si>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</si>
  <si>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</si>
  <si>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</si>
  <si>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</si>
  <si>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</si>
  <si>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</si>
  <si>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</si>
  <si>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</si>
  <si>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</si>
  <si>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</si>
  <si>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</si>
  <si>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</si>
  <si>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</si>
  <si>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</si>
  <si>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</si>
  <si>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</si>
  <si>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</si>
  <si>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</si>
  <si>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</si>
  <si>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</si>
  <si>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</si>
  <si>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</si>
  <si>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</si>
  <si>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</si>
  <si>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</si>
  <si>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</si>
  <si>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</si>
  <si>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</si>
  <si>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</si>
  <si>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RF cap wall layout done (Hannes)</t>
  </si>
  <si>
    <t>RF-Duroid and RF-cap-walls-Duroid fabricated and arrived at Princeton</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</si>
  <si>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</si>
  <si>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</si>
  <si>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</si>
  <si>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</si>
  <si>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</si>
  <si>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</si>
  <si>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</si>
  <si>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MMB-V1-duroid (= full MMB with real DC wafer, 28 resonators, new RF wafer with windows for 28 chips and duroid launches) ready&amp;test   @ Pton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</si>
  <si>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</si>
  <si>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</si>
  <si>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</si>
  <si>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</si>
  <si>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</si>
  <si>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</si>
  <si>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</si>
  <si>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</si>
  <si>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</si>
  <si>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</si>
  <si>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</si>
  <si>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</si>
  <si>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MMB-V2-flex (= new RF wafer with thru transmission line with RF launches and perimeter ground bonds+M797) ready   @ Pton</t>
  </si>
  <si>
    <t>RF-v2-flex layout done (Hannes)</t>
  </si>
  <si>
    <t>RF-v2-flex fabricated (NIST) and arrived to Princeton</t>
  </si>
  <si>
    <t>MMB-v2-flex assembled</t>
  </si>
  <si>
    <t>MMB-v2-flex tests completed @ Mich</t>
  </si>
  <si>
    <t>1 set</t>
  </si>
  <si>
    <t>DC wafer design</t>
  </si>
  <si>
    <t>DC wafer fabricated (NIST)</t>
  </si>
  <si>
    <t>Cornell ready for test DC</t>
  </si>
  <si>
    <t>MMB-v1-Duroid assembled @Pton</t>
  </si>
  <si>
    <t>DC wafer screening</t>
  </si>
  <si>
    <t>2 sets of resonators arrived to Princeton</t>
  </si>
  <si>
    <t>2nd MMB-v0-duroid @ Cornell</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</si>
  <si>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</si>
  <si>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</si>
  <si>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</si>
  <si>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</si>
  <si>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</si>
  <si>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</si>
  <si>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2nd MMB-v0-Duroid   for magnetic shield tests</t>
  </si>
  <si>
    <t>First full MMB:   MMB-v3-001</t>
  </si>
  <si>
    <t>Design RF-v3 wafer and cap/walls</t>
  </si>
  <si>
    <t>Machine MMB base, heat clamp</t>
  </si>
  <si>
    <t>Fabricate RF-v3 wafer and cap/walls</t>
  </si>
  <si>
    <t>MMB-v3-001 assembled @ Pton</t>
  </si>
  <si>
    <t xml:space="preserve"> </t>
  </si>
  <si>
    <t>MMB-v1-Duroid preliminary tests completed</t>
  </si>
  <si>
    <t>SMuRF full system installed @ Pton</t>
  </si>
  <si>
    <t>MMB-v3-001  tests done</t>
  </si>
  <si>
    <t>First UHF feedhorn array @ Pton</t>
  </si>
  <si>
    <t>UHF detector design finalized</t>
  </si>
  <si>
    <t>actual date earlier</t>
  </si>
  <si>
    <t>UHF detector array fab finished</t>
  </si>
  <si>
    <t>Final DC flex and DC RF parts designed, ordrered, received @ Pton</t>
  </si>
  <si>
    <t>First  UFM-v0 with prototype UHF detector array</t>
  </si>
  <si>
    <t>UFM-v0 assembled @ Pton</t>
  </si>
  <si>
    <t>w/  time to extract MMB</t>
  </si>
  <si>
    <t>UFM-v0 preliminary testing complete</t>
  </si>
  <si>
    <t>MMB-v0-duroid mag shield tests @ Cornell</t>
  </si>
  <si>
    <t>UFM-v0 detailed dark/efficiency testing complete</t>
  </si>
  <si>
    <t>UFM-v0 @ UCSD</t>
  </si>
  <si>
    <t xml:space="preserve">UFM-v0  optical testing @ UCSD complete </t>
  </si>
  <si>
    <t xml:space="preserve">  </t>
  </si>
  <si>
    <t>READOUT PRR</t>
  </si>
  <si>
    <t>b</t>
  </si>
  <si>
    <t>UHF DETECTOR PRR</t>
  </si>
  <si>
    <t>MMB- V0d (= MMB-V0b' reassembled w/o RF cap w/ RF wall) ready  @ Pton</t>
  </si>
  <si>
    <t>MMB- V0c (= MMB-V0b' reassembled w RF cap/wall) ready  @ Pton</t>
  </si>
  <si>
    <t>MMB-V0d results in and warm-up</t>
  </si>
  <si>
    <t>MMB- V0e (= MMB-V0d reassembled with pogo pins no tripods) ready  @ Pton</t>
  </si>
  <si>
    <t>MMB-V0e results in and warm-up</t>
  </si>
  <si>
    <t>More through chips arrive in Princeton</t>
  </si>
  <si>
    <t>MMB- V0k  (using the last of the dummy DC wafers, with the newly-metalexposed RF wafer, and new through chips, using pogo pins directly to the RF wafer exposed
metal) ready  @ Pton</t>
  </si>
  <si>
    <t>SMB heat test @ Mich</t>
  </si>
  <si>
    <t>3 coax chain installed in Pton</t>
  </si>
  <si>
    <t>3 new chains tested in Pton (single-mux-box)</t>
  </si>
  <si>
    <t>Pton DR move</t>
  </si>
  <si>
    <t>Install old 1-chain from Pton DR into Michigan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</si>
</sst>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3">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b/>
      <sz val="14"/>
      <color rgb="FFFF0000"/>
      <name val="Arial Narrow"/>
      <family val="2"/>
    </font>
    <font>
      <b/>
      <sz val="16"/>
      <color rgb="FFFF0000"/>
      <name val="Arial Narrow"/>
      <family val="2"/>
    </font>
    <font>
      <sz val="8"/>
      <color rgb="FF000000"/>
      <name val="Segoe UI"/>
    </font>
    <font>
      <b/>
      <sz val="11"/>
      <color rgb="FFFF0000"/>
      <name val="Arial"/>
      <family val="2"/>
    </font>
  </fonts>
  <fills count="12">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87">
    <xf numFmtId="0" fontId="0" fillId="0" borderId="0" xfId="0"/>
    <xf numFmtId="0" fontId="0" fillId="0" borderId="0" xfId="0"/>
    <xf numFmtId="0" fontId="0" fillId="0" borderId="0" xfId="0" applyAlignment="1"/>
    <xf numFmtId="0" fontId="0" fillId="0" borderId="0" xfId="0" applyAlignment="1">
      <alignment horizontal="left" indent="1"/>
    </xf>
    <xf numFmtId="0" fontId="6" fillId="0" borderId="0" xfId="0" applyFont="1" applyAlignment="1">
      <alignment horizontal="right"/>
    </xf>
    <xf numFmtId="0" fontId="10" fillId="0" borderId="0" xfId="0" applyFont="1" applyFill="1" applyBorder="1" applyAlignment="1"/>
    <xf numFmtId="0" fontId="2" fillId="0" borderId="0" xfId="1" applyFont="1" applyAlignment="1" applyProtection="1">
      <alignment horizontal="left" indent="1"/>
    </xf>
    <xf numFmtId="0" fontId="12" fillId="0" borderId="0" xfId="0" applyFont="1" applyFill="1" applyBorder="1"/>
    <xf numFmtId="0" fontId="13" fillId="0" borderId="0" xfId="0" applyFont="1" applyFill="1" applyBorder="1"/>
    <xf numFmtId="0" fontId="0" fillId="0" borderId="0" xfId="0" applyFill="1" applyBorder="1"/>
    <xf numFmtId="0" fontId="5" fillId="0" borderId="0" xfId="0" applyFont="1" applyAlignment="1">
      <alignment horizontal="right"/>
    </xf>
    <xf numFmtId="0" fontId="6" fillId="0" borderId="0" xfId="0" applyFont="1" applyAlignment="1">
      <alignment horizontal="center"/>
    </xf>
    <xf numFmtId="0" fontId="1" fillId="6" borderId="0" xfId="0" applyFont="1" applyFill="1" applyProtection="1"/>
    <xf numFmtId="0" fontId="1" fillId="6" borderId="0" xfId="0" applyFont="1" applyFill="1" applyBorder="1" applyAlignment="1" applyProtection="1">
      <alignment horizontal="center"/>
    </xf>
    <xf numFmtId="0" fontId="1" fillId="0" borderId="0" xfId="0" applyFont="1" applyProtection="1"/>
    <xf numFmtId="0" fontId="0" fillId="0" borderId="0" xfId="0" applyFill="1" applyBorder="1" applyAlignment="1" applyProtection="1">
      <alignment horizontal="center"/>
    </xf>
    <xf numFmtId="0" fontId="17" fillId="0" borderId="0" xfId="0" applyFont="1" applyAlignment="1">
      <alignment horizontal="right"/>
    </xf>
    <xf numFmtId="0" fontId="18" fillId="5" borderId="6" xfId="0" applyFont="1" applyFill="1" applyBorder="1" applyAlignment="1">
      <alignment horizontal="center" vertical="center"/>
    </xf>
    <xf numFmtId="0" fontId="18" fillId="5" borderId="4" xfId="0" applyFont="1" applyFill="1" applyBorder="1" applyAlignment="1">
      <alignment horizontal="left" vertical="center" indent="1"/>
    </xf>
    <xf numFmtId="14" fontId="16" fillId="0" borderId="2" xfId="0" applyNumberFormat="1" applyFont="1" applyBorder="1"/>
    <xf numFmtId="0" fontId="16" fillId="0" borderId="2" xfId="0" applyFont="1" applyBorder="1" applyAlignment="1">
      <alignment horizontal="left" indent="1"/>
    </xf>
    <xf numFmtId="0" fontId="9" fillId="0" borderId="0" xfId="0" applyFont="1" applyAlignment="1">
      <alignment vertical="top" wrapText="1"/>
    </xf>
    <xf numFmtId="0" fontId="19" fillId="0" borderId="0" xfId="0" applyFont="1" applyAlignment="1">
      <alignment horizontal="left" vertical="top" wrapText="1"/>
    </xf>
    <xf numFmtId="0" fontId="21" fillId="0" borderId="9" xfId="0" applyFont="1" applyFill="1" applyBorder="1" applyAlignment="1">
      <alignment horizontal="left" vertical="center"/>
    </xf>
    <xf numFmtId="0" fontId="1" fillId="0" borderId="0" xfId="0" applyFont="1"/>
    <xf numFmtId="0" fontId="3" fillId="0" borderId="0" xfId="0" applyFont="1" applyFill="1" applyBorder="1" applyAlignment="1">
      <alignment horizontal="right"/>
    </xf>
    <xf numFmtId="0" fontId="1" fillId="0" borderId="0" xfId="0" applyFont="1" applyAlignment="1"/>
    <xf numFmtId="0" fontId="3" fillId="0" borderId="0" xfId="0" applyFont="1" applyBorder="1" applyAlignment="1">
      <alignment horizontal="right"/>
    </xf>
    <xf numFmtId="0" fontId="22" fillId="0" borderId="0" xfId="1" applyFont="1" applyAlignment="1" applyProtection="1">
      <alignment horizontal="center"/>
    </xf>
    <xf numFmtId="0" fontId="1" fillId="0" borderId="0" xfId="0" applyFont="1" applyAlignment="1">
      <alignment horizontal="left"/>
    </xf>
    <xf numFmtId="0" fontId="1" fillId="0" borderId="0" xfId="0" applyFont="1" applyAlignment="1">
      <alignment wrapText="1"/>
    </xf>
    <xf numFmtId="0" fontId="1" fillId="0" borderId="0" xfId="0" applyFont="1" applyFill="1" applyBorder="1" applyAlignment="1"/>
    <xf numFmtId="0" fontId="1" fillId="8" borderId="0" xfId="0" applyFont="1" applyFill="1" applyAlignment="1">
      <alignment horizontal="center"/>
    </xf>
    <xf numFmtId="0" fontId="1" fillId="7" borderId="0" xfId="0" applyFont="1" applyFill="1" applyAlignment="1">
      <alignment horizontal="center"/>
    </xf>
    <xf numFmtId="0" fontId="1" fillId="0" borderId="10" xfId="0" applyFont="1" applyBorder="1" applyAlignment="1">
      <alignment horizontal="center"/>
    </xf>
    <xf numFmtId="0" fontId="1" fillId="2" borderId="0" xfId="0" applyFont="1" applyFill="1" applyBorder="1" applyAlignment="1">
      <alignment horizontal="center"/>
    </xf>
    <xf numFmtId="0" fontId="1" fillId="0" borderId="0" xfId="0" applyFont="1" applyFill="1" applyBorder="1" applyAlignment="1">
      <alignment horizontal="left" indent="1"/>
    </xf>
    <xf numFmtId="0" fontId="1" fillId="0" borderId="0" xfId="0" applyFont="1" applyFill="1" applyBorder="1" applyAlignment="1">
      <alignment horizontal="left"/>
    </xf>
    <xf numFmtId="0" fontId="6" fillId="0" borderId="0" xfId="0" applyFont="1" applyFill="1" applyBorder="1" applyAlignment="1"/>
    <xf numFmtId="0" fontId="24" fillId="0" borderId="0" xfId="0" applyFont="1" applyFill="1" applyBorder="1" applyAlignment="1"/>
    <xf numFmtId="0" fontId="25" fillId="0" borderId="0" xfId="0" applyFont="1"/>
    <xf numFmtId="0" fontId="6" fillId="0" borderId="0" xfId="0" applyFont="1"/>
    <xf numFmtId="0" fontId="25" fillId="0" borderId="0" xfId="0" applyFont="1" applyFill="1" applyBorder="1" applyAlignment="1"/>
    <xf numFmtId="0" fontId="25" fillId="0" borderId="0" xfId="0" applyFont="1" applyAlignment="1">
      <alignment wrapText="1"/>
    </xf>
    <xf numFmtId="0" fontId="25" fillId="0" borderId="0" xfId="0" applyFont="1" applyAlignment="1"/>
    <xf numFmtId="0" fontId="1" fillId="0" borderId="0" xfId="0" applyFont="1" applyAlignment="1">
      <alignment horizontal="left" wrapText="1" indent="1"/>
    </xf>
    <xf numFmtId="0" fontId="27" fillId="0" borderId="0" xfId="0" applyFont="1"/>
    <xf numFmtId="0" fontId="25" fillId="0" borderId="0" xfId="0" applyFont="1" applyAlignment="1">
      <alignment horizontal="left" wrapText="1" indent="1"/>
    </xf>
    <xf numFmtId="0" fontId="25" fillId="0" borderId="0" xfId="0" quotePrefix="1" applyFont="1" applyAlignment="1">
      <alignment horizontal="left" wrapText="1" indent="1"/>
    </xf>
    <xf numFmtId="0" fontId="25" fillId="0" borderId="0" xfId="0" applyFont="1" applyFill="1" applyBorder="1" applyAlignment="1">
      <alignment horizontal="left" wrapText="1"/>
    </xf>
    <xf numFmtId="0" fontId="6" fillId="0" borderId="0" xfId="0" applyFont="1" applyAlignment="1">
      <alignment horizontal="left" wrapText="1" indent="1"/>
    </xf>
    <xf numFmtId="0" fontId="1" fillId="0" borderId="0" xfId="0" applyFont="1" applyAlignment="1">
      <alignment horizontal="right"/>
    </xf>
    <xf numFmtId="0" fontId="1"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6" fillId="4" borderId="0" xfId="0" applyFont="1" applyFill="1" applyBorder="1" applyAlignment="1"/>
    <xf numFmtId="0" fontId="6" fillId="3" borderId="0" xfId="0" applyFont="1" applyFill="1" applyBorder="1" applyAlignment="1"/>
    <xf numFmtId="0" fontId="0" fillId="4" borderId="0" xfId="0" applyFill="1"/>
    <xf numFmtId="0" fontId="6" fillId="4" borderId="0" xfId="0" applyFont="1" applyFill="1" applyAlignment="1">
      <alignment horizontal="right"/>
    </xf>
    <xf numFmtId="0" fontId="6" fillId="4" borderId="0" xfId="0" applyFont="1" applyFill="1" applyAlignment="1">
      <alignment horizontal="center"/>
    </xf>
    <xf numFmtId="0" fontId="1" fillId="0" borderId="11" xfId="0" applyFont="1" applyBorder="1"/>
    <xf numFmtId="0" fontId="13" fillId="0" borderId="12" xfId="0" applyFont="1" applyBorder="1" applyAlignment="1">
      <alignment horizontal="left" wrapText="1" indent="1"/>
    </xf>
    <xf numFmtId="0" fontId="2" fillId="0" borderId="12" xfId="1" applyBorder="1" applyAlignment="1" applyProtection="1">
      <alignment horizontal="left" wrapText="1"/>
    </xf>
    <xf numFmtId="0" fontId="31" fillId="0" borderId="11" xfId="0" applyFont="1" applyBorder="1"/>
    <xf numFmtId="0" fontId="13" fillId="0" borderId="11" xfId="0" applyFont="1" applyBorder="1" applyAlignment="1">
      <alignment horizontal="left" wrapText="1"/>
    </xf>
    <xf numFmtId="0" fontId="4" fillId="0" borderId="11" xfId="0" applyFont="1" applyBorder="1" applyAlignment="1">
      <alignment horizontal="left" wrapText="1"/>
    </xf>
    <xf numFmtId="0" fontId="13" fillId="0" borderId="11" xfId="0" applyFont="1" applyBorder="1" applyAlignment="1">
      <alignment horizontal="left"/>
    </xf>
    <xf numFmtId="0" fontId="1" fillId="0" borderId="0" xfId="0" applyFont="1" applyAlignment="1">
      <alignment horizontal="left" indent="1"/>
    </xf>
    <xf numFmtId="0" fontId="6" fillId="0" borderId="0" xfId="0" applyFont="1" applyAlignment="1"/>
    <xf numFmtId="0" fontId="6" fillId="0" borderId="0" xfId="0" applyFont="1" applyAlignment="1">
      <alignment horizontal="left" indent="1"/>
    </xf>
    <xf numFmtId="0" fontId="1" fillId="0" borderId="0" xfId="0" quotePrefix="1" applyFont="1" applyAlignment="1">
      <alignment horizontal="left" wrapText="1" indent="1"/>
    </xf>
    <xf numFmtId="0" fontId="6" fillId="0" borderId="0" xfId="0" quotePrefix="1" applyFont="1" applyAlignment="1">
      <alignment horizontal="left" wrapText="1" indent="1"/>
    </xf>
    <xf numFmtId="0" fontId="3" fillId="0" borderId="0" xfId="0" applyFont="1" applyBorder="1" applyAlignment="1">
      <alignment horizontal="left" vertical="center"/>
    </xf>
    <xf numFmtId="49" fontId="1" fillId="8" borderId="5" xfId="0" applyNumberFormat="1" applyFont="1" applyFill="1" applyBorder="1" applyAlignment="1">
      <alignment horizontal="center"/>
    </xf>
    <xf numFmtId="0" fontId="1" fillId="0" borderId="0" xfId="0" applyFont="1" applyAlignment="1">
      <alignment horizontal="right" vertical="center"/>
    </xf>
    <xf numFmtId="0" fontId="5" fillId="8" borderId="2" xfId="0" applyFont="1" applyFill="1" applyBorder="1"/>
    <xf numFmtId="0" fontId="0" fillId="8" borderId="2" xfId="0" applyFill="1" applyBorder="1" applyAlignment="1">
      <alignment horizontal="center"/>
    </xf>
    <xf numFmtId="0" fontId="0" fillId="8" borderId="2" xfId="0" applyFill="1" applyBorder="1"/>
    <xf numFmtId="0" fontId="5" fillId="8" borderId="2" xfId="0" applyFont="1" applyFill="1" applyBorder="1" applyAlignment="1">
      <alignment horizontal="center"/>
    </xf>
    <xf numFmtId="0" fontId="0" fillId="8" borderId="2" xfId="0" applyFill="1" applyBorder="1" applyAlignment="1">
      <alignment horizontal="center" vertical="center"/>
    </xf>
    <xf numFmtId="0" fontId="15" fillId="0" borderId="0" xfId="0" applyFont="1" applyFill="1" applyAlignment="1" applyProtection="1">
      <alignment horizontal="center" vertical="center"/>
    </xf>
    <xf numFmtId="0" fontId="6" fillId="0" borderId="0" xfId="0" applyFont="1" applyBorder="1" applyAlignment="1">
      <alignment horizontal="center"/>
    </xf>
    <xf numFmtId="0" fontId="0" fillId="0" borderId="0" xfId="0"/>
    <xf numFmtId="0" fontId="1" fillId="8" borderId="2" xfId="0" applyFont="1" applyFill="1" applyBorder="1" applyAlignment="1">
      <alignment horizontal="center" vertical="center"/>
    </xf>
    <xf numFmtId="0" fontId="14" fillId="0" borderId="11" xfId="1" applyFont="1" applyBorder="1" applyAlignment="1" applyProtection="1">
      <alignment horizontal="left" wrapText="1"/>
    </xf>
    <xf numFmtId="0" fontId="35" fillId="3" borderId="0" xfId="0" applyFont="1" applyFill="1" applyProtection="1"/>
    <xf numFmtId="0" fontId="36" fillId="3" borderId="0" xfId="0" applyNumberFormat="1" applyFont="1" applyFill="1" applyAlignment="1" applyProtection="1">
      <alignment vertical="center"/>
    </xf>
    <xf numFmtId="0" fontId="37" fillId="3" borderId="0" xfId="0" applyFont="1" applyFill="1" applyAlignment="1" applyProtection="1">
      <alignment vertical="center"/>
    </xf>
    <xf numFmtId="0" fontId="38" fillId="3" borderId="0" xfId="0" applyFont="1" applyFill="1" applyAlignment="1" applyProtection="1">
      <alignment horizontal="right" vertical="center"/>
    </xf>
    <xf numFmtId="0" fontId="39" fillId="3" borderId="0" xfId="0" applyFont="1" applyFill="1" applyAlignment="1" applyProtection="1">
      <alignment vertical="center"/>
    </xf>
    <xf numFmtId="0" fontId="35" fillId="0" borderId="0" xfId="0" applyFont="1" applyProtection="1"/>
    <xf numFmtId="0" fontId="35" fillId="0" borderId="0" xfId="0" applyFont="1" applyAlignment="1" applyProtection="1"/>
    <xf numFmtId="0" fontId="35" fillId="0" borderId="0" xfId="0" applyFont="1" applyFill="1" applyBorder="1" applyProtection="1"/>
    <xf numFmtId="0" fontId="35" fillId="0" borderId="0" xfId="0" applyFont="1" applyFill="1" applyProtection="1"/>
    <xf numFmtId="0" fontId="40" fillId="0" borderId="0" xfId="0" applyFont="1" applyFill="1" applyAlignment="1" applyProtection="1">
      <alignment horizontal="right"/>
    </xf>
    <xf numFmtId="0" fontId="41" fillId="0" borderId="0" xfId="0" applyNumberFormat="1" applyFont="1" applyFill="1" applyBorder="1" applyAlignment="1" applyProtection="1">
      <alignment vertical="center"/>
    </xf>
    <xf numFmtId="0" fontId="35" fillId="0" borderId="0" xfId="0" applyFont="1" applyBorder="1" applyProtection="1"/>
    <xf numFmtId="0" fontId="43" fillId="0" borderId="0" xfId="0" applyFont="1" applyProtection="1"/>
    <xf numFmtId="0" fontId="35" fillId="0" borderId="0" xfId="0" applyFont="1" applyFill="1" applyAlignment="1" applyProtection="1"/>
    <xf numFmtId="0" fontId="35" fillId="0" borderId="0" xfId="0" applyFont="1" applyFill="1" applyAlignment="1" applyProtection="1">
      <alignment horizontal="right"/>
    </xf>
    <xf numFmtId="167" fontId="35" fillId="0" borderId="2" xfId="0" applyNumberFormat="1" applyFont="1" applyFill="1" applyBorder="1" applyAlignment="1" applyProtection="1">
      <alignment horizontal="left" indent="1" shrinkToFit="1"/>
      <protection locked="0"/>
    </xf>
    <xf numFmtId="0" fontId="42" fillId="0" borderId="0" xfId="0" applyFont="1" applyFill="1" applyAlignment="1" applyProtection="1">
      <alignment horizontal="right"/>
    </xf>
    <xf numFmtId="0" fontId="42" fillId="0" borderId="2" xfId="0" applyFont="1" applyFill="1" applyBorder="1" applyAlignment="1" applyProtection="1">
      <alignment horizontal="center" shrinkToFit="1"/>
      <protection locked="0"/>
    </xf>
    <xf numFmtId="14" fontId="35" fillId="0" borderId="0" xfId="0" applyNumberFormat="1" applyFont="1" applyFill="1" applyBorder="1" applyAlignment="1" applyProtection="1">
      <alignment horizontal="left"/>
    </xf>
    <xf numFmtId="167" fontId="35" fillId="0" borderId="2" xfId="0" applyNumberFormat="1" applyFont="1" applyFill="1" applyBorder="1" applyAlignment="1" applyProtection="1">
      <alignment horizontal="left" indent="1" shrinkToFit="1"/>
    </xf>
    <xf numFmtId="0" fontId="39" fillId="0" borderId="2" xfId="0" applyFont="1" applyFill="1" applyBorder="1" applyAlignment="1" applyProtection="1">
      <alignment horizontal="center" vertical="center"/>
    </xf>
    <xf numFmtId="0" fontId="44" fillId="0" borderId="0" xfId="0" applyFont="1" applyFill="1" applyAlignment="1" applyProtection="1">
      <alignment horizontal="right"/>
    </xf>
    <xf numFmtId="14" fontId="45" fillId="4" borderId="0" xfId="0" applyNumberFormat="1" applyFont="1" applyFill="1" applyProtection="1"/>
    <xf numFmtId="0" fontId="35" fillId="0" borderId="3" xfId="0" applyFont="1" applyFill="1" applyBorder="1" applyAlignment="1" applyProtection="1"/>
    <xf numFmtId="0" fontId="35" fillId="0" borderId="0" xfId="0" applyFont="1" applyFill="1" applyBorder="1" applyAlignment="1" applyProtection="1"/>
    <xf numFmtId="0" fontId="39" fillId="7" borderId="8" xfId="0" applyNumberFormat="1" applyFont="1" applyFill="1" applyBorder="1" applyAlignment="1" applyProtection="1">
      <alignment horizontal="left"/>
      <protection locked="0"/>
    </xf>
    <xf numFmtId="0" fontId="39" fillId="4" borderId="8" xfId="0" applyNumberFormat="1" applyFont="1" applyFill="1" applyBorder="1" applyAlignment="1" applyProtection="1">
      <alignment horizontal="left"/>
    </xf>
    <xf numFmtId="0" fontId="48" fillId="8" borderId="1" xfId="0" applyFont="1" applyFill="1" applyBorder="1" applyAlignment="1" applyProtection="1">
      <alignment vertical="center"/>
      <protection locked="0"/>
    </xf>
    <xf numFmtId="0" fontId="49" fillId="8" borderId="1" xfId="0" applyFont="1" applyFill="1" applyBorder="1" applyAlignment="1" applyProtection="1">
      <alignment vertical="center"/>
      <protection locked="0"/>
    </xf>
    <xf numFmtId="0" fontId="39" fillId="7" borderId="1" xfId="0" applyNumberFormat="1" applyFont="1" applyFill="1" applyBorder="1" applyAlignment="1" applyProtection="1">
      <alignment horizontal="center" vertical="center"/>
    </xf>
    <xf numFmtId="165" fontId="39" fillId="8" borderId="1" xfId="0" applyNumberFormat="1" applyFont="1" applyFill="1" applyBorder="1" applyAlignment="1" applyProtection="1">
      <alignment horizontal="center" vertical="center" shrinkToFit="1"/>
    </xf>
    <xf numFmtId="1" fontId="39" fillId="8" borderId="1" xfId="0" applyNumberFormat="1" applyFont="1" applyFill="1" applyBorder="1" applyAlignment="1" applyProtection="1">
      <alignment horizontal="center" vertical="center"/>
    </xf>
    <xf numFmtId="9" fontId="39" fillId="7" borderId="1" xfId="2" applyFont="1" applyFill="1" applyBorder="1" applyAlignment="1" applyProtection="1">
      <alignment horizontal="center" vertical="center"/>
    </xf>
    <xf numFmtId="14" fontId="39" fillId="0" borderId="1" xfId="0" applyNumberFormat="1" applyFont="1" applyFill="1" applyBorder="1" applyAlignment="1" applyProtection="1">
      <alignment horizontal="right" vertical="center" shrinkToFit="1"/>
    </xf>
    <xf numFmtId="1" fontId="39" fillId="0" borderId="1" xfId="0" applyNumberFormat="1" applyFont="1" applyFill="1" applyBorder="1" applyAlignment="1" applyProtection="1">
      <alignment horizontal="center" vertical="center"/>
    </xf>
    <xf numFmtId="1" fontId="39" fillId="0" borderId="1" xfId="2" applyNumberFormat="1" applyFont="1" applyFill="1" applyBorder="1" applyAlignment="1" applyProtection="1">
      <alignment horizontal="center" vertical="center"/>
    </xf>
    <xf numFmtId="14" fontId="40" fillId="8" borderId="1" xfId="0" applyNumberFormat="1" applyFont="1" applyFill="1" applyBorder="1" applyAlignment="1" applyProtection="1">
      <alignment horizontal="right" vertical="center" shrinkToFit="1"/>
    </xf>
    <xf numFmtId="0" fontId="39" fillId="0" borderId="1" xfId="0" applyFont="1" applyFill="1" applyBorder="1" applyAlignment="1" applyProtection="1">
      <alignment vertical="center"/>
    </xf>
    <xf numFmtId="0" fontId="39" fillId="0" borderId="1" xfId="0" applyFont="1" applyFill="1" applyBorder="1" applyAlignment="1" applyProtection="1">
      <alignment horizontal="center" vertical="center"/>
    </xf>
    <xf numFmtId="1" fontId="39" fillId="8" borderId="1" xfId="0" applyNumberFormat="1" applyFont="1" applyFill="1" applyBorder="1" applyAlignment="1" applyProtection="1">
      <alignment horizontal="center" vertical="center"/>
      <protection locked="0"/>
    </xf>
    <xf numFmtId="9" fontId="39" fillId="7" borderId="1" xfId="2" applyFont="1" applyFill="1" applyBorder="1" applyAlignment="1" applyProtection="1">
      <alignment horizontal="center" vertical="center"/>
      <protection locked="0"/>
    </xf>
    <xf numFmtId="0" fontId="50" fillId="8" borderId="1" xfId="0" applyFont="1" applyFill="1" applyBorder="1" applyAlignment="1" applyProtection="1">
      <alignment vertical="center"/>
      <protection locked="0"/>
    </xf>
    <xf numFmtId="0" fontId="2" fillId="0" borderId="0" xfId="1" applyAlignment="1" applyProtection="1"/>
    <xf numFmtId="165" fontId="39" fillId="7" borderId="1" xfId="0" applyNumberFormat="1" applyFont="1" applyFill="1" applyBorder="1" applyAlignment="1" applyProtection="1">
      <alignment horizontal="center" vertical="center"/>
    </xf>
    <xf numFmtId="1" fontId="3" fillId="8" borderId="1" xfId="0" applyNumberFormat="1" applyFont="1" applyFill="1" applyBorder="1" applyAlignment="1" applyProtection="1">
      <alignment horizontal="center" vertical="center"/>
    </xf>
    <xf numFmtId="167" fontId="1" fillId="0" borderId="2" xfId="0" applyNumberFormat="1" applyFont="1" applyFill="1" applyBorder="1" applyAlignment="1" applyProtection="1">
      <alignment horizontal="left" indent="1" shrinkToFit="1"/>
    </xf>
    <xf numFmtId="0" fontId="3" fillId="7" borderId="1" xfId="0" applyNumberFormat="1" applyFont="1" applyFill="1" applyBorder="1" applyAlignment="1" applyProtection="1">
      <alignment horizontal="center" vertical="center"/>
    </xf>
    <xf numFmtId="0" fontId="9" fillId="0" borderId="0" xfId="0" applyNumberFormat="1" applyFont="1" applyAlignment="1" applyProtection="1"/>
    <xf numFmtId="0" fontId="55" fillId="8" borderId="1" xfId="0" applyFont="1" applyFill="1" applyBorder="1" applyAlignment="1" applyProtection="1">
      <alignment vertical="center"/>
      <protection locked="0"/>
    </xf>
    <xf numFmtId="14" fontId="56" fillId="0" borderId="1" xfId="0" applyNumberFormat="1" applyFont="1" applyFill="1" applyBorder="1" applyAlignment="1" applyProtection="1">
      <alignment horizontal="right" vertical="center" shrinkToFit="1"/>
    </xf>
    <xf numFmtId="0" fontId="39" fillId="7" borderId="14" xfId="0" applyNumberFormat="1" applyFont="1" applyFill="1" applyBorder="1" applyAlignment="1" applyProtection="1">
      <alignment horizontal="left"/>
      <protection locked="0"/>
    </xf>
    <xf numFmtId="0" fontId="39" fillId="9" borderId="13" xfId="0" applyFont="1" applyFill="1" applyBorder="1" applyAlignment="1" applyProtection="1">
      <alignment vertical="center"/>
    </xf>
    <xf numFmtId="0" fontId="39" fillId="10" borderId="13" xfId="0" applyFont="1" applyFill="1" applyBorder="1" applyAlignment="1" applyProtection="1">
      <alignment vertical="center"/>
    </xf>
    <xf numFmtId="0" fontId="39" fillId="7" borderId="15" xfId="0" applyNumberFormat="1" applyFont="1" applyFill="1" applyBorder="1" applyAlignment="1" applyProtection="1">
      <alignment horizontal="left"/>
      <protection locked="0"/>
    </xf>
    <xf numFmtId="0" fontId="9" fillId="0" borderId="0" xfId="0" applyFont="1" applyFill="1" applyBorder="1" applyAlignment="1" applyProtection="1"/>
    <xf numFmtId="0" fontId="3" fillId="9" borderId="13" xfId="0" applyFont="1" applyFill="1" applyBorder="1" applyAlignment="1" applyProtection="1">
      <alignment vertical="center"/>
    </xf>
    <xf numFmtId="0" fontId="3" fillId="7" borderId="1" xfId="0" quotePrefix="1" applyNumberFormat="1" applyFont="1" applyFill="1" applyBorder="1" applyAlignment="1" applyProtection="1">
      <alignment horizontal="center" vertical="center"/>
    </xf>
    <xf numFmtId="0" fontId="9" fillId="0" borderId="0" xfId="0" applyFont="1" applyProtection="1"/>
    <xf numFmtId="0" fontId="57" fillId="8" borderId="1" xfId="0" applyFont="1" applyFill="1" applyBorder="1" applyAlignment="1" applyProtection="1">
      <alignment vertical="center"/>
      <protection locked="0"/>
    </xf>
    <xf numFmtId="165" fontId="3" fillId="8" borderId="1" xfId="0" applyNumberFormat="1" applyFont="1" applyFill="1" applyBorder="1" applyAlignment="1" applyProtection="1">
      <alignment horizontal="center" vertical="center" shrinkToFit="1"/>
    </xf>
    <xf numFmtId="9" fontId="3" fillId="7" borderId="1" xfId="2" applyFont="1" applyFill="1" applyBorder="1" applyAlignment="1" applyProtection="1">
      <alignment horizontal="center" vertical="center"/>
      <protection locked="0"/>
    </xf>
    <xf numFmtId="1" fontId="3" fillId="0" borderId="1" xfId="0" applyNumberFormat="1" applyFont="1" applyFill="1" applyBorder="1" applyAlignment="1" applyProtection="1">
      <alignment horizontal="center" vertical="center"/>
    </xf>
    <xf numFmtId="1" fontId="3" fillId="0" borderId="1" xfId="2" applyNumberFormat="1" applyFont="1" applyFill="1" applyBorder="1" applyAlignment="1" applyProtection="1">
      <alignment horizontal="center" vertical="center"/>
    </xf>
    <xf numFmtId="14" fontId="58" fillId="0" borderId="1" xfId="0" applyNumberFormat="1" applyFont="1" applyFill="1" applyBorder="1" applyAlignment="1" applyProtection="1">
      <alignment horizontal="right" vertical="center" shrinkToFit="1"/>
    </xf>
    <xf numFmtId="14" fontId="39" fillId="7" borderId="1" xfId="0" applyNumberFormat="1" applyFont="1" applyFill="1" applyBorder="1" applyAlignment="1" applyProtection="1">
      <alignment horizontal="center" vertical="center"/>
    </xf>
    <xf numFmtId="0" fontId="49" fillId="8" borderId="1" xfId="0" applyFont="1" applyFill="1" applyBorder="1" applyAlignment="1" applyProtection="1">
      <alignment horizontal="fill" vertical="center"/>
      <protection locked="0"/>
    </xf>
    <xf numFmtId="0" fontId="55" fillId="8" borderId="1" xfId="0" applyFont="1" applyFill="1" applyBorder="1" applyAlignment="1" applyProtection="1">
      <alignment horizontal="fill" vertical="center"/>
      <protection locked="0"/>
    </xf>
    <xf numFmtId="165" fontId="56" fillId="8" borderId="1" xfId="0" applyNumberFormat="1" applyFont="1" applyFill="1" applyBorder="1" applyAlignment="1" applyProtection="1">
      <alignment horizontal="center" vertical="center" shrinkToFit="1"/>
    </xf>
    <xf numFmtId="0" fontId="59" fillId="8" borderId="1" xfId="0" applyFont="1" applyFill="1" applyBorder="1" applyAlignment="1" applyProtection="1">
      <alignment vertical="center"/>
      <protection locked="0"/>
    </xf>
    <xf numFmtId="165" fontId="60" fillId="8" borderId="1" xfId="0" applyNumberFormat="1" applyFont="1" applyFill="1" applyBorder="1" applyAlignment="1" applyProtection="1">
      <alignment horizontal="center" vertical="center" shrinkToFit="1"/>
    </xf>
    <xf numFmtId="0" fontId="55" fillId="7" borderId="1" xfId="0" applyFont="1" applyFill="1" applyBorder="1" applyAlignment="1" applyProtection="1">
      <alignment vertical="center"/>
      <protection locked="0"/>
    </xf>
    <xf numFmtId="0" fontId="49" fillId="11" borderId="1" xfId="0" applyFont="1" applyFill="1" applyBorder="1" applyAlignment="1" applyProtection="1">
      <alignment vertical="center"/>
      <protection locked="0"/>
    </xf>
    <xf numFmtId="14" fontId="39" fillId="11" borderId="1" xfId="0" applyNumberFormat="1" applyFont="1" applyFill="1" applyBorder="1" applyAlignment="1" applyProtection="1">
      <alignment horizontal="right" vertical="center" shrinkToFit="1"/>
    </xf>
    <xf numFmtId="9" fontId="62" fillId="7" borderId="1" xfId="2" applyFont="1" applyFill="1" applyBorder="1" applyAlignment="1" applyProtection="1">
      <alignment horizontal="center" vertical="center"/>
      <protection locked="0"/>
    </xf>
    <xf numFmtId="0" fontId="39" fillId="0" borderId="0" xfId="0" applyFont="1" applyBorder="1" applyAlignment="1" applyProtection="1">
      <alignment horizontal="center" wrapText="1"/>
    </xf>
    <xf numFmtId="0" fontId="39" fillId="0" borderId="0" xfId="0" applyFont="1" applyBorder="1" applyAlignment="1" applyProtection="1">
      <alignment horizontal="center"/>
    </xf>
    <xf numFmtId="0" fontId="39" fillId="0" borderId="3" xfId="0" applyFont="1" applyBorder="1" applyAlignment="1" applyProtection="1">
      <alignment horizontal="center"/>
    </xf>
    <xf numFmtId="0" fontId="39" fillId="0" borderId="3" xfId="0" applyFont="1" applyBorder="1" applyAlignment="1" applyProtection="1">
      <alignment horizontal="center" wrapText="1"/>
    </xf>
    <xf numFmtId="0" fontId="46" fillId="0" borderId="0" xfId="0" applyFont="1" applyBorder="1" applyAlignment="1" applyProtection="1">
      <alignment horizontal="center" wrapText="1"/>
    </xf>
    <xf numFmtId="0" fontId="46" fillId="0" borderId="3" xfId="0" applyFont="1" applyBorder="1" applyAlignment="1" applyProtection="1">
      <alignment horizontal="center" wrapText="1"/>
    </xf>
    <xf numFmtId="0" fontId="39" fillId="0" borderId="0" xfId="0" applyFont="1" applyFill="1" applyBorder="1" applyAlignment="1" applyProtection="1">
      <alignment horizontal="left" wrapText="1"/>
    </xf>
    <xf numFmtId="0" fontId="39" fillId="0" borderId="7" xfId="0" applyFont="1" applyFill="1" applyBorder="1" applyAlignment="1" applyProtection="1">
      <alignment horizontal="left" wrapText="1"/>
    </xf>
    <xf numFmtId="0" fontId="46" fillId="0" borderId="0" xfId="0" applyNumberFormat="1" applyFont="1" applyFill="1" applyBorder="1" applyAlignment="1" applyProtection="1">
      <alignment horizontal="center"/>
    </xf>
    <xf numFmtId="0" fontId="46" fillId="0" borderId="3" xfId="0" applyNumberFormat="1" applyFont="1" applyFill="1" applyBorder="1" applyAlignment="1" applyProtection="1">
      <alignment horizontal="center"/>
    </xf>
    <xf numFmtId="0" fontId="47" fillId="0" borderId="0" xfId="0" applyFont="1" applyBorder="1" applyAlignment="1" applyProtection="1">
      <alignment horizontal="left"/>
    </xf>
    <xf numFmtId="0" fontId="47" fillId="0" borderId="3" xfId="0" applyFont="1" applyBorder="1" applyAlignment="1" applyProtection="1">
      <alignment horizontal="left"/>
    </xf>
    <xf numFmtId="0" fontId="9" fillId="0" borderId="0" xfId="0" applyFont="1" applyBorder="1" applyAlignment="1" applyProtection="1">
      <alignment horizontal="center" wrapText="1"/>
    </xf>
    <xf numFmtId="0" fontId="42" fillId="0" borderId="0" xfId="0" applyFont="1" applyBorder="1" applyAlignment="1" applyProtection="1">
      <alignment horizontal="center" wrapText="1"/>
    </xf>
    <xf numFmtId="0" fontId="42" fillId="0" borderId="3" xfId="0" applyFont="1" applyBorder="1" applyAlignment="1" applyProtection="1">
      <alignment horizontal="center" wrapText="1"/>
    </xf>
    <xf numFmtId="0" fontId="42" fillId="0" borderId="7" xfId="0" applyFont="1" applyBorder="1" applyAlignment="1" applyProtection="1">
      <alignment horizontal="center" wrapText="1"/>
    </xf>
    <xf numFmtId="0" fontId="39" fillId="0" borderId="0" xfId="0" applyNumberFormat="1" applyFont="1" applyBorder="1" applyAlignment="1" applyProtection="1">
      <alignment horizontal="left" wrapText="1"/>
    </xf>
    <xf numFmtId="0" fontId="39" fillId="0" borderId="3" xfId="0" applyNumberFormat="1" applyFont="1" applyBorder="1" applyAlignment="1" applyProtection="1">
      <alignment horizontal="left" wrapText="1"/>
    </xf>
    <xf numFmtId="164" fontId="39" fillId="0" borderId="0" xfId="0" applyNumberFormat="1" applyFont="1" applyBorder="1" applyAlignment="1" applyProtection="1">
      <alignment horizontal="center" textRotation="90"/>
    </xf>
    <xf numFmtId="164" fontId="35" fillId="0" borderId="0" xfId="0" applyNumberFormat="1" applyFont="1" applyBorder="1" applyAlignment="1" applyProtection="1">
      <alignment horizontal="center" textRotation="90"/>
    </xf>
    <xf numFmtId="166" fontId="39" fillId="0" borderId="0" xfId="0" applyNumberFormat="1" applyFont="1" applyFill="1" applyBorder="1" applyAlignment="1" applyProtection="1">
      <alignment horizontal="center"/>
    </xf>
    <xf numFmtId="0" fontId="39" fillId="0" borderId="3" xfId="0" applyFont="1" applyFill="1" applyBorder="1" applyAlignment="1" applyProtection="1">
      <alignment horizontal="center"/>
    </xf>
    <xf numFmtId="0" fontId="39" fillId="4" borderId="0" xfId="0" applyFont="1" applyFill="1" applyBorder="1" applyAlignment="1" applyProtection="1">
      <alignment horizontal="center" wrapText="1"/>
    </xf>
    <xf numFmtId="0" fontId="39" fillId="4" borderId="0" xfId="0" applyFont="1" applyFill="1" applyBorder="1" applyAlignment="1" applyProtection="1">
      <alignment horizontal="center"/>
    </xf>
    <xf numFmtId="0" fontId="39" fillId="4" borderId="3" xfId="0" applyFont="1" applyFill="1" applyBorder="1" applyAlignment="1" applyProtection="1">
      <alignment horizontal="center"/>
    </xf>
    <xf numFmtId="0" fontId="19" fillId="0" borderId="0" xfId="0" applyFont="1" applyAlignment="1">
      <alignment horizontal="left" vertical="top" wrapText="1"/>
    </xf>
    <xf numFmtId="0" fontId="23" fillId="0" borderId="0" xfId="0" applyFont="1" applyFill="1" applyBorder="1" applyAlignment="1">
      <alignment horizontal="left"/>
    </xf>
    <xf numFmtId="0" fontId="49" fillId="8" borderId="1" xfId="0" applyFont="1" applyFill="1" applyBorder="1" applyAlignment="1" applyProtection="1">
      <alignment vertical="center" wrapText="1"/>
      <protection locked="0"/>
    </xf>
  </cellXfs>
  <cellStyles count="3">
    <cellStyle name="Hyperlink" xfId="1" builtinId="8"/>
    <cellStyle name="Normal" xfId="0" builtinId="0"/>
    <cellStyle name="Percent" xfId="2" builtinId="5"/>
  </cellStyles>
  <dxfs count="1053">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border>
        <left style="thin">
          <color theme="0" tint="-0.14996795556505021"/>
        </left>
        <vertical/>
        <horizontal/>
      </border>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border>
        <left style="thin">
          <color theme="0" tint="-0.14996795556505021"/>
        </left>
        <vertical/>
        <horizontal/>
      </border>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border>
        <left style="thin">
          <color theme="0" tint="-0.14996795556505021"/>
        </left>
        <vertical/>
        <horizontal/>
      </border>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188"/>
  <sheetViews>
    <sheetView showGridLines="0" tabSelected="1" topLeftCell="C1" zoomScale="112" zoomScaleNormal="115" workbookViewId="0">
      <pane ySplit="11" topLeftCell="A134" activePane="bottomLeft" state="frozen"/>
      <selection pane="bottomLeft" activeCell="L159" sqref="L159"/>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c r="D3" s="95" t="s">
        <v>358</v>
      </c>
      <c r="Q3" s="96"/>
      <c r="R3" s="96"/>
      <c r="W3" s="96"/>
      <c r="X3" s="96"/>
    </row>
    <row r="4" spans="1:389">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c r="D6" s="99" t="s">
        <v>113</v>
      </c>
      <c r="E6" s="100">
        <v>43392</v>
      </c>
      <c r="F6" s="98"/>
      <c r="G6" s="98"/>
      <c r="H6" s="98"/>
      <c r="I6" s="98"/>
      <c r="J6" s="98"/>
      <c r="K6" s="98"/>
      <c r="L6" s="98"/>
      <c r="O6" s="98"/>
      <c r="Q6" s="101" t="s">
        <v>129</v>
      </c>
      <c r="R6" s="102" t="s">
        <v>284</v>
      </c>
      <c r="S6" s="103"/>
      <c r="T6" s="103"/>
      <c r="U6" s="98"/>
      <c r="W6" s="90"/>
      <c r="X6" s="90"/>
    </row>
    <row r="7" spans="1:389" s="93" customFormat="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c r="D8" s="99" t="s">
        <v>112</v>
      </c>
      <c r="E8" s="130">
        <f ca="1">TODAY()</f>
        <v>43504</v>
      </c>
      <c r="F8" s="98"/>
      <c r="G8" s="98"/>
      <c r="H8" s="98"/>
      <c r="I8" s="98"/>
      <c r="J8" s="98"/>
      <c r="K8" s="98"/>
      <c r="L8" s="98"/>
      <c r="M8" s="93"/>
      <c r="N8" s="93"/>
      <c r="P8" s="92"/>
      <c r="V8" s="106" t="s">
        <v>0</v>
      </c>
      <c r="Z8" s="107">
        <f>Z9</f>
        <v>43374</v>
      </c>
      <c r="AA8" s="107">
        <f t="shared" ref="AA8:CL8" si="0">IF(NOT($R$6="Weekly"),IF(MOD(COLUMN(AA8)-COLUMN($Z$8),7)=0,AA9,IF($R$6="Daily",Z8,IF($R$6="Monthly",Z8+4,Z8+13))),Z8+1)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IF(NOT($R$6="Weekly"),IF(MOD(COLUMN(CM8)-COLUMN($Z$8),7)=0,CM9,IF($R$6="Daily",CL8,IF($R$6="Monthly",CL8+4,CL8+13))),CL8+1)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IF(NOT($R$6="Weekly"),IF(MOD(COLUMN(EY8)-COLUMN($Z$8),7)=0,EY9,IF($R$6="Daily",EX8,IF($R$6="Monthly",EX8+4,EX8+13))),EX8+1)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IF(NOT($R$6="Weekly"),IF(MOD(COLUMN(HK8)-COLUMN($Z$8),7)=0,HK9,IF($R$6="Daily",HJ8,IF($R$6="Monthly",HJ8+4,HJ8+13))),HJ8+1)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IF(NOT($R$6="Weekly"),IF(MOD(COLUMN(JW8)-COLUMN($Z$8),7)=0,JW9,IF($R$6="Daily",JV8,IF($R$6="Monthly",JV8+4,JV8+13))),JV8+1)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IF(NOT($R$6="Weekly"),IF(MOD(COLUMN(MI8)-COLUMN($Z$8),7)=0,MI9,IF($R$6="Daily",MH8,IF($R$6="Monthly",MH8+4,MH8+13))),MH8+1)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t="60" customHeight="1">
      <c r="C9" s="165" t="s">
        <v>111</v>
      </c>
      <c r="D9" s="167" t="s">
        <v>1</v>
      </c>
      <c r="E9" s="169" t="s">
        <v>9</v>
      </c>
      <c r="F9" s="171" t="s">
        <v>286</v>
      </c>
      <c r="G9" s="171" t="s">
        <v>287</v>
      </c>
      <c r="H9" s="175" t="s">
        <v>267</v>
      </c>
      <c r="I9" s="175"/>
      <c r="J9" s="175"/>
      <c r="K9" s="159" t="s">
        <v>277</v>
      </c>
      <c r="L9" s="159" t="s">
        <v>278</v>
      </c>
      <c r="M9" s="159" t="s">
        <v>5</v>
      </c>
      <c r="N9" s="159" t="s">
        <v>19</v>
      </c>
      <c r="O9" s="163" t="s">
        <v>18</v>
      </c>
      <c r="P9" s="159" t="s">
        <v>33</v>
      </c>
      <c r="Q9" s="159" t="s">
        <v>277</v>
      </c>
      <c r="R9" s="159" t="s">
        <v>278</v>
      </c>
      <c r="S9" s="159" t="s">
        <v>5</v>
      </c>
      <c r="T9" s="159" t="s">
        <v>19</v>
      </c>
      <c r="U9" s="159" t="s">
        <v>20</v>
      </c>
      <c r="V9" s="159" t="s">
        <v>21</v>
      </c>
      <c r="W9" s="181" t="s">
        <v>272</v>
      </c>
      <c r="X9" s="181" t="s">
        <v>273</v>
      </c>
      <c r="Z9" s="177">
        <f>IF($R$6="Daily",(E6-MOD(WEEKDAY(E6,1)-Help!E159,7))+7*(R7-1),IF($R$6="Weekly",(E6-MOD(WEEKDAY(E6,1)-Help!E159,7))+7*(R7-1),IF($R$6="Monthly",DATE(YEAR(E6),MONTH(E6)+R7-1,1),IF($R$6="Quarterly",DATE(YEAR(E6)+R7-1,1,1),0))))</f>
        <v>43374</v>
      </c>
      <c r="AA9" s="178"/>
      <c r="AB9" s="178"/>
      <c r="AC9" s="178"/>
      <c r="AD9" s="178"/>
      <c r="AE9" s="178"/>
      <c r="AF9" s="178"/>
      <c r="AG9" s="177">
        <f>IF($R$6="Daily",IF(Help!$D$164,Z9+1,WORKDAY.INTL(Z9,1,weekend)),IF($R$6="Weekly",Z9+7,IF($R$6="Monthly",DATE(YEAR(Z9),MONTH(Z9)+1,1),IF($R$6="Quarterly",EDATE(Z9,3),""))))</f>
        <v>43405</v>
      </c>
      <c r="AH9" s="178"/>
      <c r="AI9" s="178"/>
      <c r="AJ9" s="178"/>
      <c r="AK9" s="178"/>
      <c r="AL9" s="178"/>
      <c r="AM9" s="178"/>
      <c r="AN9" s="177">
        <f>IF($R$6="Daily",IF(Help!$D$164,AG9+1,WORKDAY.INTL(AG9,1,weekend)),IF($R$6="Weekly",AG9+7,IF($R$6="Monthly",DATE(YEAR(AG9),MONTH(AG9)+1,1),IF($R$6="Quarterly",EDATE(AG9,3),""))))</f>
        <v>43435</v>
      </c>
      <c r="AO9" s="178"/>
      <c r="AP9" s="178"/>
      <c r="AQ9" s="178"/>
      <c r="AR9" s="178"/>
      <c r="AS9" s="178"/>
      <c r="AT9" s="178"/>
      <c r="AU9" s="177">
        <f>IF($R$6="Daily",IF(Help!$D$164,AN9+1,WORKDAY.INTL(AN9,1,weekend)),IF($R$6="Weekly",AN9+7,IF($R$6="Monthly",DATE(YEAR(AN9),MONTH(AN9)+1,1),IF($R$6="Quarterly",EDATE(AN9,3),""))))</f>
        <v>43466</v>
      </c>
      <c r="AV9" s="178"/>
      <c r="AW9" s="178"/>
      <c r="AX9" s="178"/>
      <c r="AY9" s="178"/>
      <c r="AZ9" s="178"/>
      <c r="BA9" s="178"/>
      <c r="BB9" s="177">
        <f>IF($R$6="Daily",IF(Help!$D$164,AU9+1,WORKDAY.INTL(AU9,1,weekend)),IF($R$6="Weekly",AU9+7,IF($R$6="Monthly",DATE(YEAR(AU9),MONTH(AU9)+1,1),IF($R$6="Quarterly",EDATE(AU9,3),""))))</f>
        <v>43497</v>
      </c>
      <c r="BC9" s="178"/>
      <c r="BD9" s="178"/>
      <c r="BE9" s="178"/>
      <c r="BF9" s="178"/>
      <c r="BG9" s="178"/>
      <c r="BH9" s="178"/>
      <c r="BI9" s="177">
        <f>IF($R$6="Daily",IF(Help!$D$164,BB9+1,WORKDAY.INTL(BB9,1,weekend)),IF($R$6="Weekly",BB9+7,IF($R$6="Monthly",DATE(YEAR(BB9),MONTH(BB9)+1,1),IF($R$6="Quarterly",EDATE(BB9,3),""))))</f>
        <v>43525</v>
      </c>
      <c r="BJ9" s="178"/>
      <c r="BK9" s="178"/>
      <c r="BL9" s="178"/>
      <c r="BM9" s="178"/>
      <c r="BN9" s="178"/>
      <c r="BO9" s="178"/>
      <c r="BP9" s="177">
        <f>IF($R$6="Daily",IF(Help!$D$164,BI9+1,WORKDAY.INTL(BI9,1,weekend)),IF($R$6="Weekly",BI9+7,IF($R$6="Monthly",DATE(YEAR(BI9),MONTH(BI9)+1,1),IF($R$6="Quarterly",EDATE(BI9,3),""))))</f>
        <v>43556</v>
      </c>
      <c r="BQ9" s="178"/>
      <c r="BR9" s="178"/>
      <c r="BS9" s="178"/>
      <c r="BT9" s="178"/>
      <c r="BU9" s="178"/>
      <c r="BV9" s="178"/>
      <c r="BW9" s="177">
        <f>IF($R$6="Daily",IF(Help!$D$164,BP9+1,WORKDAY.INTL(BP9,1,weekend)),IF($R$6="Weekly",BP9+7,IF($R$6="Monthly",DATE(YEAR(BP9),MONTH(BP9)+1,1),IF($R$6="Quarterly",EDATE(BP9,3),""))))</f>
        <v>43586</v>
      </c>
      <c r="BX9" s="178"/>
      <c r="BY9" s="178"/>
      <c r="BZ9" s="178"/>
      <c r="CA9" s="178"/>
      <c r="CB9" s="178"/>
      <c r="CC9" s="178"/>
      <c r="CD9" s="177">
        <f>IF($R$6="Daily",IF(Help!$D$164,BW9+1,WORKDAY.INTL(BW9,1,weekend)),IF($R$6="Weekly",BW9+7,IF($R$6="Monthly",DATE(YEAR(BW9),MONTH(BW9)+1,1),IF($R$6="Quarterly",EDATE(BW9,3),""))))</f>
        <v>43617</v>
      </c>
      <c r="CE9" s="178"/>
      <c r="CF9" s="178"/>
      <c r="CG9" s="178"/>
      <c r="CH9" s="178"/>
      <c r="CI9" s="178"/>
      <c r="CJ9" s="178"/>
      <c r="CK9" s="177">
        <f>IF($R$6="Daily",IF(Help!$D$164,CD9+1,WORKDAY.INTL(CD9,1,weekend)),IF($R$6="Weekly",CD9+7,IF($R$6="Monthly",DATE(YEAR(CD9),MONTH(CD9)+1,1),IF($R$6="Quarterly",EDATE(CD9,3),""))))</f>
        <v>43647</v>
      </c>
      <c r="CL9" s="178"/>
      <c r="CM9" s="178"/>
      <c r="CN9" s="178"/>
      <c r="CO9" s="178"/>
      <c r="CP9" s="178"/>
      <c r="CQ9" s="178"/>
      <c r="CR9" s="177">
        <f>IF($R$6="Daily",IF(Help!$D$164,CK9+1,WORKDAY.INTL(CK9,1,weekend)),IF($R$6="Weekly",CK9+7,IF($R$6="Monthly",DATE(YEAR(CK9),MONTH(CK9)+1,1),IF($R$6="Quarterly",EDATE(CK9,3),""))))</f>
        <v>43678</v>
      </c>
      <c r="CS9" s="178"/>
      <c r="CT9" s="178"/>
      <c r="CU9" s="178"/>
      <c r="CV9" s="178"/>
      <c r="CW9" s="178"/>
      <c r="CX9" s="178"/>
      <c r="CY9" s="177">
        <f>IF($R$6="Daily",IF(Help!$D$164,CR9+1,WORKDAY.INTL(CR9,1,weekend)),IF($R$6="Weekly",CR9+7,IF($R$6="Monthly",DATE(YEAR(CR9),MONTH(CR9)+1,1),IF($R$6="Quarterly",EDATE(CR9,3),""))))</f>
        <v>43709</v>
      </c>
      <c r="CZ9" s="178"/>
      <c r="DA9" s="178"/>
      <c r="DB9" s="178"/>
      <c r="DC9" s="178"/>
      <c r="DD9" s="178"/>
      <c r="DE9" s="178"/>
      <c r="DF9" s="177">
        <f>IF($R$6="Daily",IF(Help!$D$164,CY9+1,WORKDAY.INTL(CY9,1,weekend)),IF($R$6="Weekly",CY9+7,IF($R$6="Monthly",DATE(YEAR(CY9),MONTH(CY9)+1,1),IF($R$6="Quarterly",EDATE(CY9,3),""))))</f>
        <v>43739</v>
      </c>
      <c r="DG9" s="178"/>
      <c r="DH9" s="178"/>
      <c r="DI9" s="178"/>
      <c r="DJ9" s="178"/>
      <c r="DK9" s="178"/>
      <c r="DL9" s="178"/>
      <c r="DM9" s="177">
        <f>IF($R$6="Daily",IF(Help!$D$164,DF9+1,WORKDAY.INTL(DF9,1,weekend)),IF($R$6="Weekly",DF9+7,IF($R$6="Monthly",DATE(YEAR(DF9),MONTH(DF9)+1,1),IF($R$6="Quarterly",EDATE(DF9,3),""))))</f>
        <v>43770</v>
      </c>
      <c r="DN9" s="178"/>
      <c r="DO9" s="178"/>
      <c r="DP9" s="178"/>
      <c r="DQ9" s="178"/>
      <c r="DR9" s="178"/>
      <c r="DS9" s="178"/>
      <c r="DT9" s="177">
        <f>IF($R$6="Daily",IF(Help!$D$164,DM9+1,WORKDAY.INTL(DM9,1,weekend)),IF($R$6="Weekly",DM9+7,IF($R$6="Monthly",DATE(YEAR(DM9),MONTH(DM9)+1,1),IF($R$6="Quarterly",EDATE(DM9,3),""))))</f>
        <v>43800</v>
      </c>
      <c r="DU9" s="178"/>
      <c r="DV9" s="178"/>
      <c r="DW9" s="178"/>
      <c r="DX9" s="178"/>
      <c r="DY9" s="178"/>
      <c r="DZ9" s="178"/>
      <c r="EA9" s="177">
        <f>IF($R$6="Daily",IF(Help!$D$164,DT9+1,WORKDAY.INTL(DT9,1,weekend)),IF($R$6="Weekly",DT9+7,IF($R$6="Monthly",DATE(YEAR(DT9),MONTH(DT9)+1,1),IF($R$6="Quarterly",EDATE(DT9,3),""))))</f>
        <v>43831</v>
      </c>
      <c r="EB9" s="178"/>
      <c r="EC9" s="178"/>
      <c r="ED9" s="178"/>
      <c r="EE9" s="178"/>
      <c r="EF9" s="178"/>
      <c r="EG9" s="178"/>
      <c r="EH9" s="177">
        <f>IF($R$6="Daily",IF(Help!$D$164,EA9+1,WORKDAY.INTL(EA9,1,weekend)),IF($R$6="Weekly",EA9+7,IF($R$6="Monthly",DATE(YEAR(EA9),MONTH(EA9)+1,1),IF($R$6="Quarterly",EDATE(EA9,3),""))))</f>
        <v>43862</v>
      </c>
      <c r="EI9" s="178"/>
      <c r="EJ9" s="178"/>
      <c r="EK9" s="178"/>
      <c r="EL9" s="178"/>
      <c r="EM9" s="178"/>
      <c r="EN9" s="178"/>
      <c r="EO9" s="177">
        <f>IF($R$6="Daily",IF(Help!$D$164,EH9+1,WORKDAY.INTL(EH9,1,weekend)),IF($R$6="Weekly",EH9+7,IF($R$6="Monthly",DATE(YEAR(EH9),MONTH(EH9)+1,1),IF($R$6="Quarterly",EDATE(EH9,3),""))))</f>
        <v>43891</v>
      </c>
      <c r="EP9" s="178"/>
      <c r="EQ9" s="178"/>
      <c r="ER9" s="178"/>
      <c r="ES9" s="178"/>
      <c r="ET9" s="178"/>
      <c r="EU9" s="178"/>
      <c r="EV9" s="177">
        <f>IF($R$6="Daily",IF(Help!$D$164,EO9+1,WORKDAY.INTL(EO9,1,weekend)),IF($R$6="Weekly",EO9+7,IF($R$6="Monthly",DATE(YEAR(EO9),MONTH(EO9)+1,1),IF($R$6="Quarterly",EDATE(EO9,3),""))))</f>
        <v>43922</v>
      </c>
      <c r="EW9" s="178"/>
      <c r="EX9" s="178"/>
      <c r="EY9" s="178"/>
      <c r="EZ9" s="178"/>
      <c r="FA9" s="178"/>
      <c r="FB9" s="178"/>
      <c r="FC9" s="177">
        <f>IF($R$6="Daily",IF(Help!$D$164,EV9+1,WORKDAY.INTL(EV9,1,weekend)),IF($R$6="Weekly",EV9+7,IF($R$6="Monthly",DATE(YEAR(EV9),MONTH(EV9)+1,1),IF($R$6="Quarterly",EDATE(EV9,3),""))))</f>
        <v>43952</v>
      </c>
      <c r="FD9" s="178"/>
      <c r="FE9" s="178"/>
      <c r="FF9" s="178"/>
      <c r="FG9" s="178"/>
      <c r="FH9" s="178"/>
      <c r="FI9" s="178"/>
      <c r="FJ9" s="177">
        <f>IF($R$6="Daily",IF(Help!$D$164,FC9+1,WORKDAY.INTL(FC9,1,weekend)),IF($R$6="Weekly",FC9+7,IF($R$6="Monthly",DATE(YEAR(FC9),MONTH(FC9)+1,1),IF($R$6="Quarterly",EDATE(FC9,3),""))))</f>
        <v>43983</v>
      </c>
      <c r="FK9" s="178"/>
      <c r="FL9" s="178"/>
      <c r="FM9" s="178"/>
      <c r="FN9" s="178"/>
      <c r="FO9" s="178"/>
      <c r="FP9" s="178"/>
      <c r="FQ9" s="177">
        <f>IF($R$6="Daily",IF(Help!$D$164,FJ9+1,WORKDAY.INTL(FJ9,1,weekend)),IF($R$6="Weekly",FJ9+7,IF($R$6="Monthly",DATE(YEAR(FJ9),MONTH(FJ9)+1,1),IF($R$6="Quarterly",EDATE(FJ9,3),""))))</f>
        <v>44013</v>
      </c>
      <c r="FR9" s="178"/>
      <c r="FS9" s="178"/>
      <c r="FT9" s="178"/>
      <c r="FU9" s="178"/>
      <c r="FV9" s="178"/>
      <c r="FW9" s="178"/>
      <c r="FX9" s="177">
        <f>IF($R$6="Daily",IF(Help!$D$164,FQ9+1,WORKDAY.INTL(FQ9,1,weekend)),IF($R$6="Weekly",FQ9+7,IF($R$6="Monthly",DATE(YEAR(FQ9),MONTH(FQ9)+1,1),IF($R$6="Quarterly",EDATE(FQ9,3),""))))</f>
        <v>44044</v>
      </c>
      <c r="FY9" s="178"/>
      <c r="FZ9" s="178"/>
      <c r="GA9" s="178"/>
      <c r="GB9" s="178"/>
      <c r="GC9" s="178"/>
      <c r="GD9" s="178"/>
      <c r="GE9" s="177">
        <f>IF($R$6="Daily",IF(Help!$D$164,FX9+1,WORKDAY.INTL(FX9,1,weekend)),IF($R$6="Weekly",FX9+7,IF($R$6="Monthly",DATE(YEAR(FX9),MONTH(FX9)+1,1),IF($R$6="Quarterly",EDATE(FX9,3),""))))</f>
        <v>44075</v>
      </c>
      <c r="GF9" s="178"/>
      <c r="GG9" s="178"/>
      <c r="GH9" s="178"/>
      <c r="GI9" s="178"/>
      <c r="GJ9" s="178"/>
      <c r="GK9" s="178"/>
      <c r="GL9" s="177">
        <f>IF($R$6="Daily",IF(Help!$D$164,GE9+1,WORKDAY.INTL(GE9,1,weekend)),IF($R$6="Weekly",GE9+7,IF($R$6="Monthly",DATE(YEAR(GE9),MONTH(GE9)+1,1),IF($R$6="Quarterly",EDATE(GE9,3),""))))</f>
        <v>44105</v>
      </c>
      <c r="GM9" s="178"/>
      <c r="GN9" s="178"/>
      <c r="GO9" s="178"/>
      <c r="GP9" s="178"/>
      <c r="GQ9" s="178"/>
      <c r="GR9" s="178"/>
      <c r="GS9" s="177">
        <f>IF($R$6="Daily",IF(Help!$D$164,GL9+1,WORKDAY.INTL(GL9,1,weekend)),IF($R$6="Weekly",GL9+7,IF($R$6="Monthly",DATE(YEAR(GL9),MONTH(GL9)+1,1),IF($R$6="Quarterly",EDATE(GL9,3),""))))</f>
        <v>44136</v>
      </c>
      <c r="GT9" s="178"/>
      <c r="GU9" s="178"/>
      <c r="GV9" s="178"/>
      <c r="GW9" s="178"/>
      <c r="GX9" s="178"/>
      <c r="GY9" s="178"/>
      <c r="GZ9" s="177">
        <f>IF($R$6="Daily",IF(Help!$D$164,GS9+1,WORKDAY.INTL(GS9,1,weekend)),IF($R$6="Weekly",GS9+7,IF($R$6="Monthly",DATE(YEAR(GS9),MONTH(GS9)+1,1),IF($R$6="Quarterly",EDATE(GS9,3),""))))</f>
        <v>44166</v>
      </c>
      <c r="HA9" s="178"/>
      <c r="HB9" s="178"/>
      <c r="HC9" s="178"/>
      <c r="HD9" s="178"/>
      <c r="HE9" s="178"/>
      <c r="HF9" s="178"/>
      <c r="HG9" s="177">
        <f>IF($R$6="Daily",IF(Help!$D$164,GZ9+1,WORKDAY.INTL(GZ9,1,weekend)),IF($R$6="Weekly",GZ9+7,IF($R$6="Monthly",DATE(YEAR(GZ9),MONTH(GZ9)+1,1),IF($R$6="Quarterly",EDATE(GZ9,3),""))))</f>
        <v>44197</v>
      </c>
      <c r="HH9" s="178"/>
      <c r="HI9" s="178"/>
      <c r="HJ9" s="178"/>
      <c r="HK9" s="178"/>
      <c r="HL9" s="178"/>
      <c r="HM9" s="178"/>
      <c r="HN9" s="177">
        <f>IF($R$6="Daily",IF(Help!$D$164,HG9+1,WORKDAY.INTL(HG9,1,weekend)),IF($R$6="Weekly",HG9+7,IF($R$6="Monthly",DATE(YEAR(HG9),MONTH(HG9)+1,1),IF($R$6="Quarterly",EDATE(HG9,3),""))))</f>
        <v>44228</v>
      </c>
      <c r="HO9" s="178"/>
      <c r="HP9" s="178"/>
      <c r="HQ9" s="178"/>
      <c r="HR9" s="178"/>
      <c r="HS9" s="178"/>
      <c r="HT9" s="178"/>
      <c r="HU9" s="177">
        <f>IF($R$6="Daily",IF(Help!$D$164,HN9+1,WORKDAY.INTL(HN9,1,weekend)),IF($R$6="Weekly",HN9+7,IF($R$6="Monthly",DATE(YEAR(HN9),MONTH(HN9)+1,1),IF($R$6="Quarterly",EDATE(HN9,3),""))))</f>
        <v>44256</v>
      </c>
      <c r="HV9" s="178"/>
      <c r="HW9" s="178"/>
      <c r="HX9" s="178"/>
      <c r="HY9" s="178"/>
      <c r="HZ9" s="178"/>
      <c r="IA9" s="178"/>
      <c r="IB9" s="177">
        <f>IF($R$6="Daily",IF(Help!$D$164,HU9+1,WORKDAY.INTL(HU9,1,weekend)),IF($R$6="Weekly",HU9+7,IF($R$6="Monthly",DATE(YEAR(HU9),MONTH(HU9)+1,1),IF($R$6="Quarterly",EDATE(HU9,3),""))))</f>
        <v>44287</v>
      </c>
      <c r="IC9" s="178"/>
      <c r="ID9" s="178"/>
      <c r="IE9" s="178"/>
      <c r="IF9" s="178"/>
      <c r="IG9" s="178"/>
      <c r="IH9" s="178"/>
      <c r="II9" s="177">
        <f>IF($R$6="Daily",IF(Help!$D$164,IB9+1,WORKDAY.INTL(IB9,1,weekend)),IF($R$6="Weekly",IB9+7,IF($R$6="Monthly",DATE(YEAR(IB9),MONTH(IB9)+1,1),IF($R$6="Quarterly",EDATE(IB9,3),""))))</f>
        <v>44317</v>
      </c>
      <c r="IJ9" s="178"/>
      <c r="IK9" s="178"/>
      <c r="IL9" s="178"/>
      <c r="IM9" s="178"/>
      <c r="IN9" s="178"/>
      <c r="IO9" s="178"/>
      <c r="IP9" s="177">
        <f>IF($R$6="Daily",IF(Help!$D$164,II9+1,WORKDAY.INTL(II9,1,weekend)),IF($R$6="Weekly",II9+7,IF($R$6="Monthly",DATE(YEAR(II9),MONTH(II9)+1,1),IF($R$6="Quarterly",EDATE(II9,3),""))))</f>
        <v>44348</v>
      </c>
      <c r="IQ9" s="178"/>
      <c r="IR9" s="178"/>
      <c r="IS9" s="178"/>
      <c r="IT9" s="178"/>
      <c r="IU9" s="178"/>
      <c r="IV9" s="178"/>
      <c r="IW9" s="177">
        <f>IF($R$6="Daily",IF(Help!$D$164,IP9+1,WORKDAY.INTL(IP9,1,weekend)),IF($R$6="Weekly",IP9+7,IF($R$6="Monthly",DATE(YEAR(IP9),MONTH(IP9)+1,1),IF($R$6="Quarterly",EDATE(IP9,3),""))))</f>
        <v>44378</v>
      </c>
      <c r="IX9" s="178"/>
      <c r="IY9" s="178"/>
      <c r="IZ9" s="178"/>
      <c r="JA9" s="178"/>
      <c r="JB9" s="178"/>
      <c r="JC9" s="178"/>
      <c r="JD9" s="177">
        <f>IF($R$6="Daily",IF(Help!$D$164,IW9+1,WORKDAY.INTL(IW9,1,weekend)),IF($R$6="Weekly",IW9+7,IF($R$6="Monthly",DATE(YEAR(IW9),MONTH(IW9)+1,1),IF($R$6="Quarterly",EDATE(IW9,3),""))))</f>
        <v>44409</v>
      </c>
      <c r="JE9" s="178"/>
      <c r="JF9" s="178"/>
      <c r="JG9" s="178"/>
      <c r="JH9" s="178"/>
      <c r="JI9" s="178"/>
      <c r="JJ9" s="178"/>
      <c r="JK9" s="177">
        <f>IF($R$6="Daily",IF(Help!$D$164,JD9+1,WORKDAY.INTL(JD9,1,weekend)),IF($R$6="Weekly",JD9+7,IF($R$6="Monthly",DATE(YEAR(JD9),MONTH(JD9)+1,1),IF($R$6="Quarterly",EDATE(JD9,3),""))))</f>
        <v>44440</v>
      </c>
      <c r="JL9" s="178"/>
      <c r="JM9" s="178"/>
      <c r="JN9" s="178"/>
      <c r="JO9" s="178"/>
      <c r="JP9" s="178"/>
      <c r="JQ9" s="178"/>
      <c r="JR9" s="177">
        <f>IF($R$6="Daily",IF(Help!$D$164,JK9+1,WORKDAY.INTL(JK9,1,weekend)),IF($R$6="Weekly",JK9+7,IF($R$6="Monthly",DATE(YEAR(JK9),MONTH(JK9)+1,1),IF($R$6="Quarterly",EDATE(JK9,3),""))))</f>
        <v>44470</v>
      </c>
      <c r="JS9" s="178"/>
      <c r="JT9" s="178"/>
      <c r="JU9" s="178"/>
      <c r="JV9" s="178"/>
      <c r="JW9" s="178"/>
      <c r="JX9" s="178"/>
      <c r="JY9" s="177">
        <f>IF($R$6="Daily",IF(Help!$D$164,JR9+1,WORKDAY.INTL(JR9,1,weekend)),IF($R$6="Weekly",JR9+7,IF($R$6="Monthly",DATE(YEAR(JR9),MONTH(JR9)+1,1),IF($R$6="Quarterly",EDATE(JR9,3),""))))</f>
        <v>44501</v>
      </c>
      <c r="JZ9" s="178"/>
      <c r="KA9" s="178"/>
      <c r="KB9" s="178"/>
      <c r="KC9" s="178"/>
      <c r="KD9" s="178"/>
      <c r="KE9" s="178"/>
      <c r="KF9" s="177">
        <f>IF($R$6="Daily",IF(Help!$D$164,JY9+1,WORKDAY.INTL(JY9,1,weekend)),IF($R$6="Weekly",JY9+7,IF($R$6="Monthly",DATE(YEAR(JY9),MONTH(JY9)+1,1),IF($R$6="Quarterly",EDATE(JY9,3),""))))</f>
        <v>44531</v>
      </c>
      <c r="KG9" s="178"/>
      <c r="KH9" s="178"/>
      <c r="KI9" s="178"/>
      <c r="KJ9" s="178"/>
      <c r="KK9" s="178"/>
      <c r="KL9" s="178"/>
      <c r="KM9" s="177">
        <f>IF($R$6="Daily",IF(Help!$D$164,KF9+1,WORKDAY.INTL(KF9,1,weekend)),IF($R$6="Weekly",KF9+7,IF($R$6="Monthly",DATE(YEAR(KF9),MONTH(KF9)+1,1),IF($R$6="Quarterly",EDATE(KF9,3),""))))</f>
        <v>44562</v>
      </c>
      <c r="KN9" s="178"/>
      <c r="KO9" s="178"/>
      <c r="KP9" s="178"/>
      <c r="KQ9" s="178"/>
      <c r="KR9" s="178"/>
      <c r="KS9" s="178"/>
      <c r="KT9" s="177">
        <f>IF($R$6="Daily",IF(Help!$D$164,KM9+1,WORKDAY.INTL(KM9,1,weekend)),IF($R$6="Weekly",KM9+7,IF($R$6="Monthly",DATE(YEAR(KM9),MONTH(KM9)+1,1),IF($R$6="Quarterly",EDATE(KM9,3),""))))</f>
        <v>44593</v>
      </c>
      <c r="KU9" s="178"/>
      <c r="KV9" s="178"/>
      <c r="KW9" s="178"/>
      <c r="KX9" s="178"/>
      <c r="KY9" s="178"/>
      <c r="KZ9" s="178"/>
      <c r="LA9" s="177">
        <f>IF($R$6="Daily",IF(Help!$D$164,KT9+1,WORKDAY.INTL(KT9,1,weekend)),IF($R$6="Weekly",KT9+7,IF($R$6="Monthly",DATE(YEAR(KT9),MONTH(KT9)+1,1),IF($R$6="Quarterly",EDATE(KT9,3),""))))</f>
        <v>44621</v>
      </c>
      <c r="LB9" s="178"/>
      <c r="LC9" s="178"/>
      <c r="LD9" s="178"/>
      <c r="LE9" s="178"/>
      <c r="LF9" s="178"/>
      <c r="LG9" s="178"/>
      <c r="LH9" s="177">
        <f>IF($R$6="Daily",IF(Help!$D$164,LA9+1,WORKDAY.INTL(LA9,1,weekend)),IF($R$6="Weekly",LA9+7,IF($R$6="Monthly",DATE(YEAR(LA9),MONTH(LA9)+1,1),IF($R$6="Quarterly",EDATE(LA9,3),""))))</f>
        <v>44652</v>
      </c>
      <c r="LI9" s="178"/>
      <c r="LJ9" s="178"/>
      <c r="LK9" s="178"/>
      <c r="LL9" s="178"/>
      <c r="LM9" s="178"/>
      <c r="LN9" s="178"/>
      <c r="LO9" s="177">
        <f>IF($R$6="Daily",IF(Help!$D$164,LH9+1,WORKDAY.INTL(LH9,1,weekend)),IF($R$6="Weekly",LH9+7,IF($R$6="Monthly",DATE(YEAR(LH9),MONTH(LH9)+1,1),IF($R$6="Quarterly",EDATE(LH9,3),""))))</f>
        <v>44682</v>
      </c>
      <c r="LP9" s="178"/>
      <c r="LQ9" s="178"/>
      <c r="LR9" s="178"/>
      <c r="LS9" s="178"/>
      <c r="LT9" s="178"/>
      <c r="LU9" s="178"/>
      <c r="LV9" s="177">
        <f>IF($R$6="Daily",IF(Help!$D$164,LO9+1,WORKDAY.INTL(LO9,1,weekend)),IF($R$6="Weekly",LO9+7,IF($R$6="Monthly",DATE(YEAR(LO9),MONTH(LO9)+1,1),IF($R$6="Quarterly",EDATE(LO9,3),""))))</f>
        <v>44713</v>
      </c>
      <c r="LW9" s="178"/>
      <c r="LX9" s="178"/>
      <c r="LY9" s="178"/>
      <c r="LZ9" s="178"/>
      <c r="MA9" s="178"/>
      <c r="MB9" s="178"/>
      <c r="MC9" s="177">
        <f>IF($R$6="Daily",IF(Help!$D$164,LV9+1,WORKDAY.INTL(LV9,1,weekend)),IF($R$6="Weekly",LV9+7,IF($R$6="Monthly",DATE(YEAR(LV9),MONTH(LV9)+1,1),IF($R$6="Quarterly",EDATE(LV9,3),""))))</f>
        <v>44743</v>
      </c>
      <c r="MD9" s="178"/>
      <c r="ME9" s="178"/>
      <c r="MF9" s="178"/>
      <c r="MG9" s="178"/>
      <c r="MH9" s="178"/>
      <c r="MI9" s="178"/>
      <c r="MJ9" s="177">
        <f>IF($R$6="Daily",IF(Help!$D$164,MC9+1,WORKDAY.INTL(MC9,1,weekend)),IF($R$6="Weekly",MC9+7,IF($R$6="Monthly",DATE(YEAR(MC9),MONTH(MC9)+1,1),IF($R$6="Quarterly",EDATE(MC9,3),""))))</f>
        <v>44774</v>
      </c>
      <c r="MK9" s="178"/>
      <c r="ML9" s="178"/>
      <c r="MM9" s="178"/>
      <c r="MN9" s="178"/>
      <c r="MO9" s="178"/>
      <c r="MP9" s="178"/>
      <c r="MQ9" s="177">
        <f>IF($R$6="Daily",IF(Help!$D$164,MJ9+1,WORKDAY.INTL(MJ9,1,weekend)),IF($R$6="Weekly",MJ9+7,IF($R$6="Monthly",DATE(YEAR(MJ9),MONTH(MJ9)+1,1),IF($R$6="Quarterly",EDATE(MJ9,3),""))))</f>
        <v>44805</v>
      </c>
      <c r="MR9" s="178"/>
      <c r="MS9" s="178"/>
      <c r="MT9" s="178"/>
      <c r="MU9" s="178"/>
      <c r="MV9" s="178"/>
      <c r="MW9" s="178"/>
      <c r="MX9" s="177">
        <f>IF($R$6="Daily",IF(Help!$D$164,MQ9+1,WORKDAY.INTL(MQ9,1,weekend)),IF($R$6="Weekly",MQ9+7,IF($R$6="Monthly",DATE(YEAR(MQ9),MONTH(MQ9)+1,1),IF($R$6="Quarterly",EDATE(MQ9,3),""))))</f>
        <v>44835</v>
      </c>
      <c r="MY9" s="178"/>
      <c r="MZ9" s="178"/>
      <c r="NA9" s="178"/>
      <c r="NB9" s="178"/>
      <c r="NC9" s="178"/>
      <c r="ND9" s="178"/>
      <c r="NE9" s="177">
        <f>IF($R$6="Daily",IF(Help!$D$164,MX9+1,WORKDAY.INTL(MX9,1,weekend)),IF($R$6="Weekly",MX9+7,IF($R$6="Monthly",DATE(YEAR(MX9),MONTH(MX9)+1,1),IF($R$6="Quarterly",EDATE(MX9,3),""))))</f>
        <v>44866</v>
      </c>
      <c r="NF9" s="178"/>
      <c r="NG9" s="178"/>
      <c r="NH9" s="178"/>
      <c r="NI9" s="178"/>
      <c r="NJ9" s="178"/>
      <c r="NK9" s="178"/>
      <c r="NL9" s="177">
        <f>IF($R$6="Daily",IF(Help!$D$164,NE9+1,WORKDAY.INTL(NE9,1,weekend)),IF($R$6="Weekly",NE9+7,IF($R$6="Monthly",DATE(YEAR(NE9),MONTH(NE9)+1,1),IF($R$6="Quarterly",EDATE(NE9,3),""))))</f>
        <v>44896</v>
      </c>
      <c r="NM9" s="178"/>
      <c r="NN9" s="178"/>
      <c r="NO9" s="178"/>
      <c r="NP9" s="178"/>
      <c r="NQ9" s="178"/>
      <c r="NR9" s="178"/>
      <c r="NS9" s="177">
        <f>IF($R$6="Daily",IF(Help!$D$164,NL9+1,WORKDAY.INTL(NL9,1,weekend)),IF($R$6="Weekly",NL9+7,IF($R$6="Monthly",DATE(YEAR(NL9),MONTH(NL9)+1,1),IF($R$6="Quarterly",EDATE(NL9,3),""))))</f>
        <v>44927</v>
      </c>
      <c r="NT9" s="178"/>
      <c r="NU9" s="178"/>
      <c r="NV9" s="178"/>
      <c r="NW9" s="178"/>
      <c r="NX9" s="178"/>
      <c r="NY9" s="178"/>
    </row>
    <row r="10" spans="1:389" ht="12.75" hidden="1" customHeight="1">
      <c r="C10" s="165"/>
      <c r="D10" s="167"/>
      <c r="E10" s="169"/>
      <c r="F10" s="172"/>
      <c r="G10" s="172"/>
      <c r="H10" s="175"/>
      <c r="I10" s="175"/>
      <c r="J10" s="175"/>
      <c r="K10" s="160"/>
      <c r="L10" s="160"/>
      <c r="M10" s="159"/>
      <c r="N10" s="159"/>
      <c r="O10" s="163"/>
      <c r="P10" s="159"/>
      <c r="Q10" s="160"/>
      <c r="R10" s="160"/>
      <c r="S10" s="159"/>
      <c r="T10" s="159"/>
      <c r="U10" s="159"/>
      <c r="V10" s="159"/>
      <c r="W10" s="182"/>
      <c r="X10" s="182"/>
      <c r="Z10" s="179">
        <f>Z8</f>
        <v>43374</v>
      </c>
      <c r="AA10" s="179"/>
      <c r="AB10" s="179"/>
      <c r="AC10" s="179"/>
      <c r="AD10" s="179"/>
      <c r="AE10" s="179"/>
      <c r="AF10" s="179"/>
      <c r="AG10" s="179">
        <f>AG8</f>
        <v>43405</v>
      </c>
      <c r="AH10" s="179"/>
      <c r="AI10" s="179"/>
      <c r="AJ10" s="179"/>
      <c r="AK10" s="179"/>
      <c r="AL10" s="179"/>
      <c r="AM10" s="179"/>
      <c r="AN10" s="179">
        <f>AN8</f>
        <v>43435</v>
      </c>
      <c r="AO10" s="179"/>
      <c r="AP10" s="179"/>
      <c r="AQ10" s="179"/>
      <c r="AR10" s="179"/>
      <c r="AS10" s="179"/>
      <c r="AT10" s="179"/>
      <c r="AU10" s="179">
        <f>AU8</f>
        <v>43466</v>
      </c>
      <c r="AV10" s="179"/>
      <c r="AW10" s="179"/>
      <c r="AX10" s="179"/>
      <c r="AY10" s="179"/>
      <c r="AZ10" s="179"/>
      <c r="BA10" s="179"/>
      <c r="BB10" s="179">
        <f>BB8</f>
        <v>43497</v>
      </c>
      <c r="BC10" s="179"/>
      <c r="BD10" s="179"/>
      <c r="BE10" s="179"/>
      <c r="BF10" s="179"/>
      <c r="BG10" s="179"/>
      <c r="BH10" s="179"/>
      <c r="BI10" s="179">
        <f>BI8</f>
        <v>43525</v>
      </c>
      <c r="BJ10" s="179"/>
      <c r="BK10" s="179"/>
      <c r="BL10" s="179"/>
      <c r="BM10" s="179"/>
      <c r="BN10" s="179"/>
      <c r="BO10" s="179"/>
      <c r="BP10" s="179">
        <f>BP8</f>
        <v>43556</v>
      </c>
      <c r="BQ10" s="179"/>
      <c r="BR10" s="179"/>
      <c r="BS10" s="179"/>
      <c r="BT10" s="179"/>
      <c r="BU10" s="179"/>
      <c r="BV10" s="179"/>
      <c r="BW10" s="179">
        <f>BW8</f>
        <v>43586</v>
      </c>
      <c r="BX10" s="179"/>
      <c r="BY10" s="179"/>
      <c r="BZ10" s="179"/>
      <c r="CA10" s="179"/>
      <c r="CB10" s="179"/>
      <c r="CC10" s="179"/>
      <c r="CD10" s="179">
        <f>CD8</f>
        <v>43617</v>
      </c>
      <c r="CE10" s="179"/>
      <c r="CF10" s="179"/>
      <c r="CG10" s="179"/>
      <c r="CH10" s="179"/>
      <c r="CI10" s="179"/>
      <c r="CJ10" s="179"/>
      <c r="CK10" s="179">
        <f>CK8</f>
        <v>43647</v>
      </c>
      <c r="CL10" s="179"/>
      <c r="CM10" s="179"/>
      <c r="CN10" s="179"/>
      <c r="CO10" s="179"/>
      <c r="CP10" s="179"/>
      <c r="CQ10" s="179"/>
      <c r="CR10" s="179">
        <f>CR8</f>
        <v>43678</v>
      </c>
      <c r="CS10" s="179"/>
      <c r="CT10" s="179"/>
      <c r="CU10" s="179"/>
      <c r="CV10" s="179"/>
      <c r="CW10" s="179"/>
      <c r="CX10" s="179"/>
      <c r="CY10" s="179">
        <f>CY8</f>
        <v>43709</v>
      </c>
      <c r="CZ10" s="179"/>
      <c r="DA10" s="179"/>
      <c r="DB10" s="179"/>
      <c r="DC10" s="179"/>
      <c r="DD10" s="179"/>
      <c r="DE10" s="179"/>
      <c r="DF10" s="179">
        <f>DF8</f>
        <v>43739</v>
      </c>
      <c r="DG10" s="179"/>
      <c r="DH10" s="179"/>
      <c r="DI10" s="179"/>
      <c r="DJ10" s="179"/>
      <c r="DK10" s="179"/>
      <c r="DL10" s="179"/>
      <c r="DM10" s="179">
        <f>DM8</f>
        <v>43770</v>
      </c>
      <c r="DN10" s="179"/>
      <c r="DO10" s="179"/>
      <c r="DP10" s="179"/>
      <c r="DQ10" s="179"/>
      <c r="DR10" s="179"/>
      <c r="DS10" s="179"/>
      <c r="DT10" s="179">
        <f>DT8</f>
        <v>43800</v>
      </c>
      <c r="DU10" s="179"/>
      <c r="DV10" s="179"/>
      <c r="DW10" s="179"/>
      <c r="DX10" s="179"/>
      <c r="DY10" s="179"/>
      <c r="DZ10" s="179"/>
      <c r="EA10" s="179">
        <f>EA8</f>
        <v>43831</v>
      </c>
      <c r="EB10" s="179"/>
      <c r="EC10" s="179"/>
      <c r="ED10" s="179"/>
      <c r="EE10" s="179"/>
      <c r="EF10" s="179"/>
      <c r="EG10" s="179"/>
      <c r="EH10" s="179">
        <f>EH8</f>
        <v>43862</v>
      </c>
      <c r="EI10" s="179"/>
      <c r="EJ10" s="179"/>
      <c r="EK10" s="179"/>
      <c r="EL10" s="179"/>
      <c r="EM10" s="179"/>
      <c r="EN10" s="179"/>
      <c r="EO10" s="179">
        <f>EO8</f>
        <v>43891</v>
      </c>
      <c r="EP10" s="179"/>
      <c r="EQ10" s="179"/>
      <c r="ER10" s="179"/>
      <c r="ES10" s="179"/>
      <c r="ET10" s="179"/>
      <c r="EU10" s="179"/>
      <c r="EV10" s="179">
        <f>EV8</f>
        <v>43922</v>
      </c>
      <c r="EW10" s="179"/>
      <c r="EX10" s="179"/>
      <c r="EY10" s="179"/>
      <c r="EZ10" s="179"/>
      <c r="FA10" s="179"/>
      <c r="FB10" s="179"/>
      <c r="FC10" s="179">
        <f>FC8</f>
        <v>43952</v>
      </c>
      <c r="FD10" s="179"/>
      <c r="FE10" s="179"/>
      <c r="FF10" s="179"/>
      <c r="FG10" s="179"/>
      <c r="FH10" s="179"/>
      <c r="FI10" s="179"/>
      <c r="FJ10" s="179">
        <f>FJ8</f>
        <v>43983</v>
      </c>
      <c r="FK10" s="179"/>
      <c r="FL10" s="179"/>
      <c r="FM10" s="179"/>
      <c r="FN10" s="179"/>
      <c r="FO10" s="179"/>
      <c r="FP10" s="179"/>
      <c r="FQ10" s="179">
        <f>FQ8</f>
        <v>44013</v>
      </c>
      <c r="FR10" s="179"/>
      <c r="FS10" s="179"/>
      <c r="FT10" s="179"/>
      <c r="FU10" s="179"/>
      <c r="FV10" s="179"/>
      <c r="FW10" s="179"/>
      <c r="FX10" s="179">
        <f>FX8</f>
        <v>44044</v>
      </c>
      <c r="FY10" s="179"/>
      <c r="FZ10" s="179"/>
      <c r="GA10" s="179"/>
      <c r="GB10" s="179"/>
      <c r="GC10" s="179"/>
      <c r="GD10" s="179"/>
      <c r="GE10" s="179">
        <f>GE8</f>
        <v>44075</v>
      </c>
      <c r="GF10" s="179"/>
      <c r="GG10" s="179"/>
      <c r="GH10" s="179"/>
      <c r="GI10" s="179"/>
      <c r="GJ10" s="179"/>
      <c r="GK10" s="179"/>
      <c r="GL10" s="179">
        <f>GL8</f>
        <v>44105</v>
      </c>
      <c r="GM10" s="179"/>
      <c r="GN10" s="179"/>
      <c r="GO10" s="179"/>
      <c r="GP10" s="179"/>
      <c r="GQ10" s="179"/>
      <c r="GR10" s="179"/>
      <c r="GS10" s="179">
        <f>GS8</f>
        <v>44136</v>
      </c>
      <c r="GT10" s="179"/>
      <c r="GU10" s="179"/>
      <c r="GV10" s="179"/>
      <c r="GW10" s="179"/>
      <c r="GX10" s="179"/>
      <c r="GY10" s="179"/>
      <c r="GZ10" s="179">
        <f>GZ8</f>
        <v>44166</v>
      </c>
      <c r="HA10" s="179"/>
      <c r="HB10" s="179"/>
      <c r="HC10" s="179"/>
      <c r="HD10" s="179"/>
      <c r="HE10" s="179"/>
      <c r="HF10" s="179"/>
      <c r="HG10" s="179">
        <f>HG8</f>
        <v>44197</v>
      </c>
      <c r="HH10" s="179"/>
      <c r="HI10" s="179"/>
      <c r="HJ10" s="179"/>
      <c r="HK10" s="179"/>
      <c r="HL10" s="179"/>
      <c r="HM10" s="179"/>
      <c r="HN10" s="179">
        <f>HN8</f>
        <v>44228</v>
      </c>
      <c r="HO10" s="179"/>
      <c r="HP10" s="179"/>
      <c r="HQ10" s="179"/>
      <c r="HR10" s="179"/>
      <c r="HS10" s="179"/>
      <c r="HT10" s="179"/>
      <c r="HU10" s="179">
        <f>HU8</f>
        <v>44256</v>
      </c>
      <c r="HV10" s="179"/>
      <c r="HW10" s="179"/>
      <c r="HX10" s="179"/>
      <c r="HY10" s="179"/>
      <c r="HZ10" s="179"/>
      <c r="IA10" s="179"/>
      <c r="IB10" s="179">
        <f>IB8</f>
        <v>44287</v>
      </c>
      <c r="IC10" s="179"/>
      <c r="ID10" s="179"/>
      <c r="IE10" s="179"/>
      <c r="IF10" s="179"/>
      <c r="IG10" s="179"/>
      <c r="IH10" s="179"/>
      <c r="II10" s="179">
        <f>II8</f>
        <v>44317</v>
      </c>
      <c r="IJ10" s="179"/>
      <c r="IK10" s="179"/>
      <c r="IL10" s="179"/>
      <c r="IM10" s="179"/>
      <c r="IN10" s="179"/>
      <c r="IO10" s="179"/>
      <c r="IP10" s="179">
        <f>IP8</f>
        <v>44348</v>
      </c>
      <c r="IQ10" s="179"/>
      <c r="IR10" s="179"/>
      <c r="IS10" s="179"/>
      <c r="IT10" s="179"/>
      <c r="IU10" s="179"/>
      <c r="IV10" s="179"/>
      <c r="IW10" s="179">
        <f>IW8</f>
        <v>44378</v>
      </c>
      <c r="IX10" s="179"/>
      <c r="IY10" s="179"/>
      <c r="IZ10" s="179"/>
      <c r="JA10" s="179"/>
      <c r="JB10" s="179"/>
      <c r="JC10" s="179"/>
      <c r="JD10" s="179">
        <f>JD8</f>
        <v>44409</v>
      </c>
      <c r="JE10" s="179"/>
      <c r="JF10" s="179"/>
      <c r="JG10" s="179"/>
      <c r="JH10" s="179"/>
      <c r="JI10" s="179"/>
      <c r="JJ10" s="179"/>
      <c r="JK10" s="179">
        <f>JK8</f>
        <v>44440</v>
      </c>
      <c r="JL10" s="179"/>
      <c r="JM10" s="179"/>
      <c r="JN10" s="179"/>
      <c r="JO10" s="179"/>
      <c r="JP10" s="179"/>
      <c r="JQ10" s="179"/>
      <c r="JR10" s="179">
        <f>JR8</f>
        <v>44470</v>
      </c>
      <c r="JS10" s="179"/>
      <c r="JT10" s="179"/>
      <c r="JU10" s="179"/>
      <c r="JV10" s="179"/>
      <c r="JW10" s="179"/>
      <c r="JX10" s="179"/>
      <c r="JY10" s="179">
        <f>JY8</f>
        <v>44501</v>
      </c>
      <c r="JZ10" s="179"/>
      <c r="KA10" s="179"/>
      <c r="KB10" s="179"/>
      <c r="KC10" s="179"/>
      <c r="KD10" s="179"/>
      <c r="KE10" s="179"/>
      <c r="KF10" s="179">
        <f>KF8</f>
        <v>44531</v>
      </c>
      <c r="KG10" s="179"/>
      <c r="KH10" s="179"/>
      <c r="KI10" s="179"/>
      <c r="KJ10" s="179"/>
      <c r="KK10" s="179"/>
      <c r="KL10" s="179"/>
      <c r="KM10" s="179">
        <f>KM8</f>
        <v>44562</v>
      </c>
      <c r="KN10" s="179"/>
      <c r="KO10" s="179"/>
      <c r="KP10" s="179"/>
      <c r="KQ10" s="179"/>
      <c r="KR10" s="179"/>
      <c r="KS10" s="179"/>
      <c r="KT10" s="179">
        <f>KT8</f>
        <v>44593</v>
      </c>
      <c r="KU10" s="179"/>
      <c r="KV10" s="179"/>
      <c r="KW10" s="179"/>
      <c r="KX10" s="179"/>
      <c r="KY10" s="179"/>
      <c r="KZ10" s="179"/>
      <c r="LA10" s="179">
        <f>LA8</f>
        <v>44621</v>
      </c>
      <c r="LB10" s="179"/>
      <c r="LC10" s="179"/>
      <c r="LD10" s="179"/>
      <c r="LE10" s="179"/>
      <c r="LF10" s="179"/>
      <c r="LG10" s="179"/>
      <c r="LH10" s="179">
        <f>LH8</f>
        <v>44652</v>
      </c>
      <c r="LI10" s="179"/>
      <c r="LJ10" s="179"/>
      <c r="LK10" s="179"/>
      <c r="LL10" s="179"/>
      <c r="LM10" s="179"/>
      <c r="LN10" s="179"/>
      <c r="LO10" s="179">
        <f>LO8</f>
        <v>44682</v>
      </c>
      <c r="LP10" s="179"/>
      <c r="LQ10" s="179"/>
      <c r="LR10" s="179"/>
      <c r="LS10" s="179"/>
      <c r="LT10" s="179"/>
      <c r="LU10" s="179"/>
      <c r="LV10" s="179">
        <f>LV8</f>
        <v>44713</v>
      </c>
      <c r="LW10" s="179"/>
      <c r="LX10" s="179"/>
      <c r="LY10" s="179"/>
      <c r="LZ10" s="179"/>
      <c r="MA10" s="179"/>
      <c r="MB10" s="179"/>
      <c r="MC10" s="179">
        <f>MC8</f>
        <v>44743</v>
      </c>
      <c r="MD10" s="179"/>
      <c r="ME10" s="179"/>
      <c r="MF10" s="179"/>
      <c r="MG10" s="179"/>
      <c r="MH10" s="179"/>
      <c r="MI10" s="179"/>
      <c r="MJ10" s="179">
        <f>MJ8</f>
        <v>44774</v>
      </c>
      <c r="MK10" s="179"/>
      <c r="ML10" s="179"/>
      <c r="MM10" s="179"/>
      <c r="MN10" s="179"/>
      <c r="MO10" s="179"/>
      <c r="MP10" s="179"/>
      <c r="MQ10" s="179">
        <f>MQ8</f>
        <v>44805</v>
      </c>
      <c r="MR10" s="179"/>
      <c r="MS10" s="179"/>
      <c r="MT10" s="179"/>
      <c r="MU10" s="179"/>
      <c r="MV10" s="179"/>
      <c r="MW10" s="179"/>
      <c r="MX10" s="179">
        <f>MX8</f>
        <v>44835</v>
      </c>
      <c r="MY10" s="179"/>
      <c r="MZ10" s="179"/>
      <c r="NA10" s="179"/>
      <c r="NB10" s="179"/>
      <c r="NC10" s="179"/>
      <c r="ND10" s="179"/>
      <c r="NE10" s="179">
        <f>NE8</f>
        <v>44866</v>
      </c>
      <c r="NF10" s="179"/>
      <c r="NG10" s="179"/>
      <c r="NH10" s="179"/>
      <c r="NI10" s="179"/>
      <c r="NJ10" s="179"/>
      <c r="NK10" s="179"/>
      <c r="NL10" s="179">
        <f>NL8</f>
        <v>44896</v>
      </c>
      <c r="NM10" s="179"/>
      <c r="NN10" s="179"/>
      <c r="NO10" s="179"/>
      <c r="NP10" s="179"/>
      <c r="NQ10" s="179"/>
      <c r="NR10" s="179"/>
      <c r="NS10" s="179">
        <f>NS8</f>
        <v>44927</v>
      </c>
      <c r="NT10" s="179"/>
      <c r="NU10" s="179"/>
      <c r="NV10" s="179"/>
      <c r="NW10" s="179"/>
      <c r="NX10" s="179"/>
      <c r="NY10" s="179"/>
    </row>
    <row r="11" spans="1:389" s="109" customFormat="1">
      <c r="A11" s="139" t="s">
        <v>289</v>
      </c>
      <c r="B11" s="139" t="s">
        <v>288</v>
      </c>
      <c r="C11" s="166"/>
      <c r="D11" s="168"/>
      <c r="E11" s="170"/>
      <c r="F11" s="173"/>
      <c r="G11" s="174"/>
      <c r="H11" s="176"/>
      <c r="I11" s="176"/>
      <c r="J11" s="176"/>
      <c r="K11" s="161"/>
      <c r="L11" s="161"/>
      <c r="M11" s="162"/>
      <c r="N11" s="162"/>
      <c r="O11" s="164"/>
      <c r="P11" s="162"/>
      <c r="Q11" s="161"/>
      <c r="R11" s="161"/>
      <c r="S11" s="162"/>
      <c r="T11" s="162"/>
      <c r="U11" s="162"/>
      <c r="V11" s="162"/>
      <c r="W11" s="183"/>
      <c r="X11" s="183"/>
      <c r="Y11" s="108"/>
      <c r="Z11" s="180">
        <f>IF($R$6="Daily",INDEX({"Su";"M";"Tu";"W";"Th";"F";"Sa"},WEEKDAY(Z9,1)),IF(OR($R$6="Weekly",$R$6="Monthly"),$R$7+INT((COLUMN()-COLUMN($Z$9))/7),IF($R$6="Quarterly","Q"&amp;INT((MONTH(Z9)-1)/3+1),"")))</f>
        <v>1</v>
      </c>
      <c r="AA11" s="180"/>
      <c r="AB11" s="180"/>
      <c r="AC11" s="180"/>
      <c r="AD11" s="180"/>
      <c r="AE11" s="180"/>
      <c r="AF11" s="180"/>
      <c r="AG11" s="180">
        <f>IF($R$6="Daily",INDEX({"Su";"M";"Tu";"W";"Th";"F";"Sa"},WEEKDAY(AG9,1)),IF(OR($R$6="Weekly",$R$6="Monthly"),$R$7+INT((COLUMN()-COLUMN($Z$9))/7),IF($R$6="Quarterly","Q"&amp;INT((MONTH(AG9)-1)/3+1),"")))</f>
        <v>2</v>
      </c>
      <c r="AH11" s="180"/>
      <c r="AI11" s="180"/>
      <c r="AJ11" s="180"/>
      <c r="AK11" s="180"/>
      <c r="AL11" s="180"/>
      <c r="AM11" s="180"/>
      <c r="AN11" s="180">
        <f>IF($R$6="Daily",INDEX({"Su";"M";"Tu";"W";"Th";"F";"Sa"},WEEKDAY(AN9,1)),IF(OR($R$6="Weekly",$R$6="Monthly"),$R$7+INT((COLUMN()-COLUMN($Z$9))/7),IF($R$6="Quarterly","Q"&amp;INT((MONTH(AN9)-1)/3+1),"")))</f>
        <v>3</v>
      </c>
      <c r="AO11" s="180"/>
      <c r="AP11" s="180"/>
      <c r="AQ11" s="180"/>
      <c r="AR11" s="180"/>
      <c r="AS11" s="180"/>
      <c r="AT11" s="180"/>
      <c r="AU11" s="180">
        <f>IF($R$6="Daily",INDEX({"Su";"M";"Tu";"W";"Th";"F";"Sa"},WEEKDAY(AU9,1)),IF(OR($R$6="Weekly",$R$6="Monthly"),$R$7+INT((COLUMN()-COLUMN($Z$9))/7),IF($R$6="Quarterly","Q"&amp;INT((MONTH(AU9)-1)/3+1),"")))</f>
        <v>4</v>
      </c>
      <c r="AV11" s="180"/>
      <c r="AW11" s="180"/>
      <c r="AX11" s="180"/>
      <c r="AY11" s="180"/>
      <c r="AZ11" s="180"/>
      <c r="BA11" s="180"/>
      <c r="BB11" s="180">
        <f>IF($R$6="Daily",INDEX({"Su";"M";"Tu";"W";"Th";"F";"Sa"},WEEKDAY(BB9,1)),IF(OR($R$6="Weekly",$R$6="Monthly"),$R$7+INT((COLUMN()-COLUMN($Z$9))/7),IF($R$6="Quarterly","Q"&amp;INT((MONTH(BB9)-1)/3+1),"")))</f>
        <v>5</v>
      </c>
      <c r="BC11" s="180"/>
      <c r="BD11" s="180"/>
      <c r="BE11" s="180"/>
      <c r="BF11" s="180"/>
      <c r="BG11" s="180"/>
      <c r="BH11" s="180"/>
      <c r="BI11" s="180">
        <f>IF($R$6="Daily",INDEX({"Su";"M";"Tu";"W";"Th";"F";"Sa"},WEEKDAY(BI9,1)),IF(OR($R$6="Weekly",$R$6="Monthly"),$R$7+INT((COLUMN()-COLUMN($Z$9))/7),IF($R$6="Quarterly","Q"&amp;INT((MONTH(BI9)-1)/3+1),"")))</f>
        <v>6</v>
      </c>
      <c r="BJ11" s="180"/>
      <c r="BK11" s="180"/>
      <c r="BL11" s="180"/>
      <c r="BM11" s="180"/>
      <c r="BN11" s="180"/>
      <c r="BO11" s="180"/>
      <c r="BP11" s="180">
        <f>IF($R$6="Daily",INDEX({"Su";"M";"Tu";"W";"Th";"F";"Sa"},WEEKDAY(BP9,1)),IF(OR($R$6="Weekly",$R$6="Monthly"),$R$7+INT((COLUMN()-COLUMN($Z$9))/7),IF($R$6="Quarterly","Q"&amp;INT((MONTH(BP9)-1)/3+1),"")))</f>
        <v>7</v>
      </c>
      <c r="BQ11" s="180"/>
      <c r="BR11" s="180"/>
      <c r="BS11" s="180"/>
      <c r="BT11" s="180"/>
      <c r="BU11" s="180"/>
      <c r="BV11" s="180"/>
      <c r="BW11" s="180">
        <f>IF($R$6="Daily",INDEX({"Su";"M";"Tu";"W";"Th";"F";"Sa"},WEEKDAY(BW9,1)),IF(OR($R$6="Weekly",$R$6="Monthly"),$R$7+INT((COLUMN()-COLUMN($Z$9))/7),IF($R$6="Quarterly","Q"&amp;INT((MONTH(BW9)-1)/3+1),"")))</f>
        <v>8</v>
      </c>
      <c r="BX11" s="180"/>
      <c r="BY11" s="180"/>
      <c r="BZ11" s="180"/>
      <c r="CA11" s="180"/>
      <c r="CB11" s="180"/>
      <c r="CC11" s="180"/>
      <c r="CD11" s="180">
        <f>IF($R$6="Daily",INDEX({"Su";"M";"Tu";"W";"Th";"F";"Sa"},WEEKDAY(CD9,1)),IF(OR($R$6="Weekly",$R$6="Monthly"),$R$7+INT((COLUMN()-COLUMN($Z$9))/7),IF($R$6="Quarterly","Q"&amp;INT((MONTH(CD9)-1)/3+1),"")))</f>
        <v>9</v>
      </c>
      <c r="CE11" s="180"/>
      <c r="CF11" s="180"/>
      <c r="CG11" s="180"/>
      <c r="CH11" s="180"/>
      <c r="CI11" s="180"/>
      <c r="CJ11" s="180"/>
      <c r="CK11" s="180">
        <f>IF($R$6="Daily",INDEX({"Su";"M";"Tu";"W";"Th";"F";"Sa"},WEEKDAY(CK9,1)),IF(OR($R$6="Weekly",$R$6="Monthly"),$R$7+INT((COLUMN()-COLUMN($Z$9))/7),IF($R$6="Quarterly","Q"&amp;INT((MONTH(CK9)-1)/3+1),"")))</f>
        <v>10</v>
      </c>
      <c r="CL11" s="180"/>
      <c r="CM11" s="180"/>
      <c r="CN11" s="180"/>
      <c r="CO11" s="180"/>
      <c r="CP11" s="180"/>
      <c r="CQ11" s="180"/>
      <c r="CR11" s="180">
        <f>IF($R$6="Daily",INDEX({"Su";"M";"Tu";"W";"Th";"F";"Sa"},WEEKDAY(CR9,1)),IF(OR($R$6="Weekly",$R$6="Monthly"),$R$7+INT((COLUMN()-COLUMN($Z$9))/7),IF($R$6="Quarterly","Q"&amp;INT((MONTH(CR9)-1)/3+1),"")))</f>
        <v>11</v>
      </c>
      <c r="CS11" s="180"/>
      <c r="CT11" s="180"/>
      <c r="CU11" s="180"/>
      <c r="CV11" s="180"/>
      <c r="CW11" s="180"/>
      <c r="CX11" s="180"/>
      <c r="CY11" s="180">
        <f>IF($R$6="Daily",INDEX({"Su";"M";"Tu";"W";"Th";"F";"Sa"},WEEKDAY(CY9,1)),IF(OR($R$6="Weekly",$R$6="Monthly"),$R$7+INT((COLUMN()-COLUMN($Z$9))/7),IF($R$6="Quarterly","Q"&amp;INT((MONTH(CY9)-1)/3+1),"")))</f>
        <v>12</v>
      </c>
      <c r="CZ11" s="180"/>
      <c r="DA11" s="180"/>
      <c r="DB11" s="180"/>
      <c r="DC11" s="180"/>
      <c r="DD11" s="180"/>
      <c r="DE11" s="180"/>
      <c r="DF11" s="180">
        <f>IF($R$6="Daily",INDEX({"Su";"M";"Tu";"W";"Th";"F";"Sa"},WEEKDAY(DF9,1)),IF(OR($R$6="Weekly",$R$6="Monthly"),$R$7+INT((COLUMN()-COLUMN($Z$9))/7),IF($R$6="Quarterly","Q"&amp;INT((MONTH(DF9)-1)/3+1),"")))</f>
        <v>13</v>
      </c>
      <c r="DG11" s="180"/>
      <c r="DH11" s="180"/>
      <c r="DI11" s="180"/>
      <c r="DJ11" s="180"/>
      <c r="DK11" s="180"/>
      <c r="DL11" s="180"/>
      <c r="DM11" s="180">
        <f>IF($R$6="Daily",INDEX({"Su";"M";"Tu";"W";"Th";"F";"Sa"},WEEKDAY(DM9,1)),IF(OR($R$6="Weekly",$R$6="Monthly"),$R$7+INT((COLUMN()-COLUMN($Z$9))/7),IF($R$6="Quarterly","Q"&amp;INT((MONTH(DM9)-1)/3+1),"")))</f>
        <v>14</v>
      </c>
      <c r="DN11" s="180"/>
      <c r="DO11" s="180"/>
      <c r="DP11" s="180"/>
      <c r="DQ11" s="180"/>
      <c r="DR11" s="180"/>
      <c r="DS11" s="180"/>
      <c r="DT11" s="180">
        <f>IF($R$6="Daily",INDEX({"Su";"M";"Tu";"W";"Th";"F";"Sa"},WEEKDAY(DT9,1)),IF(OR($R$6="Weekly",$R$6="Monthly"),$R$7+INT((COLUMN()-COLUMN($Z$9))/7),IF($R$6="Quarterly","Q"&amp;INT((MONTH(DT9)-1)/3+1),"")))</f>
        <v>15</v>
      </c>
      <c r="DU11" s="180"/>
      <c r="DV11" s="180"/>
      <c r="DW11" s="180"/>
      <c r="DX11" s="180"/>
      <c r="DY11" s="180"/>
      <c r="DZ11" s="180"/>
      <c r="EA11" s="180">
        <f>IF($R$6="Daily",INDEX({"Su";"M";"Tu";"W";"Th";"F";"Sa"},WEEKDAY(EA9,1)),IF(OR($R$6="Weekly",$R$6="Monthly"),$R$7+INT((COLUMN()-COLUMN($Z$9))/7),IF($R$6="Quarterly","Q"&amp;INT((MONTH(EA9)-1)/3+1),"")))</f>
        <v>16</v>
      </c>
      <c r="EB11" s="180"/>
      <c r="EC11" s="180"/>
      <c r="ED11" s="180"/>
      <c r="EE11" s="180"/>
      <c r="EF11" s="180"/>
      <c r="EG11" s="180"/>
      <c r="EH11" s="180">
        <f>IF($R$6="Daily",INDEX({"Su";"M";"Tu";"W";"Th";"F";"Sa"},WEEKDAY(EH9,1)),IF(OR($R$6="Weekly",$R$6="Monthly"),$R$7+INT((COLUMN()-COLUMN($Z$9))/7),IF($R$6="Quarterly","Q"&amp;INT((MONTH(EH9)-1)/3+1),"")))</f>
        <v>17</v>
      </c>
      <c r="EI11" s="180"/>
      <c r="EJ11" s="180"/>
      <c r="EK11" s="180"/>
      <c r="EL11" s="180"/>
      <c r="EM11" s="180"/>
      <c r="EN11" s="180"/>
      <c r="EO11" s="180">
        <f>IF($R$6="Daily",INDEX({"Su";"M";"Tu";"W";"Th";"F";"Sa"},WEEKDAY(EO9,1)),IF(OR($R$6="Weekly",$R$6="Monthly"),$R$7+INT((COLUMN()-COLUMN($Z$9))/7),IF($R$6="Quarterly","Q"&amp;INT((MONTH(EO9)-1)/3+1),"")))</f>
        <v>18</v>
      </c>
      <c r="EP11" s="180"/>
      <c r="EQ11" s="180"/>
      <c r="ER11" s="180"/>
      <c r="ES11" s="180"/>
      <c r="ET11" s="180"/>
      <c r="EU11" s="180"/>
      <c r="EV11" s="180">
        <f>IF($R$6="Daily",INDEX({"Su";"M";"Tu";"W";"Th";"F";"Sa"},WEEKDAY(EV9,1)),IF(OR($R$6="Weekly",$R$6="Monthly"),$R$7+INT((COLUMN()-COLUMN($Z$9))/7),IF($R$6="Quarterly","Q"&amp;INT((MONTH(EV9)-1)/3+1),"")))</f>
        <v>19</v>
      </c>
      <c r="EW11" s="180"/>
      <c r="EX11" s="180"/>
      <c r="EY11" s="180"/>
      <c r="EZ11" s="180"/>
      <c r="FA11" s="180"/>
      <c r="FB11" s="180"/>
      <c r="FC11" s="180">
        <f>IF($R$6="Daily",INDEX({"Su";"M";"Tu";"W";"Th";"F";"Sa"},WEEKDAY(FC9,1)),IF(OR($R$6="Weekly",$R$6="Monthly"),$R$7+INT((COLUMN()-COLUMN($Z$9))/7),IF($R$6="Quarterly","Q"&amp;INT((MONTH(FC9)-1)/3+1),"")))</f>
        <v>20</v>
      </c>
      <c r="FD11" s="180"/>
      <c r="FE11" s="180"/>
      <c r="FF11" s="180"/>
      <c r="FG11" s="180"/>
      <c r="FH11" s="180"/>
      <c r="FI11" s="180"/>
      <c r="FJ11" s="180">
        <f>IF($R$6="Daily",INDEX({"Su";"M";"Tu";"W";"Th";"F";"Sa"},WEEKDAY(FJ9,1)),IF(OR($R$6="Weekly",$R$6="Monthly"),$R$7+INT((COLUMN()-COLUMN($Z$9))/7),IF($R$6="Quarterly","Q"&amp;INT((MONTH(FJ9)-1)/3+1),"")))</f>
        <v>21</v>
      </c>
      <c r="FK11" s="180"/>
      <c r="FL11" s="180"/>
      <c r="FM11" s="180"/>
      <c r="FN11" s="180"/>
      <c r="FO11" s="180"/>
      <c r="FP11" s="180"/>
      <c r="FQ11" s="180">
        <f>IF($R$6="Daily",INDEX({"Su";"M";"Tu";"W";"Th";"F";"Sa"},WEEKDAY(FQ9,1)),IF(OR($R$6="Weekly",$R$6="Monthly"),$R$7+INT((COLUMN()-COLUMN($Z$9))/7),IF($R$6="Quarterly","Q"&amp;INT((MONTH(FQ9)-1)/3+1),"")))</f>
        <v>22</v>
      </c>
      <c r="FR11" s="180"/>
      <c r="FS11" s="180"/>
      <c r="FT11" s="180"/>
      <c r="FU11" s="180"/>
      <c r="FV11" s="180"/>
      <c r="FW11" s="180"/>
      <c r="FX11" s="180">
        <f>IF($R$6="Daily",INDEX({"Su";"M";"Tu";"W";"Th";"F";"Sa"},WEEKDAY(FX9,1)),IF(OR($R$6="Weekly",$R$6="Monthly"),$R$7+INT((COLUMN()-COLUMN($Z$9))/7),IF($R$6="Quarterly","Q"&amp;INT((MONTH(FX9)-1)/3+1),"")))</f>
        <v>23</v>
      </c>
      <c r="FY11" s="180"/>
      <c r="FZ11" s="180"/>
      <c r="GA11" s="180"/>
      <c r="GB11" s="180"/>
      <c r="GC11" s="180"/>
      <c r="GD11" s="180"/>
      <c r="GE11" s="180">
        <f>IF($R$6="Daily",INDEX({"Su";"M";"Tu";"W";"Th";"F";"Sa"},WEEKDAY(GE9,1)),IF(OR($R$6="Weekly",$R$6="Monthly"),$R$7+INT((COLUMN()-COLUMN($Z$9))/7),IF($R$6="Quarterly","Q"&amp;INT((MONTH(GE9)-1)/3+1),"")))</f>
        <v>24</v>
      </c>
      <c r="GF11" s="180"/>
      <c r="GG11" s="180"/>
      <c r="GH11" s="180"/>
      <c r="GI11" s="180"/>
      <c r="GJ11" s="180"/>
      <c r="GK11" s="180"/>
      <c r="GL11" s="180">
        <f>IF($R$6="Daily",INDEX({"Su";"M";"Tu";"W";"Th";"F";"Sa"},WEEKDAY(GL9,1)),IF(OR($R$6="Weekly",$R$6="Monthly"),$R$7+INT((COLUMN()-COLUMN($Z$9))/7),IF($R$6="Quarterly","Q"&amp;INT((MONTH(GL9)-1)/3+1),"")))</f>
        <v>25</v>
      </c>
      <c r="GM11" s="180"/>
      <c r="GN11" s="180"/>
      <c r="GO11" s="180"/>
      <c r="GP11" s="180"/>
      <c r="GQ11" s="180"/>
      <c r="GR11" s="180"/>
      <c r="GS11" s="180">
        <f>IF($R$6="Daily",INDEX({"Su";"M";"Tu";"W";"Th";"F";"Sa"},WEEKDAY(GS9,1)),IF(OR($R$6="Weekly",$R$6="Monthly"),$R$7+INT((COLUMN()-COLUMN($Z$9))/7),IF($R$6="Quarterly","Q"&amp;INT((MONTH(GS9)-1)/3+1),"")))</f>
        <v>26</v>
      </c>
      <c r="GT11" s="180"/>
      <c r="GU11" s="180"/>
      <c r="GV11" s="180"/>
      <c r="GW11" s="180"/>
      <c r="GX11" s="180"/>
      <c r="GY11" s="180"/>
      <c r="GZ11" s="180">
        <f>IF($R$6="Daily",INDEX({"Su";"M";"Tu";"W";"Th";"F";"Sa"},WEEKDAY(GZ9,1)),IF(OR($R$6="Weekly",$R$6="Monthly"),$R$7+INT((COLUMN()-COLUMN($Z$9))/7),IF($R$6="Quarterly","Q"&amp;INT((MONTH(GZ9)-1)/3+1),"")))</f>
        <v>27</v>
      </c>
      <c r="HA11" s="180"/>
      <c r="HB11" s="180"/>
      <c r="HC11" s="180"/>
      <c r="HD11" s="180"/>
      <c r="HE11" s="180"/>
      <c r="HF11" s="180"/>
      <c r="HG11" s="180">
        <f>IF($R$6="Daily",INDEX({"Su";"M";"Tu";"W";"Th";"F";"Sa"},WEEKDAY(HG9,1)),IF(OR($R$6="Weekly",$R$6="Monthly"),$R$7+INT((COLUMN()-COLUMN($Z$9))/7),IF($R$6="Quarterly","Q"&amp;INT((MONTH(HG9)-1)/3+1),"")))</f>
        <v>28</v>
      </c>
      <c r="HH11" s="180"/>
      <c r="HI11" s="180"/>
      <c r="HJ11" s="180"/>
      <c r="HK11" s="180"/>
      <c r="HL11" s="180"/>
      <c r="HM11" s="180"/>
      <c r="HN11" s="180">
        <f>IF($R$6="Daily",INDEX({"Su";"M";"Tu";"W";"Th";"F";"Sa"},WEEKDAY(HN9,1)),IF(OR($R$6="Weekly",$R$6="Monthly"),$R$7+INT((COLUMN()-COLUMN($Z$9))/7),IF($R$6="Quarterly","Q"&amp;INT((MONTH(HN9)-1)/3+1),"")))</f>
        <v>29</v>
      </c>
      <c r="HO11" s="180"/>
      <c r="HP11" s="180"/>
      <c r="HQ11" s="180"/>
      <c r="HR11" s="180"/>
      <c r="HS11" s="180"/>
      <c r="HT11" s="180"/>
      <c r="HU11" s="180">
        <f>IF($R$6="Daily",INDEX({"Su";"M";"Tu";"W";"Th";"F";"Sa"},WEEKDAY(HU9,1)),IF(OR($R$6="Weekly",$R$6="Monthly"),$R$7+INT((COLUMN()-COLUMN($Z$9))/7),IF($R$6="Quarterly","Q"&amp;INT((MONTH(HU9)-1)/3+1),"")))</f>
        <v>30</v>
      </c>
      <c r="HV11" s="180"/>
      <c r="HW11" s="180"/>
      <c r="HX11" s="180"/>
      <c r="HY11" s="180"/>
      <c r="HZ11" s="180"/>
      <c r="IA11" s="180"/>
      <c r="IB11" s="180">
        <f>IF($R$6="Daily",INDEX({"Su";"M";"Tu";"W";"Th";"F";"Sa"},WEEKDAY(IB9,1)),IF(OR($R$6="Weekly",$R$6="Monthly"),$R$7+INT((COLUMN()-COLUMN($Z$9))/7),IF($R$6="Quarterly","Q"&amp;INT((MONTH(IB9)-1)/3+1),"")))</f>
        <v>31</v>
      </c>
      <c r="IC11" s="180"/>
      <c r="ID11" s="180"/>
      <c r="IE11" s="180"/>
      <c r="IF11" s="180"/>
      <c r="IG11" s="180"/>
      <c r="IH11" s="180"/>
      <c r="II11" s="180">
        <f>IF($R$6="Daily",INDEX({"Su";"M";"Tu";"W";"Th";"F";"Sa"},WEEKDAY(II9,1)),IF(OR($R$6="Weekly",$R$6="Monthly"),$R$7+INT((COLUMN()-COLUMN($Z$9))/7),IF($R$6="Quarterly","Q"&amp;INT((MONTH(II9)-1)/3+1),"")))</f>
        <v>32</v>
      </c>
      <c r="IJ11" s="180"/>
      <c r="IK11" s="180"/>
      <c r="IL11" s="180"/>
      <c r="IM11" s="180"/>
      <c r="IN11" s="180"/>
      <c r="IO11" s="180"/>
      <c r="IP11" s="180">
        <f>IF($R$6="Daily",INDEX({"Su";"M";"Tu";"W";"Th";"F";"Sa"},WEEKDAY(IP9,1)),IF(OR($R$6="Weekly",$R$6="Monthly"),$R$7+INT((COLUMN()-COLUMN($Z$9))/7),IF($R$6="Quarterly","Q"&amp;INT((MONTH(IP9)-1)/3+1),"")))</f>
        <v>33</v>
      </c>
      <c r="IQ11" s="180"/>
      <c r="IR11" s="180"/>
      <c r="IS11" s="180"/>
      <c r="IT11" s="180"/>
      <c r="IU11" s="180"/>
      <c r="IV11" s="180"/>
      <c r="IW11" s="180">
        <f>IF($R$6="Daily",INDEX({"Su";"M";"Tu";"W";"Th";"F";"Sa"},WEEKDAY(IW9,1)),IF(OR($R$6="Weekly",$R$6="Monthly"),$R$7+INT((COLUMN()-COLUMN($Z$9))/7),IF($R$6="Quarterly","Q"&amp;INT((MONTH(IW9)-1)/3+1),"")))</f>
        <v>34</v>
      </c>
      <c r="IX11" s="180"/>
      <c r="IY11" s="180"/>
      <c r="IZ11" s="180"/>
      <c r="JA11" s="180"/>
      <c r="JB11" s="180"/>
      <c r="JC11" s="180"/>
      <c r="JD11" s="180">
        <f>IF($R$6="Daily",INDEX({"Su";"M";"Tu";"W";"Th";"F";"Sa"},WEEKDAY(JD9,1)),IF(OR($R$6="Weekly",$R$6="Monthly"),$R$7+INT((COLUMN()-COLUMN($Z$9))/7),IF($R$6="Quarterly","Q"&amp;INT((MONTH(JD9)-1)/3+1),"")))</f>
        <v>35</v>
      </c>
      <c r="JE11" s="180"/>
      <c r="JF11" s="180"/>
      <c r="JG11" s="180"/>
      <c r="JH11" s="180"/>
      <c r="JI11" s="180"/>
      <c r="JJ11" s="180"/>
      <c r="JK11" s="180">
        <f>IF($R$6="Daily",INDEX({"Su";"M";"Tu";"W";"Th";"F";"Sa"},WEEKDAY(JK9,1)),IF(OR($R$6="Weekly",$R$6="Monthly"),$R$7+INT((COLUMN()-COLUMN($Z$9))/7),IF($R$6="Quarterly","Q"&amp;INT((MONTH(JK9)-1)/3+1),"")))</f>
        <v>36</v>
      </c>
      <c r="JL11" s="180"/>
      <c r="JM11" s="180"/>
      <c r="JN11" s="180"/>
      <c r="JO11" s="180"/>
      <c r="JP11" s="180"/>
      <c r="JQ11" s="180"/>
      <c r="JR11" s="180">
        <f>IF($R$6="Daily",INDEX({"Su";"M";"Tu";"W";"Th";"F";"Sa"},WEEKDAY(JR9,1)),IF(OR($R$6="Weekly",$R$6="Monthly"),$R$7+INT((COLUMN()-COLUMN($Z$9))/7),IF($R$6="Quarterly","Q"&amp;INT((MONTH(JR9)-1)/3+1),"")))</f>
        <v>37</v>
      </c>
      <c r="JS11" s="180"/>
      <c r="JT11" s="180"/>
      <c r="JU11" s="180"/>
      <c r="JV11" s="180"/>
      <c r="JW11" s="180"/>
      <c r="JX11" s="180"/>
      <c r="JY11" s="180">
        <f>IF($R$6="Daily",INDEX({"Su";"M";"Tu";"W";"Th";"F";"Sa"},WEEKDAY(JY9,1)),IF(OR($R$6="Weekly",$R$6="Monthly"),$R$7+INT((COLUMN()-COLUMN($Z$9))/7),IF($R$6="Quarterly","Q"&amp;INT((MONTH(JY9)-1)/3+1),"")))</f>
        <v>38</v>
      </c>
      <c r="JZ11" s="180"/>
      <c r="KA11" s="180"/>
      <c r="KB11" s="180"/>
      <c r="KC11" s="180"/>
      <c r="KD11" s="180"/>
      <c r="KE11" s="180"/>
      <c r="KF11" s="180">
        <f>IF($R$6="Daily",INDEX({"Su";"M";"Tu";"W";"Th";"F";"Sa"},WEEKDAY(KF9,1)),IF(OR($R$6="Weekly",$R$6="Monthly"),$R$7+INT((COLUMN()-COLUMN($Z$9))/7),IF($R$6="Quarterly","Q"&amp;INT((MONTH(KF9)-1)/3+1),"")))</f>
        <v>39</v>
      </c>
      <c r="KG11" s="180"/>
      <c r="KH11" s="180"/>
      <c r="KI11" s="180"/>
      <c r="KJ11" s="180"/>
      <c r="KK11" s="180"/>
      <c r="KL11" s="180"/>
      <c r="KM11" s="180">
        <f>IF($R$6="Daily",INDEX({"Su";"M";"Tu";"W";"Th";"F";"Sa"},WEEKDAY(KM9,1)),IF(OR($R$6="Weekly",$R$6="Monthly"),$R$7+INT((COLUMN()-COLUMN($Z$9))/7),IF($R$6="Quarterly","Q"&amp;INT((MONTH(KM9)-1)/3+1),"")))</f>
        <v>40</v>
      </c>
      <c r="KN11" s="180"/>
      <c r="KO11" s="180"/>
      <c r="KP11" s="180"/>
      <c r="KQ11" s="180"/>
      <c r="KR11" s="180"/>
      <c r="KS11" s="180"/>
      <c r="KT11" s="180">
        <f>IF($R$6="Daily",INDEX({"Su";"M";"Tu";"W";"Th";"F";"Sa"},WEEKDAY(KT9,1)),IF(OR($R$6="Weekly",$R$6="Monthly"),$R$7+INT((COLUMN()-COLUMN($Z$9))/7),IF($R$6="Quarterly","Q"&amp;INT((MONTH(KT9)-1)/3+1),"")))</f>
        <v>41</v>
      </c>
      <c r="KU11" s="180"/>
      <c r="KV11" s="180"/>
      <c r="KW11" s="180"/>
      <c r="KX11" s="180"/>
      <c r="KY11" s="180"/>
      <c r="KZ11" s="180"/>
      <c r="LA11" s="180">
        <f>IF($R$6="Daily",INDEX({"Su";"M";"Tu";"W";"Th";"F";"Sa"},WEEKDAY(LA9,1)),IF(OR($R$6="Weekly",$R$6="Monthly"),$R$7+INT((COLUMN()-COLUMN($Z$9))/7),IF($R$6="Quarterly","Q"&amp;INT((MONTH(LA9)-1)/3+1),"")))</f>
        <v>42</v>
      </c>
      <c r="LB11" s="180"/>
      <c r="LC11" s="180"/>
      <c r="LD11" s="180"/>
      <c r="LE11" s="180"/>
      <c r="LF11" s="180"/>
      <c r="LG11" s="180"/>
      <c r="LH11" s="180">
        <f>IF($R$6="Daily",INDEX({"Su";"M";"Tu";"W";"Th";"F";"Sa"},WEEKDAY(LH9,1)),IF(OR($R$6="Weekly",$R$6="Monthly"),$R$7+INT((COLUMN()-COLUMN($Z$9))/7),IF($R$6="Quarterly","Q"&amp;INT((MONTH(LH9)-1)/3+1),"")))</f>
        <v>43</v>
      </c>
      <c r="LI11" s="180"/>
      <c r="LJ11" s="180"/>
      <c r="LK11" s="180"/>
      <c r="LL11" s="180"/>
      <c r="LM11" s="180"/>
      <c r="LN11" s="180"/>
      <c r="LO11" s="180">
        <f>IF($R$6="Daily",INDEX({"Su";"M";"Tu";"W";"Th";"F";"Sa"},WEEKDAY(LO9,1)),IF(OR($R$6="Weekly",$R$6="Monthly"),$R$7+INT((COLUMN()-COLUMN($Z$9))/7),IF($R$6="Quarterly","Q"&amp;INT((MONTH(LO9)-1)/3+1),"")))</f>
        <v>44</v>
      </c>
      <c r="LP11" s="180"/>
      <c r="LQ11" s="180"/>
      <c r="LR11" s="180"/>
      <c r="LS11" s="180"/>
      <c r="LT11" s="180"/>
      <c r="LU11" s="180"/>
      <c r="LV11" s="180">
        <f>IF($R$6="Daily",INDEX({"Su";"M";"Tu";"W";"Th";"F";"Sa"},WEEKDAY(LV9,1)),IF(OR($R$6="Weekly",$R$6="Monthly"),$R$7+INT((COLUMN()-COLUMN($Z$9))/7),IF($R$6="Quarterly","Q"&amp;INT((MONTH(LV9)-1)/3+1),"")))</f>
        <v>45</v>
      </c>
      <c r="LW11" s="180"/>
      <c r="LX11" s="180"/>
      <c r="LY11" s="180"/>
      <c r="LZ11" s="180"/>
      <c r="MA11" s="180"/>
      <c r="MB11" s="180"/>
      <c r="MC11" s="180">
        <f>IF($R$6="Daily",INDEX({"Su";"M";"Tu";"W";"Th";"F";"Sa"},WEEKDAY(MC9,1)),IF(OR($R$6="Weekly",$R$6="Monthly"),$R$7+INT((COLUMN()-COLUMN($Z$9))/7),IF($R$6="Quarterly","Q"&amp;INT((MONTH(MC9)-1)/3+1),"")))</f>
        <v>46</v>
      </c>
      <c r="MD11" s="180"/>
      <c r="ME11" s="180"/>
      <c r="MF11" s="180"/>
      <c r="MG11" s="180"/>
      <c r="MH11" s="180"/>
      <c r="MI11" s="180"/>
      <c r="MJ11" s="180">
        <f>IF($R$6="Daily",INDEX({"Su";"M";"Tu";"W";"Th";"F";"Sa"},WEEKDAY(MJ9,1)),IF(OR($R$6="Weekly",$R$6="Monthly"),$R$7+INT((COLUMN()-COLUMN($Z$9))/7),IF($R$6="Quarterly","Q"&amp;INT((MONTH(MJ9)-1)/3+1),"")))</f>
        <v>47</v>
      </c>
      <c r="MK11" s="180"/>
      <c r="ML11" s="180"/>
      <c r="MM11" s="180"/>
      <c r="MN11" s="180"/>
      <c r="MO11" s="180"/>
      <c r="MP11" s="180"/>
      <c r="MQ11" s="180">
        <f>IF($R$6="Daily",INDEX({"Su";"M";"Tu";"W";"Th";"F";"Sa"},WEEKDAY(MQ9,1)),IF(OR($R$6="Weekly",$R$6="Monthly"),$R$7+INT((COLUMN()-COLUMN($Z$9))/7),IF($R$6="Quarterly","Q"&amp;INT((MONTH(MQ9)-1)/3+1),"")))</f>
        <v>48</v>
      </c>
      <c r="MR11" s="180"/>
      <c r="MS11" s="180"/>
      <c r="MT11" s="180"/>
      <c r="MU11" s="180"/>
      <c r="MV11" s="180"/>
      <c r="MW11" s="180"/>
      <c r="MX11" s="180">
        <f>IF($R$6="Daily",INDEX({"Su";"M";"Tu";"W";"Th";"F";"Sa"},WEEKDAY(MX9,1)),IF(OR($R$6="Weekly",$R$6="Monthly"),$R$7+INT((COLUMN()-COLUMN($Z$9))/7),IF($R$6="Quarterly","Q"&amp;INT((MONTH(MX9)-1)/3+1),"")))</f>
        <v>49</v>
      </c>
      <c r="MY11" s="180"/>
      <c r="MZ11" s="180"/>
      <c r="NA11" s="180"/>
      <c r="NB11" s="180"/>
      <c r="NC11" s="180"/>
      <c r="ND11" s="180"/>
      <c r="NE11" s="180">
        <f>IF($R$6="Daily",INDEX({"Su";"M";"Tu";"W";"Th";"F";"Sa"},WEEKDAY(NE9,1)),IF(OR($R$6="Weekly",$R$6="Monthly"),$R$7+INT((COLUMN()-COLUMN($Z$9))/7),IF($R$6="Quarterly","Q"&amp;INT((MONTH(NE9)-1)/3+1),"")))</f>
        <v>50</v>
      </c>
      <c r="NF11" s="180"/>
      <c r="NG11" s="180"/>
      <c r="NH11" s="180"/>
      <c r="NI11" s="180"/>
      <c r="NJ11" s="180"/>
      <c r="NK11" s="180"/>
      <c r="NL11" s="180">
        <f>IF($R$6="Daily",INDEX({"Su";"M";"Tu";"W";"Th";"F";"Sa"},WEEKDAY(NL9,1)),IF(OR($R$6="Weekly",$R$6="Monthly"),$R$7+INT((COLUMN()-COLUMN($Z$9))/7),IF($R$6="Quarterly","Q"&amp;INT((MONTH(NL9)-1)/3+1),"")))</f>
        <v>51</v>
      </c>
      <c r="NM11" s="180"/>
      <c r="NN11" s="180"/>
      <c r="NO11" s="180"/>
      <c r="NP11" s="180"/>
      <c r="NQ11" s="180"/>
      <c r="NR11" s="180"/>
      <c r="NS11" s="180">
        <f>IF($R$6="Daily",INDEX({"Su";"M";"Tu";"W";"Th";"F";"Sa"},WEEKDAY(NS9,1)),IF(OR($R$6="Weekly",$R$6="Monthly"),$R$7+INT((COLUMN()-COLUMN($Z$9))/7),IF($R$6="Quarterly","Q"&amp;INT((MONTH(NS9)-1)/3+1),"")))</f>
        <v>52</v>
      </c>
      <c r="NT11" s="180"/>
      <c r="NU11" s="180"/>
      <c r="NV11" s="180"/>
      <c r="NW11" s="180"/>
      <c r="NX11" s="180"/>
      <c r="NY11" s="180"/>
    </row>
    <row r="12" spans="1:389" s="122" customFormat="1" ht="12" hidden="1">
      <c r="A12" s="140" t="s">
        <v>353</v>
      </c>
      <c r="B12" s="137">
        <v>5</v>
      </c>
      <c r="C12" s="138">
        <v>1</v>
      </c>
      <c r="D12" s="111" t="str">
        <f t="shared" ref="D12:D41" si="6">IF(C12="","",IF(C12&gt;prevLevel,IF(prevWBS="","1",prevWBS)&amp;REPT(".1",C12-MAX(prevLevel,1)),IF(ISERROR(FIND(".",prevWBS)),REPT("1.",C12-1)&amp;IFERROR(VALUE(prevWBS)+1,"1"),IF(C12=1,"",IFERROR(LEFT(prevWBS,FIND("^",SUBSTITUTE(prevWBS,".","^",C12-1))),""))&amp;VALUE(TRIM(MID(SUBSTITUTE(prevWBS,".",REPT(" ",LEN(prevWBS))),(C12-1)*LEN(prevWBS)+1,LEN(prevWBS))))+1)))</f>
        <v>1</v>
      </c>
      <c r="E12" s="113" t="s">
        <v>339</v>
      </c>
      <c r="F12" s="113" t="s">
        <v>27</v>
      </c>
      <c r="G12" s="113"/>
      <c r="H12" s="114"/>
      <c r="I12" s="114"/>
      <c r="J12" s="114"/>
      <c r="K12" s="115"/>
      <c r="L12" s="115"/>
      <c r="M12" s="116"/>
      <c r="N12" s="116"/>
      <c r="O12" s="117"/>
      <c r="P12" s="116"/>
      <c r="Q12" s="118" t="str">
        <f>IF(K12&lt;&gt;"",K12,IF(OR(H12&lt;&gt;"",I12&lt;&gt;"",J12&lt;&gt;""),WORKDAY.INTL(MAX(IFERROR(INDEX(R:R,MATCH(H12,D:D,0)),0),IFERROR(INDEX(R:R,MATCH(I12,D:D,0)),0),IFERROR(INDEX(R:R,MATCH(J12,D:D,0)),0)),1,weekend,holidays),IF(L12&lt;&gt;"",IF(M12&lt;&gt;"",WORKDAY.INTL(L12,-(MAX(M12,1)-1),weekend,holidays),L12-(MAX(N12,1)-1))," - ")))</f>
        <v xml:space="preserve"> - </v>
      </c>
      <c r="R12" s="118" t="str">
        <f t="shared" ref="R12:R27" si="7">IF(L12&lt;&gt;"",L12,IF(Q12=" - "," - ",IF(M12&lt;&gt;"",WORKDAY.INTL(Q12,M12-1,weekend,holidays),Q12+MAX(N12,1)-1)))</f>
        <v xml:space="preserve"> - </v>
      </c>
      <c r="S12" s="119" t="str">
        <f>IF(M12&lt;&gt;"",M12,IF(OR(NOT(ISNUMBER(Q12)),NOT(ISNUMBER(R12)))," - ",NETWORKDAYS.INTL(Q12,R12,weekend,holidays)))</f>
        <v xml:space="preserve"> - </v>
      </c>
      <c r="T12" s="119" t="str">
        <f>IF(N12&lt;&gt;"",N12,IF(OR(NOT(ISNUMBER(Q12)),NOT(ISNUMBER(R12)))," - ",R12-Q12+1))</f>
        <v xml:space="preserve"> - </v>
      </c>
      <c r="U12" s="120" t="str">
        <f>IF(OR(Q12=" - ",R12=" - ")," - ",MIN(T12,WORKDAY.INTL(Q12,ROUNDDOWN(O12*S12,0),weekend,holidays)-Q12))</f>
        <v xml:space="preserve"> - </v>
      </c>
      <c r="V12" s="119" t="str">
        <f>IF(OR(Q12=" - ",R12=" - ")," - ",T12-U12)</f>
        <v xml:space="preserve"> - </v>
      </c>
      <c r="W12" s="121"/>
      <c r="X12" s="121"/>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row>
    <row r="13" spans="1:389" s="122" customFormat="1" ht="12" hidden="1">
      <c r="A13" s="140" t="s">
        <v>354</v>
      </c>
      <c r="B13" s="137">
        <v>4</v>
      </c>
      <c r="C13" s="135">
        <v>2</v>
      </c>
      <c r="D13" s="111" t="str">
        <f t="shared" si="6"/>
        <v>1.1</v>
      </c>
      <c r="E13" s="113" t="s">
        <v>291</v>
      </c>
      <c r="F13" s="113"/>
      <c r="G13" s="113"/>
      <c r="H13" s="114"/>
      <c r="I13" s="114"/>
      <c r="J13" s="114"/>
      <c r="K13" s="115"/>
      <c r="L13" s="115">
        <v>43326</v>
      </c>
      <c r="M13" s="124"/>
      <c r="N13" s="124"/>
      <c r="O13" s="125"/>
      <c r="P13" s="116"/>
      <c r="Q13" s="118">
        <f>IF(L13&lt;&gt;"",L13,IF(OR(H13&lt;&gt;"",I13&lt;&gt;"",J13&lt;&gt;""),WORKDAY.INTL(MAX(IFERROR(INDEX(R:R,MATCH(H13,D:D,0)),0),IFERROR(INDEX(R:R,MATCH(I13,D:D,0)),0),IFERROR(INDEX(R:R,MATCH(J13,D:D,0)),0)),1,weekend,holidays),IF(#REF!&lt;&gt;"",IF(M13&lt;&gt;"",WORKDAY.INTL(#REF!,-(MAX(M13,1)-1),weekend,holidays),#REF!-(MAX(N13,1)-1))," - ")))</f>
        <v>43326</v>
      </c>
      <c r="R13" s="118">
        <f t="shared" si="7"/>
        <v>43326</v>
      </c>
      <c r="S13" s="119">
        <f ca="1">IF(M13&lt;&gt;"",M13,IF(OR(NOT(ISNUMBER(Q13)),NOT(ISNUMBER(R13)))," - ",NETWORKDAYS.INTL(Q13,R13,weekend,holidays)))</f>
        <v>1</v>
      </c>
      <c r="T13" s="119">
        <f>IF(N13&lt;&gt;"",N13,IF(OR(NOT(ISNUMBER(Q13)),NOT(ISNUMBER(R13)))," - ",R13-Q13+1))</f>
        <v>1</v>
      </c>
      <c r="U13" s="120">
        <f ca="1">IF(OR(Q13=" - ",R13=" - ")," - ",MIN(T13,WORKDAY.INTL(Q13,ROUNDDOWN(O13*S13,0),weekend,holidays)-Q13))</f>
        <v>0</v>
      </c>
      <c r="V13" s="119">
        <f ca="1">IF(OR(Q13=" - ",R13=" - ")," - ",T13-U13)</f>
        <v>1</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355</v>
      </c>
      <c r="B14" s="137">
        <v>7</v>
      </c>
      <c r="C14" s="110">
        <v>2</v>
      </c>
      <c r="D14" s="111" t="str">
        <f t="shared" si="6"/>
        <v>1.2</v>
      </c>
      <c r="E14" s="113" t="s">
        <v>292</v>
      </c>
      <c r="F14" s="113"/>
      <c r="G14" s="113"/>
      <c r="H14" s="114"/>
      <c r="I14" s="114"/>
      <c r="J14" s="114"/>
      <c r="K14" s="115"/>
      <c r="L14" s="115"/>
      <c r="M14" s="116"/>
      <c r="N14" s="124"/>
      <c r="O14" s="125"/>
      <c r="P14" s="116"/>
      <c r="Q14" s="118" t="e">
        <f>IF(L14&lt;&gt;"",L14,IF(OR(H14&lt;&gt;"",I14&lt;&gt;"",J14&lt;&gt;""),WORKDAY.INTL(MAX(IFERROR(INDEX(R:R,MATCH(H14,D:D,0)),0),IFERROR(INDEX(R:R,MATCH(I14,D:D,0)),0),IFERROR(INDEX(R:R,MATCH(J14,D:D,0)),0)),1,weekend,holidays),IF(#REF!&lt;&gt;"",IF(M14&lt;&gt;"",WORKDAY.INTL(#REF!,-(MAX(M14,1)-1),weekend,holidays),#REF!-(MAX(N14,1)-1))," - ")))</f>
        <v>#REF!</v>
      </c>
      <c r="R14" s="118" t="e">
        <f t="shared" si="7"/>
        <v>#REF!</v>
      </c>
      <c r="S14" s="119"/>
      <c r="T14" s="119"/>
      <c r="U14" s="120"/>
      <c r="V14" s="119"/>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c r="B15" s="137"/>
      <c r="C15" s="110">
        <v>2</v>
      </c>
      <c r="D15" s="111" t="str">
        <f t="shared" si="6"/>
        <v>1.3</v>
      </c>
      <c r="E15" s="113" t="s">
        <v>293</v>
      </c>
      <c r="F15" s="113"/>
      <c r="G15" s="113"/>
      <c r="H15" s="114"/>
      <c r="I15" s="114"/>
      <c r="J15" s="114"/>
      <c r="K15" s="115"/>
      <c r="L15" s="115">
        <v>43326</v>
      </c>
      <c r="M15" s="116"/>
      <c r="N15" s="124"/>
      <c r="O15" s="125"/>
      <c r="P15" s="116"/>
      <c r="Q15" s="118">
        <f>IF(L15&lt;&gt;"",L15,IF(OR(H15&lt;&gt;"",I15&lt;&gt;"",J15&lt;&gt;""),WORKDAY.INTL(MAX(IFERROR(INDEX(R:R,MATCH(H15,D:D,0)),0),IFERROR(INDEX(R:R,MATCH(I15,D:D,0)),0),IFERROR(INDEX(R:R,MATCH(J15,D:D,0)),0)),1,weekend,holidays),IF(#REF!&lt;&gt;"",IF(M15&lt;&gt;"",WORKDAY.INTL(#REF!,-(MAX(M15,1)-1),weekend,holidays),#REF!-(MAX(N15,1)-1))," - ")))</f>
        <v>43326</v>
      </c>
      <c r="R15" s="118">
        <f t="shared" si="7"/>
        <v>43326</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6"/>
        <v>1.4</v>
      </c>
      <c r="E16" s="113" t="s">
        <v>294</v>
      </c>
      <c r="F16" s="113"/>
      <c r="G16" s="113"/>
      <c r="H16" s="114"/>
      <c r="I16" s="114"/>
      <c r="J16" s="114"/>
      <c r="K16" s="115"/>
      <c r="L16" s="115">
        <v>43354</v>
      </c>
      <c r="M16" s="124"/>
      <c r="N16" s="124"/>
      <c r="O16" s="125"/>
      <c r="P16" s="129"/>
      <c r="Q16" s="118">
        <f>IF(L16&lt;&gt;"",L16,IF(OR(H16&lt;&gt;"",I16&lt;&gt;"",J16&lt;&gt;""),WORKDAY.INTL(MAX(IFERROR(INDEX(R:R,MATCH(H16,D:D,0)),0),IFERROR(INDEX(R:R,MATCH(I16,D:D,0)),0),IFERROR(INDEX(R:R,MATCH(J16,D:D,0)),0)),1,weekend,holidays),IF(#REF!&lt;&gt;"",IF(M16&lt;&gt;"",WORKDAY.INTL(#REF!,-(MAX(M16,1)-1),weekend,holidays),#REF!-(MAX(N16,1)-1))," - ")))</f>
        <v>43354</v>
      </c>
      <c r="R16" s="118">
        <f t="shared" si="7"/>
        <v>43354</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6"/>
        <v>1.5</v>
      </c>
      <c r="E17" s="113" t="s">
        <v>295</v>
      </c>
      <c r="F17" s="113"/>
      <c r="G17" s="113"/>
      <c r="H17" s="114" t="str">
        <f>D13</f>
        <v>1.1</v>
      </c>
      <c r="I17" s="114"/>
      <c r="J17" s="114"/>
      <c r="K17" s="115"/>
      <c r="L17" s="115">
        <v>43390</v>
      </c>
      <c r="M17" s="129"/>
      <c r="N17" s="124"/>
      <c r="O17" s="125"/>
      <c r="P17" s="129"/>
      <c r="Q17" s="118">
        <f>IF(L17&lt;&gt;"",L17,IF(OR(H17&lt;&gt;"",I17&lt;&gt;"",J17&lt;&gt;""),WORKDAY.INTL(MAX(IFERROR(INDEX(R:R,MATCH(H17,D:D,0)),0),IFERROR(INDEX(R:R,MATCH(I17,D:D,0)),0),IFERROR(INDEX(R:R,MATCH(J17,D:D,0)),0)),1,weekend,holidays),IF(#REF!&lt;&gt;"",IF(M17&lt;&gt;"",WORKDAY.INTL(#REF!,-(MAX(M17,1)-1),weekend,holidays),#REF!-(MAX(N17,1)-1))," - ")))</f>
        <v>43390</v>
      </c>
      <c r="R17" s="118">
        <f t="shared" si="7"/>
        <v>43390</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6"/>
        <v>1.6</v>
      </c>
      <c r="E18" s="113" t="s">
        <v>296</v>
      </c>
      <c r="F18" s="113"/>
      <c r="G18" s="113"/>
      <c r="H18" s="131"/>
      <c r="I18" s="114"/>
      <c r="J18" s="114"/>
      <c r="K18" s="115"/>
      <c r="L18" s="115"/>
      <c r="M18" s="124"/>
      <c r="N18" s="124"/>
      <c r="O18" s="125"/>
      <c r="P18" s="129"/>
      <c r="Q18" s="118" t="str">
        <f>IF(K18&lt;&gt;"",K18,IF(OR(H18&lt;&gt;"",I18&lt;&gt;"",J18&lt;&gt;""),WORKDAY.INTL(MAX(IFERROR(INDEX(R:R,MATCH(H18,D:D,0)),0),IFERROR(INDEX(R:R,MATCH(I18,D:D,0)),0),IFERROR(INDEX(R:R,MATCH(J18,D:D,0)),0)),1,weekend,holidays),IF(L18&lt;&gt;"",IF(M18&lt;&gt;"",WORKDAY.INTL(L18,-(MAX(M18,1)-1),weekend,holidays),L18-(MAX(N18,1)-1))," - ")))</f>
        <v xml:space="preserve"> - </v>
      </c>
      <c r="R18" s="118" t="str">
        <f t="shared" si="7"/>
        <v xml:space="preserve"> - </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6"/>
        <v>1.7</v>
      </c>
      <c r="E19" s="113" t="s">
        <v>297</v>
      </c>
      <c r="F19" s="113"/>
      <c r="G19" s="113"/>
      <c r="H19" s="114"/>
      <c r="I19" s="114"/>
      <c r="J19" s="114"/>
      <c r="K19" s="115"/>
      <c r="L19" s="115"/>
      <c r="M19" s="129"/>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ref="R19:R24" si="8">IF(L19&lt;&gt;"",L19,IF(Q19=" - "," - ",IF(M19&lt;&gt;"",WORKDAY.INTL(Q19,M19-1,weekend,holidays),Q19+MAX(N19,1)-1)))</f>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6"/>
        <v>1.8</v>
      </c>
      <c r="E20" s="113" t="s">
        <v>346</v>
      </c>
      <c r="F20" s="113"/>
      <c r="G20" s="113"/>
      <c r="H20" s="114"/>
      <c r="I20" s="114"/>
      <c r="J20" s="114"/>
      <c r="K20" s="115"/>
      <c r="L20" s="115"/>
      <c r="M20" s="116"/>
      <c r="N20" s="124"/>
      <c r="O20" s="125"/>
      <c r="P20" s="116"/>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si="8"/>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6"/>
        <v>1.9</v>
      </c>
      <c r="E21" s="113" t="s">
        <v>347</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8"/>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6"/>
        <v>1.10</v>
      </c>
      <c r="E22" s="113" t="s">
        <v>298</v>
      </c>
      <c r="F22" s="113"/>
      <c r="G22" s="113"/>
      <c r="H22" s="114"/>
      <c r="I22" s="114"/>
      <c r="J22" s="114"/>
      <c r="K22" s="115"/>
      <c r="L22" s="115">
        <v>43455</v>
      </c>
      <c r="M22" s="116">
        <v>40</v>
      </c>
      <c r="N22" s="124"/>
      <c r="O22" s="125"/>
      <c r="P22" s="116"/>
      <c r="Q22" s="118">
        <f ca="1">IF(K22&lt;&gt;"",K22,IF(OR(H22&lt;&gt;"",I22&lt;&gt;"",J22&lt;&gt;""),WORKDAY.INTL(MAX(IFERROR(INDEX(R:R,MATCH(H22,D:D,0)),0),IFERROR(INDEX(R:R,MATCH(I22,D:D,0)),0),IFERROR(INDEX(R:R,MATCH(J22,D:D,0)),0)),1,weekend,holidays),IF(L22&lt;&gt;"",IF(M22&lt;&gt;"",WORKDAY.INTL(L22,-(MAX(M22,1)-1),weekend,holidays),L22-(MAX(N22,1)-1))," - ")))</f>
        <v>43399</v>
      </c>
      <c r="R22" s="118">
        <f t="shared" si="8"/>
        <v>43455</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6"/>
        <v>1.11</v>
      </c>
      <c r="E23" s="113" t="s">
        <v>299</v>
      </c>
      <c r="F23" s="113"/>
      <c r="G23" s="113"/>
      <c r="H23" s="114" t="str">
        <f>D18</f>
        <v>1.6</v>
      </c>
      <c r="I23" s="114" t="str">
        <f>D20</f>
        <v>1.8</v>
      </c>
      <c r="J23" s="114" t="str">
        <f>D21</f>
        <v>1.9</v>
      </c>
      <c r="K23" s="115"/>
      <c r="L23" s="115"/>
      <c r="M23" s="124"/>
      <c r="N23" s="124"/>
      <c r="O23" s="125"/>
      <c r="P23" s="129"/>
      <c r="Q23" s="118" t="e">
        <f ca="1">IF(K23&lt;&gt;"",K23,IF(OR(H23&lt;&gt;"",I23&lt;&gt;"",J23&lt;&gt;""),WORKDAY.INTL(MAX(IFERROR(INDEX(R:R,MATCH(H23,D:D,0)),0),IFERROR(INDEX(R:R,MATCH(I23,D:D,0)),0),IFERROR(INDEX(R:R,MATCH(J23,D:D,0)),0)),1,weekend,holidays),IF(L23&lt;&gt;"",IF(M23&lt;&gt;"",WORKDAY.INTL(L23,-(MAX(M23,1)-1),weekend,holidays),L23-(MAX(N23,1)-1))," - ")))</f>
        <v>#VALUE!</v>
      </c>
      <c r="R23" s="118" t="e">
        <f t="shared" ca="1" si="8"/>
        <v>#VALUE!</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6"/>
        <v>1.12</v>
      </c>
      <c r="E24" s="113" t="s">
        <v>300</v>
      </c>
      <c r="F24" s="113"/>
      <c r="G24" s="113"/>
      <c r="H24" s="128" t="str">
        <f>D15</f>
        <v>1.3</v>
      </c>
      <c r="I24" s="114" t="str">
        <f>D16</f>
        <v>1.4</v>
      </c>
      <c r="J24" s="114"/>
      <c r="K24" s="115"/>
      <c r="L24" s="115"/>
      <c r="M24" s="116"/>
      <c r="N24" s="124"/>
      <c r="O24" s="125"/>
      <c r="P24" s="116"/>
      <c r="Q24" s="118">
        <f ca="1">IF(K24&lt;&gt;"",K24,IF(OR(H24&lt;&gt;"",I24&lt;&gt;"",J24&lt;&gt;""),WORKDAY.INTL(MAX(IFERROR(INDEX(R:R,MATCH(H24,D:D,0)),0),IFERROR(INDEX(R:R,MATCH(I24,D:D,0)),0),IFERROR(INDEX(R:R,MATCH(J24,D:D,0)),0)),1,weekend,holidays),IF(L24&lt;&gt;"",IF(M24&lt;&gt;"",WORKDAY.INTL(L24,-(MAX(M24,1)-1),weekend,holidays),L24-(MAX(N24,1)-1))," - ")))</f>
        <v>43355</v>
      </c>
      <c r="R24" s="118">
        <f t="shared" ca="1" si="8"/>
        <v>43355</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6"/>
        <v>1.13</v>
      </c>
      <c r="E25" s="113" t="s">
        <v>301</v>
      </c>
      <c r="F25" s="113"/>
      <c r="G25" s="113"/>
      <c r="H25" s="114" t="str">
        <f>D28</f>
        <v>1.16</v>
      </c>
      <c r="I25" s="114"/>
      <c r="J25" s="141"/>
      <c r="K25" s="115"/>
      <c r="L25" s="115"/>
      <c r="M25" s="116"/>
      <c r="N25" s="124"/>
      <c r="O25" s="125"/>
      <c r="P25" s="129"/>
      <c r="Q25" s="118">
        <f ca="1">IF(K25&lt;&gt;"",K25,IF(OR(H25&lt;&gt;"",I25&lt;&gt;"",J25&lt;&gt;""),WORKDAY.INTL(MAX(IFERROR(INDEX(R:R,MATCH(H25,D:D,0)),0),IFERROR(INDEX(R:R,MATCH(I25,D:D,0)),0),IFERROR(INDEX(R:R,MATCH(J25,D:D,0)),0)),1,weekend,holidays),IF(L25&lt;&gt;"",IF(M25&lt;&gt;"",WORKDAY.INTL(L25,-(MAX(M25,1)-1),weekend,holidays),L25-(MAX(N25,1)-1))," - ")))</f>
        <v>43515</v>
      </c>
      <c r="R25" s="118">
        <f t="shared" ca="1" si="7"/>
        <v>43515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6"/>
        <v>1.14</v>
      </c>
      <c r="E26" s="113" t="s">
        <v>302</v>
      </c>
      <c r="F26" s="113"/>
      <c r="G26" s="113"/>
      <c r="H26" s="114" t="str">
        <f>D28</f>
        <v>1.16</v>
      </c>
      <c r="I26" s="114"/>
      <c r="J26" s="114"/>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7"/>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6"/>
        <v>1.15</v>
      </c>
      <c r="E27" s="113" t="s">
        <v>303</v>
      </c>
      <c r="F27" s="113"/>
      <c r="G27" s="113"/>
      <c r="H27" s="114" t="str">
        <f>D28</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7"/>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6"/>
        <v>1.16</v>
      </c>
      <c r="E28" s="113" t="s">
        <v>283</v>
      </c>
      <c r="F28" s="113"/>
      <c r="G28" s="113"/>
      <c r="H28" s="114"/>
      <c r="I28" s="114"/>
      <c r="J28" s="114"/>
      <c r="K28" s="115"/>
      <c r="L28" s="115">
        <v>43514</v>
      </c>
      <c r="M28" s="116"/>
      <c r="N28" s="124"/>
      <c r="O28" s="125"/>
      <c r="P28" s="129"/>
      <c r="Q28" s="118">
        <f>IF(K28&lt;&gt;"",K28,IF(OR(H28&lt;&gt;"",I28&lt;&gt;"",J28&lt;&gt;""),WORKDAY.INTL(MAX(IFERROR(INDEX(R:R,MATCH(H28,D:D,0)),0),IFERROR(INDEX(R:R,MATCH(I28,D:D,0)),0),IFERROR(INDEX(R:R,MATCH(J28,D:D,0)),0)),1,weekend,holidays),IF(L28&lt;&gt;"",IF(M28&lt;&gt;"",WORKDAY.INTL(L28,-(MAX(M28,1)-1),weekend,holidays),L28-(MAX(N28,1)-1))," - ")))</f>
        <v>43514</v>
      </c>
      <c r="R28" s="118">
        <f t="shared" ref="R28:R44" si="9">IF(L28&lt;&gt;"",L28,IF(Q28=" - "," - ",IF(M28&lt;&gt;"",WORKDAY.INTL(Q28,M28-1,weekend,holidays),Q28+MAX(N28,1)-1)))</f>
        <v>43514</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1</v>
      </c>
      <c r="D29" s="111" t="str">
        <f t="shared" si="6"/>
        <v>2</v>
      </c>
      <c r="E29" s="113" t="s">
        <v>340</v>
      </c>
      <c r="F29" s="113"/>
      <c r="G29" s="113"/>
      <c r="H29" s="114"/>
      <c r="I29" s="114"/>
      <c r="J29" s="114"/>
      <c r="K29" s="115"/>
      <c r="L29" s="115"/>
      <c r="M29" s="129"/>
      <c r="N29" s="124"/>
      <c r="O29" s="125"/>
      <c r="P29" s="129"/>
      <c r="Q29" s="118" t="str">
        <f>IF(K29&lt;&gt;"",K29,IF(OR(H29&lt;&gt;"",I29&lt;&gt;"",J29&lt;&gt;""),WORKDAY.INTL(MAX(IFERROR(INDEX(R:R,MATCH(H29,D:D,0)),0),IFERROR(INDEX(R:R,MATCH(I29,D:D,0)),0),IFERROR(INDEX(R:R,MATCH(J29,D:D,0)),0)),1,weekend,holidays),IF(L29&lt;&gt;"",IF(M29&lt;&gt;"",WORKDAY.INTL(L29,-(MAX(M29,1)-1),weekend,holidays),L29-(MAX(N29,1)-1))," - ")))</f>
        <v xml:space="preserve"> - </v>
      </c>
      <c r="R29" s="118" t="str">
        <f t="shared" si="9"/>
        <v xml:space="preserve"> - </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2</v>
      </c>
      <c r="D30" s="111" t="str">
        <f t="shared" si="6"/>
        <v>2.1</v>
      </c>
      <c r="E30" s="113" t="s">
        <v>304</v>
      </c>
      <c r="F30" s="113"/>
      <c r="G30" s="113"/>
      <c r="H30" s="114"/>
      <c r="I30" s="114"/>
      <c r="J30" s="114"/>
      <c r="K30" s="115"/>
      <c r="L30" s="115">
        <v>43326</v>
      </c>
      <c r="M30" s="124"/>
      <c r="N30" s="124"/>
      <c r="O30" s="125"/>
      <c r="P30" s="116"/>
      <c r="Q30" s="118">
        <f>IF(K30&lt;&gt;"",K30,IF(OR(H30&lt;&gt;"",I30&lt;&gt;"",J30&lt;&gt;""),WORKDAY.INTL(MAX(IFERROR(INDEX(R:R,MATCH(H30,D:D,0)),0),IFERROR(INDEX(R:R,MATCH(I30,D:D,0)),0),IFERROR(INDEX(R:R,MATCH(J30,D:D,0)),0)),1,weekend,holidays),IF(L30&lt;&gt;"",IF(M30&lt;&gt;"",WORKDAY.INTL(L30,-(MAX(M30,1)-1),weekend,holidays),L30-(MAX(N30,1)-1))," - ")))</f>
        <v>43326</v>
      </c>
      <c r="R30" s="118">
        <f t="shared" si="9"/>
        <v>43326</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6"/>
        <v>2.2</v>
      </c>
      <c r="E31" s="113" t="s">
        <v>305</v>
      </c>
      <c r="F31" s="113"/>
      <c r="G31" s="113"/>
      <c r="H31" s="114"/>
      <c r="I31" s="114"/>
      <c r="J31" s="114"/>
      <c r="K31" s="115"/>
      <c r="L31" s="115">
        <v>43333</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43333</v>
      </c>
      <c r="R31" s="118">
        <f t="shared" si="9"/>
        <v>43333</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6"/>
        <v>2.3</v>
      </c>
      <c r="E32" s="113" t="s">
        <v>306</v>
      </c>
      <c r="F32" s="113"/>
      <c r="G32" s="113"/>
      <c r="H32" s="114" t="str">
        <f>D31</f>
        <v>2.2</v>
      </c>
      <c r="I32" s="114" t="str">
        <f>D30</f>
        <v>2.1</v>
      </c>
      <c r="J32" s="114"/>
      <c r="K32" s="115"/>
      <c r="L32" s="115"/>
      <c r="M32" s="116"/>
      <c r="N32" s="124"/>
      <c r="O32" s="125"/>
      <c r="P32" s="129"/>
      <c r="Q32" s="118">
        <f ca="1">IF(K32&lt;&gt;"",K32,IF(OR(H32&lt;&gt;"",I32&lt;&gt;"",J32&lt;&gt;""),WORKDAY.INTL(MAX(IFERROR(INDEX(R:R,MATCH(H32,D:D,0)),0),IFERROR(INDEX(R:R,MATCH(I32,D:D,0)),0),IFERROR(INDEX(R:R,MATCH(J32,D:D,0)),0)),1,weekend,holidays),IF(L32&lt;&gt;"",IF(M32&lt;&gt;"",WORKDAY.INTL(L32,-(MAX(M32,1)-1),weekend,holidays),L32-(MAX(N32,1)-1))," - ")))</f>
        <v>43334</v>
      </c>
      <c r="R32" s="118">
        <f t="shared" ca="1" si="9"/>
        <v>43334</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36"/>
      <c r="B33" s="137"/>
      <c r="C33" s="110">
        <v>2</v>
      </c>
      <c r="D33" s="111" t="str">
        <f t="shared" si="6"/>
        <v>2.4</v>
      </c>
      <c r="E33" s="113" t="s">
        <v>307</v>
      </c>
      <c r="F33" s="113"/>
      <c r="G33" s="113"/>
      <c r="H33" s="141"/>
      <c r="I33" s="141"/>
      <c r="J33" s="114"/>
      <c r="K33" s="115"/>
      <c r="L33" s="115"/>
      <c r="M33" s="116"/>
      <c r="N33" s="124"/>
      <c r="O33" s="125"/>
      <c r="P33" s="129"/>
      <c r="Q33" s="118" t="str">
        <f>IF(K33&lt;&gt;"",K33,IF(OR(H33&lt;&gt;"",I33&lt;&gt;"",J33&lt;&gt;""),WORKDAY.INTL(MAX(IFERROR(INDEX(R:R,MATCH(H33,D:D,0)),0),IFERROR(INDEX(R:R,MATCH(I33,D:D,0)),0),IFERROR(INDEX(R:R,MATCH(J33,D:D,0)),0)),1,weekend,holidays),IF(L33&lt;&gt;"",IF(M33&lt;&gt;"",WORKDAY.INTL(L33,-(MAX(M33,1)-1),weekend,holidays),L33-(MAX(N33,1)-1))," - ")))</f>
        <v xml:space="preserve"> - </v>
      </c>
      <c r="R33" s="118" t="str">
        <f t="shared" si="9"/>
        <v xml:space="preserve"> - </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6"/>
        <v>2.5</v>
      </c>
      <c r="E34" s="113" t="s">
        <v>308</v>
      </c>
      <c r="F34" s="113"/>
      <c r="G34" s="113"/>
      <c r="H34" s="114"/>
      <c r="I34" s="114"/>
      <c r="J34" s="141"/>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9"/>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6"/>
        <v>2.6</v>
      </c>
      <c r="E35" s="113" t="s">
        <v>309</v>
      </c>
      <c r="F35" s="113"/>
      <c r="G35" s="113"/>
      <c r="H35" s="114"/>
      <c r="I35" s="114"/>
      <c r="J35" s="114"/>
      <c r="K35" s="115"/>
      <c r="L35" s="115">
        <v>43347</v>
      </c>
      <c r="M35" s="116"/>
      <c r="N35" s="124"/>
      <c r="O35" s="125"/>
      <c r="P35" s="129"/>
      <c r="Q35" s="118">
        <f>IF(K35&lt;&gt;"",K35,IF(OR(H35&lt;&gt;"",I35&lt;&gt;"",J35&lt;&gt;""),WORKDAY.INTL(MAX(IFERROR(INDEX(R:R,MATCH(H35,D:D,0)),0),IFERROR(INDEX(R:R,MATCH(I35,D:D,0)),0),IFERROR(INDEX(R:R,MATCH(J35,D:D,0)),0)),1,weekend,holidays),IF(L35&lt;&gt;"",IF(M35&lt;&gt;"",WORKDAY.INTL(L35,-(MAX(M35,1)-1),weekend,holidays),L35-(MAX(N35,1)-1))," - ")))</f>
        <v>43347</v>
      </c>
      <c r="R35" s="118">
        <f t="shared" si="9"/>
        <v>43347</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6"/>
        <v>2.7</v>
      </c>
      <c r="E36" s="113" t="s">
        <v>310</v>
      </c>
      <c r="F36" s="113"/>
      <c r="G36" s="113"/>
      <c r="H36" s="114" t="str">
        <f>D31</f>
        <v>2.2</v>
      </c>
      <c r="I36" s="114" t="str">
        <f>D30</f>
        <v>2.1</v>
      </c>
      <c r="J36" s="114"/>
      <c r="K36" s="115"/>
      <c r="L36" s="115">
        <v>43340</v>
      </c>
      <c r="M36" s="116"/>
      <c r="N36" s="124"/>
      <c r="O36" s="125"/>
      <c r="P36" s="129"/>
      <c r="Q36" s="118">
        <f ca="1">IF(K36&lt;&gt;"",K36,IF(OR(H36&lt;&gt;"",I36&lt;&gt;"",J36&lt;&gt;""),WORKDAY.INTL(MAX(IFERROR(INDEX(R:R,MATCH(H36,D:D,0)),0),IFERROR(INDEX(R:R,MATCH(I36,D:D,0)),0),IFERROR(INDEX(R:R,MATCH(J36,D:D,0)),0)),1,weekend,holidays),IF(L36&lt;&gt;"",IF(M36&lt;&gt;"",WORKDAY.INTL(L36,-(MAX(M36,1)-1),weekend,holidays),L36-(MAX(N36,1)-1))," - ")))</f>
        <v>43334</v>
      </c>
      <c r="R36" s="118">
        <f t="shared" si="9"/>
        <v>43340</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6"/>
        <v>2.8</v>
      </c>
      <c r="E37" s="113" t="s">
        <v>311</v>
      </c>
      <c r="F37" s="113"/>
      <c r="G37" s="113"/>
      <c r="H37" s="114"/>
      <c r="I37" s="114"/>
      <c r="J37" s="114"/>
      <c r="K37" s="144"/>
      <c r="L37" s="144">
        <v>43333</v>
      </c>
      <c r="M37" s="116"/>
      <c r="N37" s="124"/>
      <c r="O37" s="125"/>
      <c r="P37" s="116"/>
      <c r="Q37" s="118">
        <f>IF(K37&lt;&gt;"",K37,IF(OR(H37&lt;&gt;"",I37&lt;&gt;"",J37&lt;&gt;""),WORKDAY.INTL(MAX(IFERROR(INDEX(R:R,MATCH(H37,D:D,0)),0),IFERROR(INDEX(R:R,MATCH(I37,D:D,0)),0),IFERROR(INDEX(R:R,MATCH(J37,D:D,0)),0)),1,weekend,holidays),IF(L37&lt;&gt;"",IF(M37&lt;&gt;"",WORKDAY.INTL(L37,-(MAX(M37,1)-1),weekend,holidays),L37-(MAX(N37,1)-1))," - ")))</f>
        <v>43333</v>
      </c>
      <c r="R37" s="118">
        <f t="shared" si="9"/>
        <v>43333</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6"/>
        <v>2.9</v>
      </c>
      <c r="E38" s="113" t="s">
        <v>312</v>
      </c>
      <c r="F38" s="113"/>
      <c r="G38" s="113"/>
      <c r="H38" s="114"/>
      <c r="I38" s="114"/>
      <c r="J38" s="114"/>
      <c r="K38" s="115"/>
      <c r="L38" s="115">
        <v>43340</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43340</v>
      </c>
      <c r="R38" s="118">
        <f t="shared" si="9"/>
        <v>43340</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6"/>
        <v>2.10</v>
      </c>
      <c r="E39" s="113" t="s">
        <v>313</v>
      </c>
      <c r="F39" s="113"/>
      <c r="G39" s="113"/>
      <c r="H39" s="114" t="str">
        <f>D33</f>
        <v>2.4</v>
      </c>
      <c r="I39" s="114" t="str">
        <f>D34</f>
        <v>2.5</v>
      </c>
      <c r="J39" s="114"/>
      <c r="K39" s="115"/>
      <c r="L39" s="115"/>
      <c r="M39" s="124"/>
      <c r="N39" s="124"/>
      <c r="O39" s="125"/>
      <c r="P39" s="129"/>
      <c r="Q39" s="118" t="e">
        <f ca="1">IF(K39&lt;&gt;"",K39,IF(OR(H39&lt;&gt;"",I39&lt;&gt;"",J39&lt;&gt;""),WORKDAY.INTL(MAX(IFERROR(INDEX(R:R,MATCH(H39,D:D,0)),0),IFERROR(INDEX(R:R,MATCH(I39,D:D,0)),0),IFERROR(INDEX(R:R,MATCH(J39,D:D,0)),0)),1,weekend,holidays),IF(L39&lt;&gt;"",IF(M39&lt;&gt;"",WORKDAY.INTL(L39,-(MAX(M39,1)-1),weekend,holidays),L39-(MAX(N39,1)-1))," - ")))</f>
        <v>#VALUE!</v>
      </c>
      <c r="R39" s="118" t="e">
        <f t="shared" ca="1" si="9"/>
        <v>#VALUE!</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6"/>
        <v>2.11</v>
      </c>
      <c r="E40" s="113" t="s">
        <v>314</v>
      </c>
      <c r="F40" s="113"/>
      <c r="G40" s="113"/>
      <c r="H40" s="128"/>
      <c r="I40" s="114"/>
      <c r="J40" s="114"/>
      <c r="K40" s="115"/>
      <c r="L40" s="115"/>
      <c r="M40" s="116"/>
      <c r="N40" s="124"/>
      <c r="O40" s="125"/>
      <c r="P40" s="116"/>
      <c r="Q40" s="118" t="str">
        <f>IF(K40&lt;&gt;"",K40,IF(OR(H40&lt;&gt;"",I40&lt;&gt;"",J40&lt;&gt;""),WORKDAY.INTL(MAX(IFERROR(INDEX(R:R,MATCH(H40,D:D,0)),0),IFERROR(INDEX(R:R,MATCH(I40,D:D,0)),0),IFERROR(INDEX(R:R,MATCH(J40,D:D,0)),0)),1,weekend,holidays),IF(L40&lt;&gt;"",IF(M40&lt;&gt;"",WORKDAY.INTL(L40,-(MAX(M40,1)-1),weekend,holidays),L40-(MAX(N40,1)-1))," - ")))</f>
        <v xml:space="preserve"> - </v>
      </c>
      <c r="R40" s="118" t="str">
        <f t="shared" si="9"/>
        <v xml:space="preserve"> - </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6"/>
        <v>2.12</v>
      </c>
      <c r="E41" s="113" t="s">
        <v>315</v>
      </c>
      <c r="F41" s="113"/>
      <c r="G41" s="113"/>
      <c r="H41" s="114"/>
      <c r="I41" s="141"/>
      <c r="J41" s="114"/>
      <c r="K41" s="115"/>
      <c r="L41" s="115"/>
      <c r="M41" s="116"/>
      <c r="N41" s="124"/>
      <c r="O41" s="125"/>
      <c r="P41" s="129"/>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9"/>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ref="D42:D48" si="10">IF(C42="","",IF(C42&gt;prevLevel,IF(prevWBS="","1",prevWBS)&amp;REPT(".1",C42-MAX(prevLevel,1)),IF(ISERROR(FIND(".",prevWBS)),REPT("1.",C42-1)&amp;IFERROR(VALUE(prevWBS)+1,"1"),IF(C42=1,"",IFERROR(LEFT(prevWBS,FIND("^",SUBSTITUTE(prevWBS,".","^",C42-1))),""))&amp;VALUE(TRIM(MID(SUBSTITUTE(prevWBS,".",REPT(" ",LEN(prevWBS))),(C42-1)*LEN(prevWBS)+1,LEN(prevWBS))))+1)))</f>
        <v>2.13</v>
      </c>
      <c r="E42" s="113" t="s">
        <v>316</v>
      </c>
      <c r="F42" s="113"/>
      <c r="G42" s="113"/>
      <c r="H42" s="114"/>
      <c r="I42" s="114"/>
      <c r="J42" s="114"/>
      <c r="K42" s="115"/>
      <c r="L42" s="115">
        <v>43444</v>
      </c>
      <c r="M42" s="116"/>
      <c r="N42" s="124"/>
      <c r="O42" s="125"/>
      <c r="P42" s="129"/>
      <c r="Q42" s="118">
        <f>IF(K42&lt;&gt;"",K42,IF(OR(H42&lt;&gt;"",I42&lt;&gt;"",J42&lt;&gt;""),WORKDAY.INTL(MAX(IFERROR(INDEX(R:R,MATCH(H42,D:D,0)),0),IFERROR(INDEX(R:R,MATCH(I42,D:D,0)),0),IFERROR(INDEX(R:R,MATCH(J42,D:D,0)),0)),1,weekend,holidays),IF(L42&lt;&gt;"",IF(M42&lt;&gt;"",WORKDAY.INTL(L42,-(MAX(M42,1)-1),weekend,holidays),L42-(MAX(N42,1)-1))," - ")))</f>
        <v>43444</v>
      </c>
      <c r="R42" s="118">
        <f t="shared" si="9"/>
        <v>43444</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si="10"/>
        <v>2.14</v>
      </c>
      <c r="E43" s="113" t="s">
        <v>317</v>
      </c>
      <c r="F43" s="113"/>
      <c r="G43" s="113"/>
      <c r="H43" s="114"/>
      <c r="I43" s="114"/>
      <c r="J43" s="114"/>
      <c r="K43" s="115"/>
      <c r="L43" s="115"/>
      <c r="M43" s="116">
        <v>7</v>
      </c>
      <c r="N43" s="124"/>
      <c r="O43" s="125"/>
      <c r="P43" s="129"/>
      <c r="Q43" s="118" t="str">
        <f>IF(K43&lt;&gt;"",K43,IF(OR(H43&lt;&gt;"",I43&lt;&gt;"",J43&lt;&gt;""),WORKDAY.INTL(MAX(IFERROR(INDEX(R:R,MATCH(H43,D:D,0)),0),IFERROR(INDEX(R:R,MATCH(I43,D:D,0)),0),IFERROR(INDEX(R:R,MATCH(J43,D:D,0)),0)),1,weekend,holidays),IF(L43&lt;&gt;"",IF(M43&lt;&gt;"",WORKDAY.INTL(L43,-(MAX(M43,1)-1),weekend,holidays),L43-(MAX(N43,1)-1))," - ")))</f>
        <v xml:space="preserve"> - </v>
      </c>
      <c r="R43" s="118" t="str">
        <f t="shared" si="9"/>
        <v xml:space="preserve"> - </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10"/>
        <v>2.15</v>
      </c>
      <c r="E44" s="113" t="s">
        <v>318</v>
      </c>
      <c r="F44" s="113"/>
      <c r="G44" s="113"/>
      <c r="H44" s="114"/>
      <c r="I44" s="114"/>
      <c r="J44" s="114"/>
      <c r="K44" s="115"/>
      <c r="L44" s="115"/>
      <c r="M44" s="116"/>
      <c r="N44" s="124"/>
      <c r="O44" s="125"/>
      <c r="P44" s="116"/>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9"/>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10"/>
        <v>2.16</v>
      </c>
      <c r="E45" s="113" t="s">
        <v>319</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ref="R45:R51" si="11">IF(L45&lt;&gt;"",L45,IF(Q45=" - "," - ",IF(M45&lt;&gt;"",WORKDAY.INTL(Q45,M45-1,weekend,holidays),Q45+MAX(N45,1)-1)))</f>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10"/>
        <v>2.17</v>
      </c>
      <c r="E46" s="113" t="s">
        <v>320</v>
      </c>
      <c r="F46" s="113"/>
      <c r="G46" s="113"/>
      <c r="H46" s="114"/>
      <c r="I46" s="114"/>
      <c r="J46" s="114"/>
      <c r="K46" s="115"/>
      <c r="L46" s="115"/>
      <c r="M46" s="124"/>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si="11"/>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10"/>
        <v>2.18</v>
      </c>
      <c r="E47" s="113" t="s">
        <v>321</v>
      </c>
      <c r="F47" s="113"/>
      <c r="G47" s="113"/>
      <c r="H47" s="128"/>
      <c r="I47" s="141"/>
      <c r="J47" s="114"/>
      <c r="K47" s="115"/>
      <c r="L47" s="115">
        <v>43284</v>
      </c>
      <c r="M47" s="116"/>
      <c r="N47" s="124"/>
      <c r="O47" s="125"/>
      <c r="P47" s="116"/>
      <c r="Q47" s="118">
        <f>IF(K47&lt;&gt;"",K47,IF(OR(H47&lt;&gt;"",I47&lt;&gt;"",J47&lt;&gt;""),WORKDAY.INTL(MAX(IFERROR(INDEX(R:R,MATCH(H47,D:D,0)),0),IFERROR(INDEX(R:R,MATCH(I47,D:D,0)),0),IFERROR(INDEX(R:R,MATCH(J47,D:D,0)),0)),1,weekend,holidays),IF(L47&lt;&gt;"",IF(M47&lt;&gt;"",WORKDAY.INTL(L47,-(MAX(M47,1)-1),weekend,holidays),L47-(MAX(N47,1)-1))," - ")))</f>
        <v>43284</v>
      </c>
      <c r="R47" s="118">
        <f t="shared" si="11"/>
        <v>43284</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10"/>
        <v>2.19</v>
      </c>
      <c r="E48" s="113" t="s">
        <v>322</v>
      </c>
      <c r="F48" s="113"/>
      <c r="G48" s="113"/>
      <c r="H48" s="114"/>
      <c r="I48" s="114"/>
      <c r="J48" s="114"/>
      <c r="K48" s="115"/>
      <c r="L48" s="115">
        <v>43312</v>
      </c>
      <c r="M48" s="124"/>
      <c r="N48" s="124"/>
      <c r="O48" s="125"/>
      <c r="P48" s="129"/>
      <c r="Q48" s="118">
        <f>IF(K48&lt;&gt;"",K48,IF(OR(H48&lt;&gt;"",I48&lt;&gt;"",J48&lt;&gt;""),WORKDAY.INTL(MAX(IFERROR(INDEX(R:R,MATCH(H48,D:D,0)),0),IFERROR(INDEX(R:R,MATCH(I48,D:D,0)),0),IFERROR(INDEX(R:R,MATCH(J48,D:D,0)),0)),1,weekend,holidays),IF(L48&lt;&gt;"",IF(M48&lt;&gt;"",WORKDAY.INTL(L48,-(MAX(M48,1)-1),weekend,holidays),L48-(MAX(N48,1)-1))," - ")))</f>
        <v>43312</v>
      </c>
      <c r="R48" s="118">
        <f>IF(L48&lt;&gt;"",L48,IF(Q48=" - "," - ",IF(M48&lt;&gt;"",WORKDAY.INTL(Q48,M48-1,weekend,holidays),Q48+MAX(N48,1)-1)))</f>
        <v>43312</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ref="D49:D55" si="12">IF(C49="","",IF(C49&gt;prevLevel,IF(prevWBS="","1",prevWBS)&amp;REPT(".1",C49-MAX(prevLevel,1)),IF(ISERROR(FIND(".",prevWBS)),REPT("1.",C49-1)&amp;IFERROR(VALUE(prevWBS)+1,"1"),IF(C49=1,"",IFERROR(LEFT(prevWBS,FIND("^",SUBSTITUTE(prevWBS,".","^",C49-1))),""))&amp;VALUE(TRIM(MID(SUBSTITUTE(prevWBS,".",REPT(" ",LEN(prevWBS))),(C49-1)*LEN(prevWBS)+1,LEN(prevWBS))))+1)))</f>
        <v>2.20</v>
      </c>
      <c r="E49" s="113" t="s">
        <v>323</v>
      </c>
      <c r="F49" s="113"/>
      <c r="G49" s="113"/>
      <c r="H49" s="114"/>
      <c r="I49" s="114"/>
      <c r="J49" s="114"/>
      <c r="K49" s="115"/>
      <c r="L49" s="115">
        <v>43326</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43326</v>
      </c>
      <c r="R49" s="118">
        <f t="shared" si="11"/>
        <v>43326</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si="12"/>
        <v>2.21</v>
      </c>
      <c r="E50" s="113" t="s">
        <v>324</v>
      </c>
      <c r="F50" s="113"/>
      <c r="G50" s="113"/>
      <c r="H50" s="114"/>
      <c r="I50" s="114"/>
      <c r="J50" s="114"/>
      <c r="K50" s="115"/>
      <c r="L50" s="115">
        <v>43339</v>
      </c>
      <c r="M50" s="124">
        <v>30</v>
      </c>
      <c r="N50" s="124"/>
      <c r="O50" s="125"/>
      <c r="P50" s="129"/>
      <c r="Q50" s="118">
        <f ca="1">IF(K50&lt;&gt;"",K50,IF(OR(H50&lt;&gt;"",I50&lt;&gt;"",J50&lt;&gt;""),WORKDAY.INTL(MAX(IFERROR(INDEX(R:R,MATCH(H50,D:D,0)),0),IFERROR(INDEX(R:R,MATCH(I50,D:D,0)),0),IFERROR(INDEX(R:R,MATCH(J50,D:D,0)),0)),1,weekend,holidays),IF(L50&lt;&gt;"",IF(M50&lt;&gt;"",WORKDAY.INTL(L50,-(MAX(M50,1)-1),weekend,holidays),L50-(MAX(N50,1)-1))," - ")))</f>
        <v>43297</v>
      </c>
      <c r="R50" s="118">
        <f t="shared" si="11"/>
        <v>43339</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12"/>
        <v>2.22</v>
      </c>
      <c r="E51" s="113" t="s">
        <v>325</v>
      </c>
      <c r="F51" s="113"/>
      <c r="G51" s="113"/>
      <c r="H51" s="114"/>
      <c r="I51" s="114"/>
      <c r="J51" s="114"/>
      <c r="K51" s="115"/>
      <c r="L51" s="115">
        <v>43353</v>
      </c>
      <c r="M51" s="116"/>
      <c r="N51" s="124"/>
      <c r="O51" s="125"/>
      <c r="P51" s="116"/>
      <c r="Q51" s="118">
        <f>IF(K51&lt;&gt;"",K51,IF(OR(H51&lt;&gt;"",I51&lt;&gt;"",J51&lt;&gt;""),WORKDAY.INTL(MAX(IFERROR(INDEX(R:R,MATCH(H51,D:D,0)),0),IFERROR(INDEX(R:R,MATCH(I51,D:D,0)),0),IFERROR(INDEX(R:R,MATCH(J51,D:D,0)),0)),1,weekend,holidays),IF(L51&lt;&gt;"",IF(M51&lt;&gt;"",WORKDAY.INTL(L51,-(MAX(M51,1)-1),weekend,holidays),L51-(MAX(N51,1)-1))," - ")))</f>
        <v>43353</v>
      </c>
      <c r="R51" s="118">
        <f t="shared" si="11"/>
        <v>43353</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12"/>
        <v>2.23</v>
      </c>
      <c r="E52" s="113" t="s">
        <v>326</v>
      </c>
      <c r="F52" s="113"/>
      <c r="G52" s="113"/>
      <c r="H52" s="114"/>
      <c r="I52" s="114"/>
      <c r="J52" s="114"/>
      <c r="K52" s="115"/>
      <c r="L52" s="115">
        <v>43312</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43312</v>
      </c>
      <c r="R52" s="118">
        <f>IF(L52&lt;&gt;"",L52,IF(Q52=" - "," - ",IF(M52&lt;&gt;"",WORKDAY.INTL(Q52,M52-1,weekend,holidays),Q52+MAX(N52,1)-1)))</f>
        <v>43312</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12"/>
        <v>2.24</v>
      </c>
      <c r="E53" s="113" t="s">
        <v>327</v>
      </c>
      <c r="F53" s="113"/>
      <c r="G53" s="113"/>
      <c r="H53" s="114"/>
      <c r="I53" s="114"/>
      <c r="J53" s="114"/>
      <c r="K53" s="115"/>
      <c r="L53" s="115"/>
      <c r="M53" s="124"/>
      <c r="N53" s="124"/>
      <c r="O53" s="125"/>
      <c r="P53" s="129"/>
      <c r="Q53" s="118" t="str">
        <f>IF(K53&lt;&gt;"",K53,IF(OR(H53&lt;&gt;"",I53&lt;&gt;"",J53&lt;&gt;""),WORKDAY.INTL(MAX(IFERROR(INDEX(R:R,MATCH(H53,D:D,0)),0),IFERROR(INDEX(R:R,MATCH(I53,D:D,0)),0),IFERROR(INDEX(R:R,MATCH(J53,D:D,0)),0)),1,weekend,holidays),IF(L53&lt;&gt;"",IF(M53&lt;&gt;"",WORKDAY.INTL(L53,-(MAX(M53,1)-1),weekend,holidays),L53-(MAX(N53,1)-1))," - ")))</f>
        <v xml:space="preserve"> - </v>
      </c>
      <c r="R53" s="118" t="str">
        <f>IF(L53&lt;&gt;"",L53,IF(Q53=" - "," - ",IF(M53&lt;&gt;"",WORKDAY.INTL(Q53,M53-1,weekend,holidays),Q53+MAX(N53,1)-1)))</f>
        <v xml:space="preserve"> - </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12"/>
        <v>2.25</v>
      </c>
      <c r="E54" s="113" t="s">
        <v>328</v>
      </c>
      <c r="F54" s="113"/>
      <c r="G54" s="113"/>
      <c r="H54" s="128"/>
      <c r="I54" s="141"/>
      <c r="J54" s="114"/>
      <c r="K54" s="115"/>
      <c r="L54" s="115">
        <v>43381</v>
      </c>
      <c r="M54" s="116"/>
      <c r="N54" s="124"/>
      <c r="O54" s="125"/>
      <c r="P54" s="116"/>
      <c r="Q54" s="118">
        <f>IF(K54&lt;&gt;"",K54,IF(OR(H54&lt;&gt;"",I54&lt;&gt;"",J54&lt;&gt;""),WORKDAY.INTL(MAX(IFERROR(INDEX(R:R,MATCH(H54,D:D,0)),0),IFERROR(INDEX(R:R,MATCH(I54,D:D,0)),0),IFERROR(INDEX(R:R,MATCH(J54,D:D,0)),0)),1,weekend,holidays),IF(L54&lt;&gt;"",IF(M54&lt;&gt;"",WORKDAY.INTL(L54,-(MAX(M54,1)-1),weekend,holidays),L54-(MAX(N54,1)-1))," - ")))</f>
        <v>43381</v>
      </c>
      <c r="R54" s="118">
        <f>IF(L54&lt;&gt;"",L54,IF(Q54=" - "," - ",IF(M54&lt;&gt;"",WORKDAY.INTL(Q54,M54-1,weekend,holidays),Q54+MAX(N54,1)-1)))</f>
        <v>43381</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12"/>
        <v>2.26</v>
      </c>
      <c r="E55" s="113" t="s">
        <v>329</v>
      </c>
      <c r="F55" s="113"/>
      <c r="G55" s="113"/>
      <c r="H55" s="114"/>
      <c r="I55" s="141"/>
      <c r="J55" s="114"/>
      <c r="K55" s="115"/>
      <c r="L55" s="115">
        <v>43388</v>
      </c>
      <c r="M55" s="124"/>
      <c r="N55" s="124"/>
      <c r="O55" s="125"/>
      <c r="P55" s="129"/>
      <c r="Q55" s="118">
        <f>IF(K55&lt;&gt;"",K55,IF(OR(H55&lt;&gt;"",I55&lt;&gt;"",J55&lt;&gt;""),WORKDAY.INTL(MAX(IFERROR(INDEX(R:R,MATCH(H55,D:D,0)),0),IFERROR(INDEX(R:R,MATCH(I55,D:D,0)),0),IFERROR(INDEX(R:R,MATCH(J55,D:D,0)),0)),1,weekend,holidays),IF(L55&lt;&gt;"",IF(M55&lt;&gt;"",WORKDAY.INTL(L55,-(MAX(M55,1)-1),weekend,holidays),L55-(MAX(N55,1)-1))," - ")))</f>
        <v>43388</v>
      </c>
      <c r="R55" s="118">
        <f t="shared" ref="R55:R72" si="13">IF(L55&lt;&gt;"",L55,IF(Q55=" - "," - ",IF(M55&lt;&gt;"",WORKDAY.INTL(Q55,M55-1,weekend,holidays),Q55+MAX(N55,1)-1)))</f>
        <v>43388</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ref="D56:D87" si="14">IF(C56="","",IF(C56&gt;prevLevel,IF(prevWBS="","1",prevWBS)&amp;REPT(".1",C56-MAX(prevLevel,1)),IF(ISERROR(FIND(".",prevWBS)),REPT("1.",C56-1)&amp;IFERROR(VALUE(prevWBS)+1,"1"),IF(C56=1,"",IFERROR(LEFT(prevWBS,FIND("^",SUBSTITUTE(prevWBS,".","^",C56-1))),""))&amp;VALUE(TRIM(MID(SUBSTITUTE(prevWBS,".",REPT(" ",LEN(prevWBS))),(C56-1)*LEN(prevWBS)+1,LEN(prevWBS))))+1)))</f>
        <v>2.27</v>
      </c>
      <c r="E56" s="113" t="s">
        <v>330</v>
      </c>
      <c r="F56" s="113"/>
      <c r="G56" s="113"/>
      <c r="H56" s="114" t="str">
        <f>D54</f>
        <v>2.25</v>
      </c>
      <c r="I56" s="114" t="str">
        <f>D51</f>
        <v>2.22</v>
      </c>
      <c r="J56" s="114"/>
      <c r="K56" s="115"/>
      <c r="L56" s="115">
        <v>43396</v>
      </c>
      <c r="M56" s="124"/>
      <c r="N56" s="124"/>
      <c r="O56" s="125"/>
      <c r="P56" s="129"/>
      <c r="Q56" s="118">
        <f ca="1">IF(K56&lt;&gt;"",K56,IF(OR(H56&lt;&gt;"",I56&lt;&gt;"",J56&lt;&gt;""),WORKDAY.INTL(MAX(IFERROR(INDEX(R:R,MATCH(H56,D:D,0)),0),IFERROR(INDEX(R:R,MATCH(I56,D:D,0)),0),IFERROR(INDEX(R:R,MATCH(J56,D:D,0)),0)),1,weekend,holidays),IF(L56&lt;&gt;"",IF(M56&lt;&gt;"",WORKDAY.INTL(L56,-(MAX(M56,1)-1),weekend,holidays),L56-(MAX(N56,1)-1))," - ")))</f>
        <v>43382</v>
      </c>
      <c r="R56" s="118">
        <f t="shared" si="13"/>
        <v>43396</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si="14"/>
        <v>2.28</v>
      </c>
      <c r="E57" s="113" t="s">
        <v>331</v>
      </c>
      <c r="F57" s="113"/>
      <c r="G57" s="113"/>
      <c r="H57" s="114" t="str">
        <f>D56</f>
        <v>2.27</v>
      </c>
      <c r="I57" s="114" t="str">
        <f>D41</f>
        <v>2.12</v>
      </c>
      <c r="J57" s="114" t="str">
        <f>D40</f>
        <v>2.11</v>
      </c>
      <c r="K57" s="115"/>
      <c r="L57" s="115">
        <v>43423</v>
      </c>
      <c r="M57" s="124"/>
      <c r="N57" s="124"/>
      <c r="O57" s="125"/>
      <c r="P57" s="129"/>
      <c r="Q57" s="118" t="e">
        <f ca="1">IF(K57&lt;&gt;"",K57,IF(OR(H57&lt;&gt;"",I57&lt;&gt;"",J57&lt;&gt;""),WORKDAY.INTL(MAX(IFERROR(INDEX(R:R,MATCH(H57,D:D,0)),0),IFERROR(INDEX(R:R,MATCH(I57,D:D,0)),0),IFERROR(INDEX(R:R,MATCH(J57,D:D,0)),0)),1,weekend,holidays),IF(L57&lt;&gt;"",IF(M57&lt;&gt;"",WORKDAY.INTL(L57,-(MAX(M57,1)-1),weekend,holidays),L57-(MAX(N57,1)-1))," - ")))</f>
        <v>#VALUE!</v>
      </c>
      <c r="R57" s="118">
        <f t="shared" si="13"/>
        <v>43423</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14"/>
        <v>2.29</v>
      </c>
      <c r="E58" s="113" t="s">
        <v>332</v>
      </c>
      <c r="F58" s="113"/>
      <c r="G58" s="113"/>
      <c r="H58" s="114"/>
      <c r="I58" s="114"/>
      <c r="J58" s="114"/>
      <c r="K58" s="115"/>
      <c r="L58" s="115">
        <v>43371</v>
      </c>
      <c r="M58" s="124"/>
      <c r="N58" s="124"/>
      <c r="O58" s="125"/>
      <c r="P58" s="116"/>
      <c r="Q58" s="118">
        <f>IF(K58&lt;&gt;"",K58,IF(OR(H58&lt;&gt;"",I58&lt;&gt;"",J58&lt;&gt;""),WORKDAY.INTL(MAX(IFERROR(INDEX(R:R,MATCH(H58,D:D,0)),0),IFERROR(INDEX(R:R,MATCH(I58,D:D,0)),0),IFERROR(INDEX(R:R,MATCH(J58,D:D,0)),0)),1,weekend,holidays),IF(L58&lt;&gt;"",IF(M58&lt;&gt;"",WORKDAY.INTL(L58,-(MAX(M58,1)-1),weekend,holidays),L58-(MAX(N58,1)-1))," - ")))</f>
        <v>43371</v>
      </c>
      <c r="R58" s="118">
        <f t="shared" si="13"/>
        <v>43371</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14"/>
        <v>2.30</v>
      </c>
      <c r="E59" s="113" t="s">
        <v>333</v>
      </c>
      <c r="F59" s="113"/>
      <c r="G59" s="113"/>
      <c r="H59" s="114"/>
      <c r="I59" s="141"/>
      <c r="J59" s="114"/>
      <c r="K59" s="115"/>
      <c r="L59" s="115">
        <v>43452</v>
      </c>
      <c r="M59" s="124"/>
      <c r="N59" s="124"/>
      <c r="O59" s="125"/>
      <c r="P59" s="129"/>
      <c r="Q59" s="118">
        <f>IF(K59&lt;&gt;"",K59,IF(OR(H59&lt;&gt;"",I59&lt;&gt;"",J59&lt;&gt;""),WORKDAY.INTL(MAX(IFERROR(INDEX(R:R,MATCH(H59,D:D,0)),0),IFERROR(INDEX(R:R,MATCH(I59,D:D,0)),0),IFERROR(INDEX(R:R,MATCH(J59,D:D,0)),0)),1,weekend,holidays),IF(L59&lt;&gt;"",IF(M59&lt;&gt;"",WORKDAY.INTL(L59,-(MAX(M59,1)-1),weekend,holidays),L59-(MAX(N59,1)-1))," - ")))</f>
        <v>43452</v>
      </c>
      <c r="R59" s="118">
        <f t="shared" si="13"/>
        <v>43452</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14"/>
        <v>2.31</v>
      </c>
      <c r="E60" s="113" t="s">
        <v>348</v>
      </c>
      <c r="F60" s="113"/>
      <c r="G60" s="113"/>
      <c r="H60" s="114"/>
      <c r="I60" s="114"/>
      <c r="J60" s="114"/>
      <c r="K60" s="115">
        <v>43560</v>
      </c>
      <c r="L60" s="115"/>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43560</v>
      </c>
      <c r="R60" s="118">
        <f t="shared" si="13"/>
        <v>43560</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14"/>
        <v>2.32</v>
      </c>
      <c r="E61" s="113" t="s">
        <v>334</v>
      </c>
      <c r="F61" s="113"/>
      <c r="G61" s="113"/>
      <c r="H61" s="114"/>
      <c r="I61" s="114"/>
      <c r="J61" s="114"/>
      <c r="K61" s="115"/>
      <c r="L61" s="115"/>
      <c r="M61" s="124"/>
      <c r="N61" s="124"/>
      <c r="O61" s="125"/>
      <c r="P61" s="116"/>
      <c r="Q61" s="118" t="str">
        <f>IF(K61&lt;&gt;"",K61,IF(OR(H61&lt;&gt;"",I61&lt;&gt;"",J61&lt;&gt;""),WORKDAY.INTL(MAX(IFERROR(INDEX(R:R,MATCH(H61,D:D,0)),0),IFERROR(INDEX(R:R,MATCH(I61,D:D,0)),0),IFERROR(INDEX(R:R,MATCH(J61,D:D,0)),0)),1,weekend,holidays),IF(L61&lt;&gt;"",IF(M61&lt;&gt;"",WORKDAY.INTL(L61,-(MAX(M61,1)-1),weekend,holidays),L61-(MAX(N61,1)-1))," - ")))</f>
        <v xml:space="preserve"> - </v>
      </c>
      <c r="R61" s="118" t="str">
        <f t="shared" si="13"/>
        <v xml:space="preserve"> - </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14"/>
        <v>2.33</v>
      </c>
      <c r="E62" s="113" t="s">
        <v>335</v>
      </c>
      <c r="F62" s="113"/>
      <c r="G62" s="113"/>
      <c r="H62" s="114" t="str">
        <f>D57</f>
        <v>2.28</v>
      </c>
      <c r="I62" s="114"/>
      <c r="J62" s="114"/>
      <c r="K62" s="115"/>
      <c r="L62" s="115"/>
      <c r="M62" s="124"/>
      <c r="N62" s="124"/>
      <c r="O62" s="125"/>
      <c r="P62" s="116"/>
      <c r="Q62" s="118">
        <f ca="1">IF(K62&lt;&gt;"",K62,IF(OR(H62&lt;&gt;"",I62&lt;&gt;"",J62&lt;&gt;""),WORKDAY.INTL(MAX(IFERROR(INDEX(R:R,MATCH(H62,D:D,0)),0),IFERROR(INDEX(R:R,MATCH(I62,D:D,0)),0),IFERROR(INDEX(R:R,MATCH(J62,D:D,0)),0)),1,weekend,holidays),IF(L62&lt;&gt;"",IF(M62&lt;&gt;"",WORKDAY.INTL(L62,-(MAX(M62,1)-1),weekend,holidays),L62-(MAX(N62,1)-1))," - ")))</f>
        <v>43424</v>
      </c>
      <c r="R62" s="118">
        <f t="shared" ca="1" si="13"/>
        <v>43424</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14"/>
        <v>2.34</v>
      </c>
      <c r="E63" s="113" t="s">
        <v>336</v>
      </c>
      <c r="F63" s="113"/>
      <c r="G63" s="113"/>
      <c r="H63" s="114" t="str">
        <f>D62</f>
        <v>2.33</v>
      </c>
      <c r="I63" s="114"/>
      <c r="J63" s="114"/>
      <c r="K63" s="115"/>
      <c r="L63" s="115"/>
      <c r="M63" s="124"/>
      <c r="N63" s="124"/>
      <c r="O63" s="125"/>
      <c r="P63" s="129"/>
      <c r="Q63" s="118">
        <f ca="1">IF(K63&lt;&gt;"",K63,IF(OR(H63&lt;&gt;"",I63&lt;&gt;"",J63&lt;&gt;""),WORKDAY.INTL(MAX(IFERROR(INDEX(R:R,MATCH(H63,D:D,0)),0),IFERROR(INDEX(R:R,MATCH(I63,D:D,0)),0),IFERROR(INDEX(R:R,MATCH(J63,D:D,0)),0)),1,weekend,holidays),IF(L63&lt;&gt;"",IF(M63&lt;&gt;"",WORKDAY.INTL(L63,-(MAX(M63,1)-1),weekend,holidays),L63-(MAX(N63,1)-1))," - ")))</f>
        <v>43425</v>
      </c>
      <c r="R63" s="118">
        <f t="shared" ca="1" si="13"/>
        <v>43425</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14"/>
        <v>2.35</v>
      </c>
      <c r="E64" s="113" t="s">
        <v>337</v>
      </c>
      <c r="F64" s="143"/>
      <c r="G64" s="113"/>
      <c r="H64" s="114"/>
      <c r="I64" s="114"/>
      <c r="J64" s="114"/>
      <c r="K64" s="115"/>
      <c r="L64" s="115"/>
      <c r="M64" s="124"/>
      <c r="N64" s="124"/>
      <c r="O64" s="125"/>
      <c r="P64" s="129"/>
      <c r="Q64" s="118" t="str">
        <f>IF(K64&lt;&gt;"",K64,IF(OR(H64&lt;&gt;"",I64&lt;&gt;"",J64&lt;&gt;""),WORKDAY.INTL(MAX(IFERROR(INDEX(R:R,MATCH(H64,D:D,0)),0),IFERROR(INDEX(R:R,MATCH(I64,D:D,0)),0),IFERROR(INDEX(R:R,MATCH(J64,D:D,0)),0)),1,weekend,holidays),IF(L64&lt;&gt;"",IF(M64&lt;&gt;"",WORKDAY.INTL(L64,-(MAX(M64,1)-1),weekend,holidays),L64-(MAX(N64,1)-1))," - ")))</f>
        <v xml:space="preserve"> - </v>
      </c>
      <c r="R64" s="118" t="str">
        <f t="shared" si="13"/>
        <v xml:space="preserve"> - </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14"/>
        <v>2.36</v>
      </c>
      <c r="E65" s="113" t="s">
        <v>338</v>
      </c>
      <c r="F65" s="113"/>
      <c r="G65" s="113"/>
      <c r="H65" s="141"/>
      <c r="I65" s="114"/>
      <c r="J65" s="141"/>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13"/>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c r="A66" s="136"/>
      <c r="B66" s="137"/>
      <c r="C66" s="110">
        <v>1</v>
      </c>
      <c r="D66" s="111" t="str">
        <f t="shared" si="14"/>
        <v>3</v>
      </c>
      <c r="E66" s="113" t="s">
        <v>341</v>
      </c>
      <c r="F66" s="113"/>
      <c r="G66" s="113"/>
      <c r="H66" s="114"/>
      <c r="I66" s="114"/>
      <c r="J66" s="114"/>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13"/>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2</v>
      </c>
      <c r="D67" s="111" t="str">
        <f t="shared" si="14"/>
        <v>3.1</v>
      </c>
      <c r="E67" s="113" t="s">
        <v>342</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13"/>
        <v xml:space="preserve"> - </v>
      </c>
      <c r="S67" s="146" t="str">
        <f t="shared" ref="S67:S104" si="15">IF(M67&lt;&gt;"",M67,IF(OR(NOT(ISNUMBER(Q67)),NOT(ISNUMBER(R67)))," - ",NETWORKDAYS.INTL(Q67,R67,weekend,holidays)))</f>
        <v xml:space="preserve"> - </v>
      </c>
      <c r="T67" s="146" t="str">
        <f>IF(N67&lt;&gt;"",N67,IF(OR(NOT(ISNUMBER(Q67)),NOT(ISNUMBER(R67)))," - ",R67-Q67+1))</f>
        <v xml:space="preserve"> - </v>
      </c>
      <c r="U67" s="147" t="str">
        <f t="shared" ref="U67:U104" si="16">IF(OR(Q67=" - ",R67=" - ")," - ",MIN(T67,WORKDAY.INTL(Q67,ROUNDDOWN(O67*S67,0),weekend,holidays)-Q67))</f>
        <v xml:space="preserve"> - </v>
      </c>
      <c r="V67" s="146" t="str">
        <f>IF(OR(Q67=" - ",R67=" - ")," - ",T67-U67)</f>
        <v xml:space="preserve"> - </v>
      </c>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14"/>
        <v>3.2</v>
      </c>
      <c r="E68" s="113" t="s">
        <v>360</v>
      </c>
      <c r="F68" s="133"/>
      <c r="G68" s="113"/>
      <c r="H68" s="114"/>
      <c r="I68" s="114"/>
      <c r="J68" s="114"/>
      <c r="K68" s="115"/>
      <c r="L68" s="115">
        <v>43391</v>
      </c>
      <c r="M68" s="124"/>
      <c r="N68" s="124"/>
      <c r="O68" s="125">
        <v>1</v>
      </c>
      <c r="P68" s="129" t="s">
        <v>34</v>
      </c>
      <c r="Q68" s="118">
        <f>IF(K68&lt;&gt;"",K68,IF(OR(H68&lt;&gt;"",I68&lt;&gt;"",J68&lt;&gt;""),WORKDAY.INTL(MAX(IFERROR(INDEX(R:R,MATCH(H68,D:D,0)),0),IFERROR(INDEX(R:R,MATCH(I68,D:D,0)),0),IFERROR(INDEX(R:R,MATCH(J68,D:D,0)),0)),1,weekend,holidays),IF(L68&lt;&gt;"",IF(M68&lt;&gt;"",WORKDAY.INTL(L68,-(MAX(M68,1)-1),weekend,holidays),L68-(MAX(N68,1)-1))," - ")))</f>
        <v>43391</v>
      </c>
      <c r="R68" s="134">
        <f t="shared" si="13"/>
        <v>43391</v>
      </c>
      <c r="S68" s="146">
        <f t="shared" ca="1" si="15"/>
        <v>1</v>
      </c>
      <c r="T68" s="146">
        <f t="shared" ref="T68:T83" si="17">IF(N68&lt;&gt;"",N68,IF(OR(NOT(ISNUMBER(Q68)),NOT(ISNUMBER(R68)))," - ",R68-Q68+1))</f>
        <v>1</v>
      </c>
      <c r="U68" s="147">
        <f t="shared" ca="1" si="16"/>
        <v>1</v>
      </c>
      <c r="V68" s="146">
        <f t="shared" ref="V68:V83" ca="1" si="18">IF(OR(Q68=" - ",R68=" - ")," - ",T68-U68)</f>
        <v>0</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14"/>
        <v>3.3</v>
      </c>
      <c r="E69" s="113" t="s">
        <v>343</v>
      </c>
      <c r="F69" s="113"/>
      <c r="G69" s="113"/>
      <c r="H69" s="131"/>
      <c r="I69" s="114"/>
      <c r="J69" s="114"/>
      <c r="K69" s="115"/>
      <c r="L69" s="115">
        <v>43403</v>
      </c>
      <c r="M69" s="124"/>
      <c r="N69" s="124"/>
      <c r="O69" s="125">
        <v>1</v>
      </c>
      <c r="P69" s="129" t="s">
        <v>35</v>
      </c>
      <c r="Q69" s="118">
        <f>IF(K69&lt;&gt;"",K69,IF(OR(H69&lt;&gt;"",I69&lt;&gt;"",J69&lt;&gt;""),WORKDAY.INTL(MAX(IFERROR(INDEX(R:R,MATCH(H69,D:D,0)),0),IFERROR(INDEX(R:R,MATCH(I69,D:D,0)),0),IFERROR(INDEX(R:R,MATCH(J69,D:D,0)),0)),1,weekend,holidays),IF(L69&lt;&gt;"",IF(M69&lt;&gt;"",WORKDAY.INTL(L69,-(MAX(M69,1)-1),weekend,holidays),L69-(MAX(N69,1)-1))," - ")))</f>
        <v>43403</v>
      </c>
      <c r="R69" s="118">
        <f t="shared" si="13"/>
        <v>43403</v>
      </c>
      <c r="S69" s="146">
        <f t="shared" ca="1" si="15"/>
        <v>1</v>
      </c>
      <c r="T69" s="146">
        <f t="shared" si="17"/>
        <v>1</v>
      </c>
      <c r="U69" s="147">
        <f t="shared" ca="1" si="16"/>
        <v>1</v>
      </c>
      <c r="V69" s="146">
        <f t="shared" ca="1" si="18"/>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14"/>
        <v>3.4</v>
      </c>
      <c r="E70" s="113" t="s">
        <v>351</v>
      </c>
      <c r="F70" s="113"/>
      <c r="G70" s="113"/>
      <c r="H70" s="131"/>
      <c r="I70" s="114"/>
      <c r="J70" s="114"/>
      <c r="K70" s="115"/>
      <c r="L70" s="115">
        <v>43417</v>
      </c>
      <c r="M70" s="124"/>
      <c r="N70" s="124"/>
      <c r="O70" s="125">
        <v>1</v>
      </c>
      <c r="P70" s="129" t="s">
        <v>38</v>
      </c>
      <c r="Q70" s="118">
        <f>IF(K70&lt;&gt;"",K70,IF(OR(H70&lt;&gt;"",I70&lt;&gt;"",J70&lt;&gt;""),WORKDAY.INTL(MAX(IFERROR(INDEX(R:R,MATCH(H70,D:D,0)),0),IFERROR(INDEX(R:R,MATCH(I70,D:D,0)),0),IFERROR(INDEX(R:R,MATCH(J70,D:D,0)),0)),1,weekend,holidays),IF(L70&lt;&gt;"",IF(M70&lt;&gt;"",WORKDAY.INTL(L70,-(MAX(M70,1)-1),weekend,holidays),L70-(MAX(N70,1)-1))," - ")))</f>
        <v>43417</v>
      </c>
      <c r="R70" s="118">
        <f>IF(L70&lt;&gt;"",L70,IF(Q70=" - "," - ",IF(M70&lt;&gt;"",WORKDAY.INTL(Q70,M70-1,weekend,holidays),Q70+MAX(N70,1)-1)))</f>
        <v>43417</v>
      </c>
      <c r="S70" s="146">
        <f t="shared" ca="1" si="15"/>
        <v>1</v>
      </c>
      <c r="T70" s="146">
        <f t="shared" si="17"/>
        <v>1</v>
      </c>
      <c r="U70" s="147">
        <f t="shared" ca="1" si="16"/>
        <v>1</v>
      </c>
      <c r="V70" s="146">
        <f t="shared" ca="1" si="18"/>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14"/>
        <v>3.5</v>
      </c>
      <c r="E71" s="113" t="s">
        <v>344</v>
      </c>
      <c r="F71" s="113"/>
      <c r="G71" s="113"/>
      <c r="H71" s="141"/>
      <c r="I71" s="114"/>
      <c r="J71" s="114"/>
      <c r="K71" s="115"/>
      <c r="L71" s="115">
        <v>43423</v>
      </c>
      <c r="M71" s="116"/>
      <c r="N71" s="124"/>
      <c r="O71" s="125">
        <v>1</v>
      </c>
      <c r="P71" s="129" t="s">
        <v>34</v>
      </c>
      <c r="Q71" s="118">
        <f>IF(K71&lt;&gt;"",K71,IF(OR(H71&lt;&gt;"",I71&lt;&gt;"",J71&lt;&gt;""),WORKDAY.INTL(MAX(IFERROR(INDEX(R:R,MATCH(H71,D:D,0)),0),IFERROR(INDEX(R:R,MATCH(I71,D:D,0)),0),IFERROR(INDEX(R:R,MATCH(J71,D:D,0)),0)),1,weekend,holidays),IF(L71&lt;&gt;"",IF(M71&lt;&gt;"",WORKDAY.INTL(L71,-(MAX(M71,1)-1),weekend,holidays),L71-(MAX(N71,1)-1))," - ")))</f>
        <v>43423</v>
      </c>
      <c r="R71" s="118">
        <f t="shared" si="13"/>
        <v>43423</v>
      </c>
      <c r="S71" s="146">
        <f t="shared" ca="1" si="15"/>
        <v>1</v>
      </c>
      <c r="T71" s="146">
        <f t="shared" si="17"/>
        <v>1</v>
      </c>
      <c r="U71" s="147">
        <f t="shared" ca="1" si="16"/>
        <v>1</v>
      </c>
      <c r="V71" s="146">
        <f t="shared" ca="1" si="18"/>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14"/>
        <v>3.6</v>
      </c>
      <c r="E72" s="113" t="s">
        <v>359</v>
      </c>
      <c r="F72" s="113"/>
      <c r="G72" s="113"/>
      <c r="H72" s="141"/>
      <c r="I72" s="114"/>
      <c r="J72" s="114"/>
      <c r="K72" s="115"/>
      <c r="L72" s="115">
        <v>43431</v>
      </c>
      <c r="M72" s="116"/>
      <c r="N72" s="124"/>
      <c r="O72" s="125">
        <v>1</v>
      </c>
      <c r="P72" s="129" t="s">
        <v>35</v>
      </c>
      <c r="Q72" s="118">
        <f>IF(K72&lt;&gt;"",K72,IF(OR(H72&lt;&gt;"",I72&lt;&gt;"",J72&lt;&gt;""),WORKDAY.INTL(MAX(IFERROR(INDEX(R:R,MATCH(H72,D:D,0)),0),IFERROR(INDEX(R:R,MATCH(I72,D:D,0)),0),IFERROR(INDEX(R:R,MATCH(J72,D:D,0)),0)),1,weekend,holidays),IF(L72&lt;&gt;"",IF(M72&lt;&gt;"",WORKDAY.INTL(L72,-(MAX(M72,1)-1),weekend,holidays),L72-(MAX(N72,1)-1))," - ")))</f>
        <v>43431</v>
      </c>
      <c r="R72" s="118">
        <f t="shared" si="13"/>
        <v>43431</v>
      </c>
      <c r="S72" s="146">
        <f t="shared" ca="1" si="15"/>
        <v>1</v>
      </c>
      <c r="T72" s="146">
        <f t="shared" si="17"/>
        <v>1</v>
      </c>
      <c r="U72" s="147">
        <f t="shared" ca="1" si="16"/>
        <v>1</v>
      </c>
      <c r="V72" s="146">
        <f t="shared" ca="1" si="18"/>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14"/>
        <v>3.7</v>
      </c>
      <c r="E73" s="113" t="s">
        <v>351</v>
      </c>
      <c r="F73" s="113"/>
      <c r="G73" s="113"/>
      <c r="H73" s="141" t="str">
        <f>D70</f>
        <v>3.4</v>
      </c>
      <c r="I73" s="114"/>
      <c r="J73" s="114"/>
      <c r="K73" s="115"/>
      <c r="L73" s="115">
        <v>43424</v>
      </c>
      <c r="M73" s="116"/>
      <c r="N73" s="124"/>
      <c r="O73" s="125">
        <v>1</v>
      </c>
      <c r="P73" s="129" t="s">
        <v>38</v>
      </c>
      <c r="Q73" s="118">
        <f ca="1">IF(K73&lt;&gt;"",K73,IF(OR(H73&lt;&gt;"",I73&lt;&gt;"",J73&lt;&gt;""),WORKDAY.INTL(MAX(IFERROR(INDEX(R:R,MATCH(H73,D:D,0)),0),IFERROR(INDEX(R:R,MATCH(I73,D:D,0)),0),IFERROR(INDEX(R:R,MATCH(J73,D:D,0)),0)),1,weekend,holidays),IF(L73&lt;&gt;"",IF(M73&lt;&gt;"",WORKDAY.INTL(L73,-(MAX(M73,1)-1),weekend,holidays),L73-(MAX(N73,1)-1))," - ")))</f>
        <v>43418</v>
      </c>
      <c r="R73" s="118">
        <f t="shared" ref="R73:R121" si="19">IF(L73&lt;&gt;"",L73,IF(Q73=" - "," - ",IF(M73&lt;&gt;"",WORKDAY.INTL(Q73,M73-1,weekend,holidays),Q73+MAX(N73,1)-1)))</f>
        <v>43424</v>
      </c>
      <c r="S73" s="146">
        <f t="shared" ca="1" si="15"/>
        <v>5</v>
      </c>
      <c r="T73" s="146">
        <f t="shared" ca="1" si="17"/>
        <v>7</v>
      </c>
      <c r="U73" s="147">
        <f t="shared" ca="1" si="16"/>
        <v>7</v>
      </c>
      <c r="V73" s="146">
        <f t="shared" ca="1" si="18"/>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14"/>
        <v>3.8</v>
      </c>
      <c r="E74" s="113" t="s">
        <v>352</v>
      </c>
      <c r="F74" s="113"/>
      <c r="G74" s="113"/>
      <c r="H74" s="141" t="str">
        <f>D73</f>
        <v>3.7</v>
      </c>
      <c r="I74" s="114"/>
      <c r="J74" s="114"/>
      <c r="K74" s="115"/>
      <c r="L74" s="115">
        <v>43438</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43425</v>
      </c>
      <c r="R74" s="118">
        <f t="shared" si="19"/>
        <v>43438</v>
      </c>
      <c r="S74" s="146">
        <f t="shared" ca="1" si="15"/>
        <v>9</v>
      </c>
      <c r="T74" s="146">
        <f t="shared" ca="1" si="17"/>
        <v>14</v>
      </c>
      <c r="U74" s="147">
        <f t="shared" ca="1" si="16"/>
        <v>14</v>
      </c>
      <c r="V74" s="146">
        <f t="shared" ca="1" si="18"/>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14"/>
        <v>3.9</v>
      </c>
      <c r="E75" s="113" t="s">
        <v>361</v>
      </c>
      <c r="F75" s="113"/>
      <c r="G75" s="113"/>
      <c r="H75" s="141"/>
      <c r="I75" s="114"/>
      <c r="J75" s="114"/>
      <c r="K75" s="115"/>
      <c r="L75" s="115">
        <v>43440</v>
      </c>
      <c r="M75" s="116"/>
      <c r="N75" s="124"/>
      <c r="O75" s="125">
        <v>1</v>
      </c>
      <c r="P75" s="129" t="s">
        <v>34</v>
      </c>
      <c r="Q75" s="118">
        <f>IF(K75&lt;&gt;"",K75,IF(OR(H75&lt;&gt;"",I75&lt;&gt;"",J75&lt;&gt;""),WORKDAY.INTL(MAX(IFERROR(INDEX(R:R,MATCH(H75,D:D,0)),0),IFERROR(INDEX(R:R,MATCH(I75,D:D,0)),0),IFERROR(INDEX(R:R,MATCH(J75,D:D,0)),0)),1,weekend,holidays),IF(L75&lt;&gt;"",IF(M75&lt;&gt;"",WORKDAY.INTL(L75,-(MAX(M75,1)-1),weekend,holidays),L75-(MAX(N75,1)-1))," - ")))</f>
        <v>43440</v>
      </c>
      <c r="R75" s="118">
        <f t="shared" si="19"/>
        <v>43440</v>
      </c>
      <c r="S75" s="146">
        <f t="shared" ca="1" si="15"/>
        <v>1</v>
      </c>
      <c r="T75" s="146">
        <f t="shared" si="17"/>
        <v>1</v>
      </c>
      <c r="U75" s="147">
        <f t="shared" ca="1" si="16"/>
        <v>1</v>
      </c>
      <c r="V75" s="146">
        <f t="shared" ca="1" si="18"/>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14"/>
        <v>3.10</v>
      </c>
      <c r="E76" s="113" t="s">
        <v>362</v>
      </c>
      <c r="F76" s="113"/>
      <c r="G76" s="113"/>
      <c r="H76" s="141" t="str">
        <f t="shared" ref="H76:H81" si="20">D75</f>
        <v>3.9</v>
      </c>
      <c r="I76" s="114" t="str">
        <f>D74</f>
        <v>3.8</v>
      </c>
      <c r="J76" s="114"/>
      <c r="K76" s="115"/>
      <c r="L76" s="115">
        <v>43445</v>
      </c>
      <c r="M76" s="116"/>
      <c r="N76" s="124"/>
      <c r="O76" s="125">
        <v>1</v>
      </c>
      <c r="P76" s="129" t="s">
        <v>38</v>
      </c>
      <c r="Q76" s="118">
        <f ca="1">IF(K76&lt;&gt;"",K76,IF(OR(H76&lt;&gt;"",I76&lt;&gt;"",J76&lt;&gt;""),WORKDAY.INTL(MAX(IFERROR(INDEX(R:R,MATCH(H76,D:D,0)),0),IFERROR(INDEX(R:R,MATCH(I76,D:D,0)),0),IFERROR(INDEX(R:R,MATCH(J76,D:D,0)),0)),1,weekend,holidays),IF(L76&lt;&gt;"",IF(M76&lt;&gt;"",WORKDAY.INTL(L76,-(MAX(M76,1)-1),weekend,holidays),L76-(MAX(N76,1)-1))," - ")))</f>
        <v>43441</v>
      </c>
      <c r="R76" s="118">
        <f t="shared" si="19"/>
        <v>43445</v>
      </c>
      <c r="S76" s="146">
        <f t="shared" ca="1" si="15"/>
        <v>3</v>
      </c>
      <c r="T76" s="146">
        <f t="shared" ca="1" si="17"/>
        <v>5</v>
      </c>
      <c r="U76" s="147">
        <f t="shared" ca="1" si="16"/>
        <v>5</v>
      </c>
      <c r="V76" s="146">
        <f t="shared" ca="1" si="18"/>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14"/>
        <v>3.11</v>
      </c>
      <c r="E77" s="113" t="s">
        <v>363</v>
      </c>
      <c r="F77" s="113"/>
      <c r="G77" s="113"/>
      <c r="H77" s="141" t="str">
        <f t="shared" si="20"/>
        <v>3.10</v>
      </c>
      <c r="I77" s="114"/>
      <c r="J77" s="114"/>
      <c r="K77" s="115">
        <v>43448</v>
      </c>
      <c r="L77" s="115">
        <v>43451</v>
      </c>
      <c r="M77" s="116"/>
      <c r="N77" s="124"/>
      <c r="O77" s="125">
        <v>1</v>
      </c>
      <c r="P77" s="129" t="s">
        <v>34</v>
      </c>
      <c r="Q77" s="118">
        <f>IF(K77&lt;&gt;"",K77,IF(OR(H77&lt;&gt;"",I77&lt;&gt;"",J77&lt;&gt;""),WORKDAY.INTL(MAX(IFERROR(INDEX(R:R,MATCH(H77,D:D,0)),0),IFERROR(INDEX(R:R,MATCH(I77,D:D,0)),0),IFERROR(INDEX(R:R,MATCH(J77,D:D,0)),0)),1,weekend,holidays),IF(L77&lt;&gt;"",IF(M77&lt;&gt;"",WORKDAY.INTL(L77,-(MAX(M77,1)-1),weekend,holidays),L77-(MAX(N77,1)-1))," - ")))</f>
        <v>43448</v>
      </c>
      <c r="R77" s="118">
        <f t="shared" si="19"/>
        <v>43451</v>
      </c>
      <c r="S77" s="146">
        <f t="shared" ca="1" si="15"/>
        <v>2</v>
      </c>
      <c r="T77" s="146">
        <f t="shared" si="17"/>
        <v>4</v>
      </c>
      <c r="U77" s="147">
        <f t="shared" ca="1" si="16"/>
        <v>4</v>
      </c>
      <c r="V77" s="146">
        <f t="shared" ca="1" si="18"/>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14"/>
        <v>3.12</v>
      </c>
      <c r="E78" s="113" t="s">
        <v>366</v>
      </c>
      <c r="F78" s="113"/>
      <c r="G78" s="113"/>
      <c r="H78" s="141" t="str">
        <f t="shared" si="20"/>
        <v>3.11</v>
      </c>
      <c r="I78" s="114"/>
      <c r="J78" s="114"/>
      <c r="K78" s="115"/>
      <c r="L78" s="115"/>
      <c r="M78" s="116">
        <v>5</v>
      </c>
      <c r="N78" s="124"/>
      <c r="O78" s="125">
        <v>1</v>
      </c>
      <c r="P78" s="129" t="s">
        <v>35</v>
      </c>
      <c r="Q78" s="118">
        <f ca="1">IF(K78&lt;&gt;"",K78,IF(OR(H78&lt;&gt;"",I78&lt;&gt;"",J78&lt;&gt;""),WORKDAY.INTL(MAX(IFERROR(INDEX(R:R,MATCH(H78,D:D,0)),0),IFERROR(INDEX(R:R,MATCH(I78,D:D,0)),0),IFERROR(INDEX(R:R,MATCH(J78,D:D,0)),0)),1,weekend,holidays),IF(L78&lt;&gt;"",IF(M78&lt;&gt;"",WORKDAY.INTL(L78,-(MAX(M78,1)-1),weekend,holidays),L78-(MAX(N78,1)-1))," - ")))</f>
        <v>43452</v>
      </c>
      <c r="R78" s="118">
        <f t="shared" ca="1" si="19"/>
        <v>43458</v>
      </c>
      <c r="S78" s="146">
        <f t="shared" si="15"/>
        <v>5</v>
      </c>
      <c r="T78" s="146">
        <f t="shared" ca="1" si="17"/>
        <v>7</v>
      </c>
      <c r="U78" s="147">
        <f t="shared" ca="1" si="16"/>
        <v>7</v>
      </c>
      <c r="V78" s="146">
        <f t="shared" ca="1" si="18"/>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14"/>
        <v>3.13</v>
      </c>
      <c r="E79" s="113" t="s">
        <v>364</v>
      </c>
      <c r="F79" s="113"/>
      <c r="G79" s="113"/>
      <c r="H79" s="141" t="str">
        <f t="shared" si="20"/>
        <v>3.12</v>
      </c>
      <c r="I79" s="114"/>
      <c r="J79" s="114"/>
      <c r="K79" s="115"/>
      <c r="L79" s="115"/>
      <c r="M79" s="116">
        <v>7</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43461</v>
      </c>
      <c r="R79" s="118">
        <f t="shared" ca="1" si="19"/>
        <v>43472</v>
      </c>
      <c r="S79" s="146">
        <f t="shared" si="15"/>
        <v>7</v>
      </c>
      <c r="T79" s="146">
        <f t="shared" ca="1" si="17"/>
        <v>12</v>
      </c>
      <c r="U79" s="147">
        <f t="shared" ca="1" si="16"/>
        <v>12</v>
      </c>
      <c r="V79" s="146">
        <f t="shared" ca="1" si="18"/>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14"/>
        <v>3.14</v>
      </c>
      <c r="E80" s="113" t="s">
        <v>365</v>
      </c>
      <c r="F80" s="113"/>
      <c r="G80" s="113"/>
      <c r="H80" s="141" t="str">
        <f t="shared" si="20"/>
        <v>3.13</v>
      </c>
      <c r="I80" s="114"/>
      <c r="J80" s="114"/>
      <c r="K80" s="115"/>
      <c r="L80" s="115"/>
      <c r="M80" s="116">
        <v>3</v>
      </c>
      <c r="N80" s="124"/>
      <c r="O80" s="125">
        <v>1</v>
      </c>
      <c r="P80" s="129" t="s">
        <v>34</v>
      </c>
      <c r="Q80" s="118">
        <f ca="1">IF(K80&lt;&gt;"",K80,IF(OR(H80&lt;&gt;"",I80&lt;&gt;"",J80&lt;&gt;""),WORKDAY.INTL(MAX(IFERROR(INDEX(R:R,MATCH(H80,D:D,0)),0),IFERROR(INDEX(R:R,MATCH(I80,D:D,0)),0),IFERROR(INDEX(R:R,MATCH(J80,D:D,0)),0)),1,weekend,holidays),IF(L80&lt;&gt;"",IF(M80&lt;&gt;"",WORKDAY.INTL(L80,-(MAX(M80,1)-1),weekend,holidays),L80-(MAX(N80,1)-1))," - ")))</f>
        <v>43473</v>
      </c>
      <c r="R80" s="118">
        <f t="shared" ca="1" si="19"/>
        <v>43475</v>
      </c>
      <c r="S80" s="146">
        <f t="shared" si="15"/>
        <v>3</v>
      </c>
      <c r="T80" s="146">
        <f t="shared" ca="1" si="17"/>
        <v>3</v>
      </c>
      <c r="U80" s="147">
        <f t="shared" ca="1" si="16"/>
        <v>3</v>
      </c>
      <c r="V80" s="146">
        <f t="shared" ca="1" si="18"/>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14"/>
        <v>3.15</v>
      </c>
      <c r="E81" s="113" t="s">
        <v>367</v>
      </c>
      <c r="F81" s="113"/>
      <c r="G81" s="113"/>
      <c r="H81" s="141" t="str">
        <f t="shared" si="20"/>
        <v>3.14</v>
      </c>
      <c r="I81" s="114"/>
      <c r="J81" s="114"/>
      <c r="K81" s="115"/>
      <c r="L81" s="115"/>
      <c r="M81" s="116">
        <v>10</v>
      </c>
      <c r="N81" s="124"/>
      <c r="O81" s="125">
        <v>1</v>
      </c>
      <c r="P81" s="129" t="s">
        <v>39</v>
      </c>
      <c r="Q81" s="118">
        <f ca="1">IF(K81&lt;&gt;"",K81,IF(OR(H81&lt;&gt;"",I81&lt;&gt;"",J81&lt;&gt;""),WORKDAY.INTL(MAX(IFERROR(INDEX(R:R,MATCH(H81,D:D,0)),0),IFERROR(INDEX(R:R,MATCH(I81,D:D,0)),0),IFERROR(INDEX(R:R,MATCH(J81,D:D,0)),0)),1,weekend,holidays),IF(L81&lt;&gt;"",IF(M81&lt;&gt;"",WORKDAY.INTL(L81,-(MAX(M81,1)-1),weekend,holidays),L81-(MAX(N81,1)-1))," - ")))</f>
        <v>43476</v>
      </c>
      <c r="R81" s="118">
        <f t="shared" ca="1" si="19"/>
        <v>43490</v>
      </c>
      <c r="S81" s="146">
        <f t="shared" si="15"/>
        <v>10</v>
      </c>
      <c r="T81" s="146">
        <f t="shared" ca="1" si="17"/>
        <v>15</v>
      </c>
      <c r="U81" s="147">
        <f t="shared" ca="1" si="16"/>
        <v>15</v>
      </c>
      <c r="V81" s="146">
        <f t="shared" ca="1" si="18"/>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14"/>
        <v>3.16</v>
      </c>
      <c r="E82" s="113" t="s">
        <v>349</v>
      </c>
      <c r="F82" s="113"/>
      <c r="G82" s="113"/>
      <c r="H82" s="141"/>
      <c r="I82" s="114"/>
      <c r="J82" s="114"/>
      <c r="K82" s="115">
        <v>43446</v>
      </c>
      <c r="L82" s="115"/>
      <c r="M82" s="116">
        <v>7</v>
      </c>
      <c r="N82" s="124"/>
      <c r="O82" s="125">
        <v>1</v>
      </c>
      <c r="P82" s="129" t="s">
        <v>34</v>
      </c>
      <c r="Q82" s="118">
        <f>IF(K82&lt;&gt;"",K82,IF(OR(H82&lt;&gt;"",I82&lt;&gt;"",J82&lt;&gt;""),WORKDAY.INTL(MAX(IFERROR(INDEX(R:R,MATCH(H82,D:D,0)),0),IFERROR(INDEX(R:R,MATCH(I82,D:D,0)),0),IFERROR(INDEX(R:R,MATCH(J82,D:D,0)),0)),1,weekend,holidays),IF(L82&lt;&gt;"",IF(M82&lt;&gt;"",WORKDAY.INTL(L82,-(MAX(M82,1)-1),weekend,holidays),L82-(MAX(N82,1)-1))," - ")))</f>
        <v>43446</v>
      </c>
      <c r="R82" s="118">
        <f t="shared" ca="1" si="19"/>
        <v>43454</v>
      </c>
      <c r="S82" s="146">
        <f t="shared" si="15"/>
        <v>7</v>
      </c>
      <c r="T82" s="146">
        <f t="shared" ca="1" si="17"/>
        <v>9</v>
      </c>
      <c r="U82" s="147">
        <f t="shared" ca="1" si="16"/>
        <v>9</v>
      </c>
      <c r="V82" s="146">
        <f t="shared" ca="1" si="18"/>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14"/>
        <v>3.17</v>
      </c>
      <c r="E83" s="113" t="s">
        <v>350</v>
      </c>
      <c r="F83" s="113"/>
      <c r="G83" s="113"/>
      <c r="H83" s="141" t="str">
        <f>D82</f>
        <v>3.16</v>
      </c>
      <c r="I83" s="114" t="str">
        <f>D76</f>
        <v>3.10</v>
      </c>
      <c r="J83" s="114"/>
      <c r="K83" s="115"/>
      <c r="L83" s="115">
        <v>43460</v>
      </c>
      <c r="M83" s="116"/>
      <c r="N83" s="124"/>
      <c r="O83" s="125">
        <v>1</v>
      </c>
      <c r="P83" s="129" t="s">
        <v>38</v>
      </c>
      <c r="Q83" s="118">
        <f ca="1">IF(K83&lt;&gt;"",K83,IF(OR(H83&lt;&gt;"",I83&lt;&gt;"",J83&lt;&gt;""),WORKDAY.INTL(MAX(IFERROR(INDEX(R:R,MATCH(H83,D:D,0)),0),IFERROR(INDEX(R:R,MATCH(I83,D:D,0)),0),IFERROR(INDEX(R:R,MATCH(J83,D:D,0)),0)),1,weekend,holidays),IF(L83&lt;&gt;"",IF(M83&lt;&gt;"",WORKDAY.INTL(L83,-(MAX(M83,1)-1),weekend,holidays),L83-(MAX(N83,1)-1))," - ")))</f>
        <v>43455</v>
      </c>
      <c r="R83" s="118">
        <f t="shared" si="19"/>
        <v>43460</v>
      </c>
      <c r="S83" s="146">
        <f t="shared" ca="1" si="15"/>
        <v>2</v>
      </c>
      <c r="T83" s="146">
        <f t="shared" ca="1" si="17"/>
        <v>6</v>
      </c>
      <c r="U83" s="147">
        <f t="shared" ca="1" si="16"/>
        <v>6</v>
      </c>
      <c r="V83" s="146">
        <f t="shared" ca="1" si="18"/>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14"/>
        <v>3.18</v>
      </c>
      <c r="E84" s="113" t="s">
        <v>376</v>
      </c>
      <c r="F84" s="113"/>
      <c r="G84" s="113"/>
      <c r="H84" s="141"/>
      <c r="I84" s="114"/>
      <c r="J84" s="114"/>
      <c r="K84" s="115">
        <v>43460</v>
      </c>
      <c r="L84" s="115">
        <v>43463</v>
      </c>
      <c r="M84" s="116"/>
      <c r="N84" s="124"/>
      <c r="O84" s="125">
        <v>1</v>
      </c>
      <c r="P84" s="129" t="s">
        <v>37</v>
      </c>
      <c r="Q84" s="118">
        <f>IF(K84&lt;&gt;"",K84,IF(OR(H84&lt;&gt;"",I84&lt;&gt;"",J84&lt;&gt;""),WORKDAY.INTL(MAX(IFERROR(INDEX(R:R,MATCH(H84,D:D,0)),0),IFERROR(INDEX(R:R,MATCH(I84,D:D,0)),0),IFERROR(INDEX(R:R,MATCH(J84,D:D,0)),0)),1,weekend,holidays),IF(L84&lt;&gt;"",IF(M84&lt;&gt;"",WORKDAY.INTL(L84,-(MAX(M84,1)-1),weekend,holidays),L84-(MAX(N84,1)-1))," - ")))</f>
        <v>43460</v>
      </c>
      <c r="R84" s="118">
        <f t="shared" si="19"/>
        <v>43463</v>
      </c>
      <c r="S84" s="146">
        <f t="shared" ca="1" si="15"/>
        <v>2</v>
      </c>
      <c r="T84" s="146">
        <f t="shared" ref="T84:T89" si="21">IF(N84&lt;&gt;"",N84,IF(OR(NOT(ISNUMBER(Q84)),NOT(ISNUMBER(R84)))," - ",R84-Q84+1))</f>
        <v>4</v>
      </c>
      <c r="U84" s="147">
        <f t="shared" ca="1" si="16"/>
        <v>2</v>
      </c>
      <c r="V84" s="146">
        <f t="shared" ref="V84:V89" ca="1" si="22">IF(OR(Q84=" - ",R84=" - ")," - ",T84-U84)</f>
        <v>2</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14"/>
        <v>3.19</v>
      </c>
      <c r="E85" s="113" t="s">
        <v>374</v>
      </c>
      <c r="F85" s="113"/>
      <c r="G85" s="113"/>
      <c r="H85" s="114" t="str">
        <f>D84</f>
        <v>3.18</v>
      </c>
      <c r="I85" s="141"/>
      <c r="J85" s="114"/>
      <c r="K85" s="115">
        <v>43470</v>
      </c>
      <c r="L85" s="115">
        <v>43474</v>
      </c>
      <c r="M85" s="124">
        <v>2</v>
      </c>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43470</v>
      </c>
      <c r="R85" s="118">
        <f t="shared" si="19"/>
        <v>43474</v>
      </c>
      <c r="S85" s="146">
        <f t="shared" si="15"/>
        <v>2</v>
      </c>
      <c r="T85" s="146">
        <f t="shared" si="21"/>
        <v>5</v>
      </c>
      <c r="U85" s="147">
        <f t="shared" ca="1" si="16"/>
        <v>3</v>
      </c>
      <c r="V85" s="146">
        <f t="shared" ca="1" si="22"/>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14"/>
        <v>3.20</v>
      </c>
      <c r="E86" s="113" t="s">
        <v>375</v>
      </c>
      <c r="F86" s="113"/>
      <c r="G86" s="113"/>
      <c r="H86" s="141" t="str">
        <f>D83</f>
        <v>3.17</v>
      </c>
      <c r="I86" s="114"/>
      <c r="J86" s="114"/>
      <c r="K86" s="115"/>
      <c r="L86" s="115">
        <v>43462</v>
      </c>
      <c r="M86" s="116">
        <v>2</v>
      </c>
      <c r="N86" s="124"/>
      <c r="O86" s="125">
        <v>1</v>
      </c>
      <c r="P86" s="129" t="s">
        <v>34</v>
      </c>
      <c r="Q86" s="118">
        <f ca="1">IF(K86&lt;&gt;"",K86,IF(OR(H86&lt;&gt;"",I86&lt;&gt;"",J86&lt;&gt;""),WORKDAY.INTL(MAX(IFERROR(INDEX(R:R,MATCH(H86,D:D,0)),0),IFERROR(INDEX(R:R,MATCH(I86,D:D,0)),0),IFERROR(INDEX(R:R,MATCH(J86,D:D,0)),0)),1,weekend,holidays),IF(L86&lt;&gt;"",IF(M86&lt;&gt;"",WORKDAY.INTL(L86,-(MAX(M86,1)-1),weekend,holidays),L86-(MAX(N86,1)-1))," - ")))</f>
        <v>43461</v>
      </c>
      <c r="R86" s="118">
        <f t="shared" si="19"/>
        <v>43462</v>
      </c>
      <c r="S86" s="146">
        <f t="shared" si="15"/>
        <v>2</v>
      </c>
      <c r="T86" s="146">
        <f t="shared" ca="1" si="21"/>
        <v>2</v>
      </c>
      <c r="U86" s="147">
        <f t="shared" ca="1" si="16"/>
        <v>2</v>
      </c>
      <c r="V86" s="146">
        <f t="shared" ca="1" si="22"/>
        <v>0</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14"/>
        <v>3.21</v>
      </c>
      <c r="E87" s="113" t="s">
        <v>377</v>
      </c>
      <c r="F87" s="113"/>
      <c r="G87" s="113"/>
      <c r="H87" s="141" t="str">
        <f>D86</f>
        <v>3.20</v>
      </c>
      <c r="I87" s="114"/>
      <c r="J87" s="114"/>
      <c r="K87" s="115"/>
      <c r="L87" s="115"/>
      <c r="M87" s="116">
        <v>5</v>
      </c>
      <c r="N87" s="124"/>
      <c r="O87" s="125">
        <v>1</v>
      </c>
      <c r="P87" s="129" t="s">
        <v>38</v>
      </c>
      <c r="Q87" s="118">
        <f ca="1">IF(K87&lt;&gt;"",K87,IF(OR(H87&lt;&gt;"",I87&lt;&gt;"",J87&lt;&gt;""),WORKDAY.INTL(MAX(IFERROR(INDEX(R:R,MATCH(H87,D:D,0)),0),IFERROR(INDEX(R:R,MATCH(I87,D:D,0)),0),IFERROR(INDEX(R:R,MATCH(J87,D:D,0)),0)),1,weekend,holidays),IF(L87&lt;&gt;"",IF(M87&lt;&gt;"",WORKDAY.INTL(L87,-(MAX(M87,1)-1),weekend,holidays),L87-(MAX(N87,1)-1))," - ")))</f>
        <v>43465</v>
      </c>
      <c r="R87" s="118">
        <f t="shared" ca="1" si="19"/>
        <v>43472</v>
      </c>
      <c r="S87" s="146">
        <f t="shared" si="15"/>
        <v>5</v>
      </c>
      <c r="T87" s="146">
        <f t="shared" ca="1" si="21"/>
        <v>8</v>
      </c>
      <c r="U87" s="147">
        <f t="shared" ca="1" si="16"/>
        <v>8</v>
      </c>
      <c r="V87" s="146">
        <f t="shared" ca="1" si="22"/>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ref="D88:D121" si="23">IF(C88="","",IF(C88&gt;prevLevel,IF(prevWBS="","1",prevWBS)&amp;REPT(".1",C88-MAX(prevLevel,1)),IF(ISERROR(FIND(".",prevWBS)),REPT("1.",C88-1)&amp;IFERROR(VALUE(prevWBS)+1,"1"),IF(C88=1,"",IFERROR(LEFT(prevWBS,FIND("^",SUBSTITUTE(prevWBS,".","^",C88-1))),""))&amp;VALUE(TRIM(MID(SUBSTITUTE(prevWBS,".",REPT(" ",LEN(prevWBS))),(C88-1)*LEN(prevWBS)+1,LEN(prevWBS))))+1)))</f>
        <v>3.22</v>
      </c>
      <c r="E88" s="113" t="s">
        <v>438</v>
      </c>
      <c r="F88" s="113"/>
      <c r="G88" s="113"/>
      <c r="H88" s="141" t="str">
        <f>D87</f>
        <v>3.21</v>
      </c>
      <c r="I88" s="114"/>
      <c r="J88" s="114"/>
      <c r="K88" s="115"/>
      <c r="L88" s="115">
        <v>43475</v>
      </c>
      <c r="M88" s="116">
        <v>4</v>
      </c>
      <c r="N88" s="124"/>
      <c r="O88" s="125">
        <v>1</v>
      </c>
      <c r="P88" s="129" t="s">
        <v>34</v>
      </c>
      <c r="Q88" s="118">
        <f ca="1">IF(K88&lt;&gt;"",K88,IF(OR(H88&lt;&gt;"",I88&lt;&gt;"",J88&lt;&gt;""),WORKDAY.INTL(MAX(IFERROR(INDEX(R:R,MATCH(H88,D:D,0)),0),IFERROR(INDEX(R:R,MATCH(I88,D:D,0)),0),IFERROR(INDEX(R:R,MATCH(J88,D:D,0)),0)),1,weekend,holidays),IF(L88&lt;&gt;"",IF(M88&lt;&gt;"",WORKDAY.INTL(L88,-(MAX(M88,1)-1),weekend,holidays),L88-(MAX(N88,1)-1))," - ")))</f>
        <v>43473</v>
      </c>
      <c r="R88" s="118">
        <f t="shared" si="19"/>
        <v>43475</v>
      </c>
      <c r="S88" s="146">
        <f t="shared" si="15"/>
        <v>4</v>
      </c>
      <c r="T88" s="146">
        <f t="shared" ca="1" si="21"/>
        <v>3</v>
      </c>
      <c r="U88" s="147">
        <f t="shared" ca="1" si="16"/>
        <v>3</v>
      </c>
      <c r="V88" s="146">
        <f t="shared" ca="1" si="22"/>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si="23"/>
        <v>3.23</v>
      </c>
      <c r="E89" s="113" t="s">
        <v>405</v>
      </c>
      <c r="F89" s="113"/>
      <c r="G89" s="113"/>
      <c r="H89" s="141" t="str">
        <f>D88</f>
        <v>3.22</v>
      </c>
      <c r="I89" s="114"/>
      <c r="J89" s="114"/>
      <c r="K89" s="115"/>
      <c r="L89" s="115"/>
      <c r="M89" s="116">
        <v>7</v>
      </c>
      <c r="N89" s="124"/>
      <c r="O89" s="125">
        <v>1</v>
      </c>
      <c r="P89" s="129" t="s">
        <v>38</v>
      </c>
      <c r="Q89" s="118">
        <f ca="1">IF(K89&lt;&gt;"",K89,IF(OR(H89&lt;&gt;"",I89&lt;&gt;"",J89&lt;&gt;""),WORKDAY.INTL(MAX(IFERROR(INDEX(R:R,MATCH(H89,D:D,0)),0),IFERROR(INDEX(R:R,MATCH(I89,D:D,0)),0),IFERROR(INDEX(R:R,MATCH(J89,D:D,0)),0)),1,weekend,holidays),IF(L89&lt;&gt;"",IF(M89&lt;&gt;"",WORKDAY.INTL(L89,-(MAX(M89,1)-1),weekend,holidays),L89-(MAX(N89,1)-1))," - ")))</f>
        <v>43476</v>
      </c>
      <c r="R89" s="118">
        <f t="shared" ca="1" si="19"/>
        <v>43487</v>
      </c>
      <c r="S89" s="146">
        <f t="shared" si="15"/>
        <v>7</v>
      </c>
      <c r="T89" s="146">
        <f t="shared" ca="1" si="21"/>
        <v>12</v>
      </c>
      <c r="U89" s="147">
        <f t="shared" ca="1" si="16"/>
        <v>12</v>
      </c>
      <c r="V89" s="146">
        <f t="shared" ca="1" si="22"/>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23"/>
        <v>3.24</v>
      </c>
      <c r="E90" s="113" t="s">
        <v>437</v>
      </c>
      <c r="F90" s="113"/>
      <c r="G90" s="113"/>
      <c r="H90" s="141" t="str">
        <f>D89</f>
        <v>3.23</v>
      </c>
      <c r="I90" s="114"/>
      <c r="J90" s="114"/>
      <c r="K90" s="115"/>
      <c r="L90" s="115">
        <v>43493</v>
      </c>
      <c r="M90" s="116">
        <v>4</v>
      </c>
      <c r="N90" s="124"/>
      <c r="O90" s="125">
        <v>1</v>
      </c>
      <c r="P90" s="129" t="s">
        <v>34</v>
      </c>
      <c r="Q90" s="118">
        <f ca="1">IF(K90&lt;&gt;"",K90,IF(OR(H90&lt;&gt;"",I90&lt;&gt;"",J90&lt;&gt;""),WORKDAY.INTL(MAX(IFERROR(INDEX(R:R,MATCH(H90,D:D,0)),0),IFERROR(INDEX(R:R,MATCH(I90,D:D,0)),0),IFERROR(INDEX(R:R,MATCH(J90,D:D,0)),0)),1,weekend,holidays),IF(L90&lt;&gt;"",IF(M90&lt;&gt;"",WORKDAY.INTL(L90,-(MAX(M90,1)-1),weekend,holidays),L90-(MAX(N90,1)-1))," - ")))</f>
        <v>43488</v>
      </c>
      <c r="R90" s="118">
        <f>IF(L90&lt;&gt;"",L90,IF(Q90=" - "," - ",IF(M90&lt;&gt;"",WORKDAY.INTL(Q90,M90-1,weekend,holidays),Q90+MAX(N90,1)-1)))</f>
        <v>43493</v>
      </c>
      <c r="S90" s="146">
        <f>IF(M90&lt;&gt;"",M90,IF(OR(NOT(ISNUMBER(Q90)),NOT(ISNUMBER(R90)))," - ",NETWORKDAYS.INTL(Q90,R90,weekend,holidays)))</f>
        <v>4</v>
      </c>
      <c r="T90" s="146">
        <f ca="1">IF(N90&lt;&gt;"",N90,IF(OR(NOT(ISNUMBER(Q90)),NOT(ISNUMBER(R90)))," - ",R90-Q90+1))</f>
        <v>6</v>
      </c>
      <c r="U90" s="147">
        <f ca="1">IF(OR(Q90=" - ",R90=" - ")," - ",MIN(T90,WORKDAY.INTL(Q90,ROUNDDOWN(O90*S90,0),weekend,holidays)-Q90))</f>
        <v>6</v>
      </c>
      <c r="V90" s="146">
        <f ca="1">IF(OR(Q90=" - ",R90=" - ")," - ",T90-U90)</f>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23"/>
        <v>3.25</v>
      </c>
      <c r="E91" s="113" t="s">
        <v>439</v>
      </c>
      <c r="F91" s="113"/>
      <c r="G91" s="113"/>
      <c r="H91" s="141" t="str">
        <f>D90</f>
        <v>3.24</v>
      </c>
      <c r="I91" s="114"/>
      <c r="J91" s="114"/>
      <c r="K91" s="115"/>
      <c r="L91" s="115">
        <v>43501</v>
      </c>
      <c r="M91" s="116">
        <v>5</v>
      </c>
      <c r="N91" s="124"/>
      <c r="O91" s="125"/>
      <c r="P91" s="129" t="s">
        <v>38</v>
      </c>
      <c r="Q91" s="118">
        <f ca="1">IF(K91&lt;&gt;"",K91,IF(OR(H91&lt;&gt;"",I91&lt;&gt;"",J91&lt;&gt;""),WORKDAY.INTL(MAX(IFERROR(INDEX(R:R,MATCH(H91,D:D,0)),0),IFERROR(INDEX(R:R,MATCH(I91,D:D,0)),0),IFERROR(INDEX(R:R,MATCH(J91,D:D,0)),0)),1,weekend,holidays),IF(L91&lt;&gt;"",IF(M91&lt;&gt;"",WORKDAY.INTL(L91,-(MAX(M91,1)-1),weekend,holidays),L91-(MAX(N91,1)-1))," - ")))</f>
        <v>43494</v>
      </c>
      <c r="R91" s="118">
        <f>IF(L91&lt;&gt;"",L91,IF(Q91=" - "," - ",IF(M91&lt;&gt;"",WORKDAY.INTL(Q91,M91-1,weekend,holidays),Q91+MAX(N91,1)-1)))</f>
        <v>43501</v>
      </c>
      <c r="S91" s="146">
        <f>IF(M91&lt;&gt;"",M91,IF(OR(NOT(ISNUMBER(Q91)),NOT(ISNUMBER(R91)))," - ",NETWORKDAYS.INTL(Q91,R91,weekend,holidays)))</f>
        <v>5</v>
      </c>
      <c r="T91" s="146">
        <f ca="1">IF(N91&lt;&gt;"",N91,IF(OR(NOT(ISNUMBER(Q91)),NOT(ISNUMBER(R91)))," - ",R91-Q91+1))</f>
        <v>8</v>
      </c>
      <c r="U91" s="147">
        <f ca="1">IF(OR(Q91=" - ",R91=" - ")," - ",MIN(T91,WORKDAY.INTL(Q91,ROUNDDOWN(O91*S91,0),weekend,holidays)-Q91))</f>
        <v>0</v>
      </c>
      <c r="V91" s="146">
        <f ca="1">IF(OR(Q91=" - ",R91=" - ")," - ",T91-U91)</f>
        <v>8</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12">
      <c r="A92" s="136"/>
      <c r="B92" s="137"/>
      <c r="C92" s="110">
        <v>2</v>
      </c>
      <c r="D92" s="111" t="str">
        <f t="shared" ref="D92:D93" si="24">IF(C92="","",IF(C92&gt;prevLevel,IF(prevWBS="","1",prevWBS)&amp;REPT(".1",C92-MAX(prevLevel,1)),IF(ISERROR(FIND(".",prevWBS)),REPT("1.",C92-1)&amp;IFERROR(VALUE(prevWBS)+1,"1"),IF(C92=1,"",IFERROR(LEFT(prevWBS,FIND("^",SUBSTITUTE(prevWBS,".","^",C92-1))),""))&amp;VALUE(TRIM(MID(SUBSTITUTE(prevWBS,".",REPT(" ",LEN(prevWBS))),(C92-1)*LEN(prevWBS)+1,LEN(prevWBS))))+1)))</f>
        <v>3.26</v>
      </c>
      <c r="E92" s="113" t="s">
        <v>440</v>
      </c>
      <c r="F92" s="113"/>
      <c r="G92" s="113"/>
      <c r="H92" s="141" t="str">
        <f>D91</f>
        <v>3.25</v>
      </c>
      <c r="I92" s="114"/>
      <c r="J92" s="114"/>
      <c r="K92" s="115"/>
      <c r="L92" s="115">
        <v>43504</v>
      </c>
      <c r="M92" s="116">
        <v>4</v>
      </c>
      <c r="N92" s="124"/>
      <c r="O92" s="125"/>
      <c r="P92" s="129" t="s">
        <v>34</v>
      </c>
      <c r="Q92" s="118">
        <f ca="1">IF(K92&lt;&gt;"",K92,IF(OR(H92&lt;&gt;"",I92&lt;&gt;"",J92&lt;&gt;""),WORKDAY.INTL(MAX(IFERROR(INDEX(R:R,MATCH(H92,D:D,0)),0),IFERROR(INDEX(R:R,MATCH(I92,D:D,0)),0),IFERROR(INDEX(R:R,MATCH(J92,D:D,0)),0)),1,weekend,holidays),IF(L92&lt;&gt;"",IF(M92&lt;&gt;"",WORKDAY.INTL(L92,-(MAX(M92,1)-1),weekend,holidays),L92-(MAX(N92,1)-1))," - ")))</f>
        <v>43502</v>
      </c>
      <c r="R92" s="118">
        <f>IF(L92&lt;&gt;"",L92,IF(Q92=" - "," - ",IF(M92&lt;&gt;"",WORKDAY.INTL(Q92,M92-1,weekend,holidays),Q92+MAX(N92,1)-1)))</f>
        <v>43504</v>
      </c>
      <c r="S92" s="146">
        <f>IF(M92&lt;&gt;"",M92,IF(OR(NOT(ISNUMBER(Q92)),NOT(ISNUMBER(R92)))," - ",NETWORKDAYS.INTL(Q92,R92,weekend,holidays)))</f>
        <v>4</v>
      </c>
      <c r="T92" s="146">
        <f ca="1">IF(N92&lt;&gt;"",N92,IF(OR(NOT(ISNUMBER(Q92)),NOT(ISNUMBER(R92)))," - ",R92-Q92+1))</f>
        <v>3</v>
      </c>
      <c r="U92" s="147">
        <f ca="1">IF(OR(Q92=" - ",R92=" - ")," - ",MIN(T92,WORKDAY.INTL(Q92,ROUNDDOWN(O92*S92,0),weekend,holidays)-Q92))</f>
        <v>0</v>
      </c>
      <c r="V92" s="146">
        <f ca="1">IF(OR(Q92=" - ",R92=" - ")," - ",T92-U92)</f>
        <v>3</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si="24"/>
        <v>3.27</v>
      </c>
      <c r="E93" s="113" t="s">
        <v>441</v>
      </c>
      <c r="F93" s="113"/>
      <c r="G93" s="113"/>
      <c r="H93" s="141" t="str">
        <f>D92</f>
        <v>3.26</v>
      </c>
      <c r="I93" s="114"/>
      <c r="J93" s="114"/>
      <c r="K93" s="115"/>
      <c r="L93" s="115"/>
      <c r="M93" s="116">
        <v>5</v>
      </c>
      <c r="N93" s="124"/>
      <c r="O93" s="125"/>
      <c r="P93" s="129" t="s">
        <v>38</v>
      </c>
      <c r="Q93" s="118">
        <f ca="1">IF(K93&lt;&gt;"",K93,IF(OR(H93&lt;&gt;"",I93&lt;&gt;"",J93&lt;&gt;""),WORKDAY.INTL(MAX(IFERROR(INDEX(R:R,MATCH(H93,D:D,0)),0),IFERROR(INDEX(R:R,MATCH(I93,D:D,0)),0),IFERROR(INDEX(R:R,MATCH(J93,D:D,0)),0)),1,weekend,holidays),IF(L93&lt;&gt;"",IF(M93&lt;&gt;"",WORKDAY.INTL(L93,-(MAX(M93,1)-1),weekend,holidays),L93-(MAX(N93,1)-1))," - ")))</f>
        <v>43507</v>
      </c>
      <c r="R93" s="118">
        <f ca="1">IF(L93&lt;&gt;"",L93,IF(Q93=" - "," - ",IF(M93&lt;&gt;"",WORKDAY.INTL(Q93,M93-1,weekend,holidays),Q93+MAX(N93,1)-1)))</f>
        <v>43511</v>
      </c>
      <c r="S93" s="146">
        <f>IF(M93&lt;&gt;"",M93,IF(OR(NOT(ISNUMBER(Q93)),NOT(ISNUMBER(R93)))," - ",NETWORKDAYS.INTL(Q93,R93,weekend,holidays)))</f>
        <v>5</v>
      </c>
      <c r="T93" s="146">
        <f ca="1">IF(N93&lt;&gt;"",N93,IF(OR(NOT(ISNUMBER(Q93)),NOT(ISNUMBER(R93)))," - ",R93-Q93+1))</f>
        <v>5</v>
      </c>
      <c r="U93" s="147">
        <f ca="1">IF(OR(Q93=" - ",R93=" - ")," - ",MIN(T93,WORKDAY.INTL(Q93,ROUNDDOWN(O93*S93,0),weekend,holidays)-Q93))</f>
        <v>0</v>
      </c>
      <c r="V93" s="146">
        <f ca="1">IF(OR(Q93=" - ",R93=" - ")," - ",T93-U93)</f>
        <v>5</v>
      </c>
      <c r="W93" s="121"/>
      <c r="X93" s="121"/>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65">
      <c r="A94" s="136"/>
      <c r="B94" s="137"/>
      <c r="C94" s="110">
        <v>2</v>
      </c>
      <c r="D94" s="111" t="str">
        <f t="shared" ref="D94" si="25">IF(C94="","",IF(C94&gt;prevLevel,IF(prevWBS="","1",prevWBS)&amp;REPT(".1",C94-MAX(prevLevel,1)),IF(ISERROR(FIND(".",prevWBS)),REPT("1.",C94-1)&amp;IFERROR(VALUE(prevWBS)+1,"1"),IF(C94=1,"",IFERROR(LEFT(prevWBS,FIND("^",SUBSTITUTE(prevWBS,".","^",C94-1))),""))&amp;VALUE(TRIM(MID(SUBSTITUTE(prevWBS,".",REPT(" ",LEN(prevWBS))),(C94-1)*LEN(prevWBS)+1,LEN(prevWBS))))+1)))</f>
        <v>3.28</v>
      </c>
      <c r="E94" s="186" t="s">
        <v>443</v>
      </c>
      <c r="F94" s="113"/>
      <c r="G94" s="113"/>
      <c r="H94" s="141" t="str">
        <f>D93</f>
        <v>3.27</v>
      </c>
      <c r="I94" s="114"/>
      <c r="J94" s="114"/>
      <c r="K94" s="115">
        <v>43507</v>
      </c>
      <c r="L94" s="115"/>
      <c r="M94" s="116">
        <v>4</v>
      </c>
      <c r="N94" s="124"/>
      <c r="O94" s="125"/>
      <c r="P94" s="129" t="s">
        <v>34</v>
      </c>
      <c r="Q94" s="118">
        <f>IF(K94&lt;&gt;"",K94,IF(OR(H94&lt;&gt;"",I94&lt;&gt;"",J94&lt;&gt;""),WORKDAY.INTL(MAX(IFERROR(INDEX(R:R,MATCH(H94,D:D,0)),0),IFERROR(INDEX(R:R,MATCH(I94,D:D,0)),0),IFERROR(INDEX(R:R,MATCH(J94,D:D,0)),0)),1,weekend,holidays),IF(L94&lt;&gt;"",IF(M94&lt;&gt;"",WORKDAY.INTL(L94,-(MAX(M94,1)-1),weekend,holidays),L94-(MAX(N94,1)-1))," - ")))</f>
        <v>43507</v>
      </c>
      <c r="R94" s="118">
        <f ca="1">IF(L94&lt;&gt;"",L94,IF(Q94=" - "," - ",IF(M94&lt;&gt;"",WORKDAY.INTL(Q94,M94-1,weekend,holidays),Q94+MAX(N94,1)-1)))</f>
        <v>43510</v>
      </c>
      <c r="S94" s="146">
        <f>IF(M94&lt;&gt;"",M94,IF(OR(NOT(ISNUMBER(Q94)),NOT(ISNUMBER(R94)))," - ",NETWORKDAYS.INTL(Q94,R94,weekend,holidays)))</f>
        <v>4</v>
      </c>
      <c r="T94" s="146">
        <f ca="1">IF(N94&lt;&gt;"",N94,IF(OR(NOT(ISNUMBER(Q94)),NOT(ISNUMBER(R94)))," - ",R94-Q94+1))</f>
        <v>4</v>
      </c>
      <c r="U94" s="147">
        <f ca="1">IF(OR(Q94=" - ",R94=" - ")," - ",MIN(T94,WORKDAY.INTL(Q94,ROUNDDOWN(O94*S94,0),weekend,holidays)-Q94))</f>
        <v>0</v>
      </c>
      <c r="V94" s="146">
        <f ca="1">IF(OR(Q94=" - ",R94=" - ")," - ",T94-U94)</f>
        <v>4</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12">
      <c r="A95" s="136"/>
      <c r="B95" s="137"/>
      <c r="C95" s="110">
        <v>2</v>
      </c>
      <c r="D95" s="111">
        <v>3.28</v>
      </c>
      <c r="E95" s="150" t="s">
        <v>442</v>
      </c>
      <c r="F95" s="113"/>
      <c r="G95" s="113"/>
      <c r="H95" s="114"/>
      <c r="I95" s="141"/>
      <c r="J95" s="114"/>
      <c r="K95" s="115"/>
      <c r="L95" s="115">
        <v>43514</v>
      </c>
      <c r="M95" s="116">
        <v>1</v>
      </c>
      <c r="N95" s="124"/>
      <c r="O95" s="125"/>
      <c r="P95" s="129"/>
      <c r="Q95" s="118">
        <f ca="1">IF(K95&lt;&gt;"",K95,IF(OR(H95&lt;&gt;"",I95&lt;&gt;"",J95&lt;&gt;""),WORKDAY.INTL(MAX(IFERROR(INDEX(R:R,MATCH(H95,D:D,0)),0),IFERROR(INDEX(R:R,MATCH(I95,D:D,0)),0),IFERROR(INDEX(R:R,MATCH(J95,D:D,0)),0)),1,weekend,holidays),IF(L95&lt;&gt;"",IF(M95&lt;&gt;"",WORKDAY.INTL(L95,-(MAX(M95,1)-1),weekend,holidays),L95-(MAX(N95,1)-1))," - ")))</f>
        <v>43514</v>
      </c>
      <c r="R95" s="118">
        <f t="shared" ref="R95" si="26">IF(L95&lt;&gt;"",L95,IF(Q95=" - "," - ",IF(M95&lt;&gt;"",WORKDAY.INTL(Q95,M95-1,weekend,holidays),Q95+MAX(N95,1)-1)))</f>
        <v>43514</v>
      </c>
      <c r="S95" s="146">
        <f t="shared" ref="S95" si="27">IF(M95&lt;&gt;"",M95,IF(OR(NOT(ISNUMBER(Q95)),NOT(ISNUMBER(R95)))," - ",NETWORKDAYS.INTL(Q95,R95,weekend,holidays)))</f>
        <v>1</v>
      </c>
      <c r="T95" s="146">
        <f t="shared" ref="T95" ca="1" si="28">IF(N95&lt;&gt;"",N95,IF(OR(NOT(ISNUMBER(Q95)),NOT(ISNUMBER(R95)))," - ",R95-Q95+1))</f>
        <v>1</v>
      </c>
      <c r="U95" s="147">
        <f t="shared" ref="U95" ca="1" si="29">IF(OR(Q95=" - ",R95=" - ")," - ",MIN(T95,WORKDAY.INTL(Q95,ROUNDDOWN(O95*S95,0),weekend,holidays)-Q95))</f>
        <v>0</v>
      </c>
      <c r="V95" s="146">
        <f t="shared" ref="V95" ca="1" si="30">IF(OR(Q95=" - ",R95=" - ")," - ",T95-U95)</f>
        <v>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20">
      <c r="A96" s="136"/>
      <c r="B96" s="137"/>
      <c r="C96" s="110">
        <v>2</v>
      </c>
      <c r="D96" s="111" t="str">
        <f t="shared" si="23"/>
        <v>3.29</v>
      </c>
      <c r="E96" s="153" t="s">
        <v>380</v>
      </c>
      <c r="F96" s="113"/>
      <c r="G96" s="113"/>
      <c r="H96" s="114"/>
      <c r="I96" s="141"/>
      <c r="J96" s="114"/>
      <c r="K96" s="115"/>
      <c r="L96" s="154">
        <v>43493</v>
      </c>
      <c r="M96" s="116"/>
      <c r="N96" s="124"/>
      <c r="O96" s="158">
        <v>1</v>
      </c>
      <c r="P96" s="129"/>
      <c r="Q96" s="118">
        <f>IF(K96&lt;&gt;"",K96,IF(OR(H96&lt;&gt;"",I96&lt;&gt;"",J96&lt;&gt;""),WORKDAY.INTL(MAX(IFERROR(INDEX(R:R,MATCH(H96,D:D,0)),0),IFERROR(INDEX(R:R,MATCH(I96,D:D,0)),0),IFERROR(INDEX(R:R,MATCH(J96,D:D,0)),0)),1,weekend,holidays),IF(L96&lt;&gt;"",IF(M96&lt;&gt;"",WORKDAY.INTL(L96,-(MAX(M96,1)-1),weekend,holidays),L96-(MAX(N96,1)-1))," - ")))</f>
        <v>43493</v>
      </c>
      <c r="R96" s="118">
        <f t="shared" si="19"/>
        <v>43493</v>
      </c>
      <c r="S96" s="146">
        <f t="shared" ca="1" si="15"/>
        <v>1</v>
      </c>
      <c r="T96" s="146">
        <f t="shared" ref="T96:T135" si="31">IF(N96&lt;&gt;"",N96,IF(OR(NOT(ISNUMBER(Q96)),NOT(ISNUMBER(R96)))," - ",R96-Q96+1))</f>
        <v>1</v>
      </c>
      <c r="U96" s="147">
        <f t="shared" ca="1" si="16"/>
        <v>1</v>
      </c>
      <c r="V96" s="146">
        <f t="shared" ref="V96:V135" ca="1" si="32">IF(OR(Q96=" - ",R96=" - ")," - ",T96-U96)</f>
        <v>0</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122" customFormat="1" ht="12">
      <c r="A97" s="136"/>
      <c r="B97" s="137"/>
      <c r="C97" s="110">
        <v>2</v>
      </c>
      <c r="D97" s="111" t="str">
        <f t="shared" si="23"/>
        <v>3.30</v>
      </c>
      <c r="E97" s="150" t="s">
        <v>378</v>
      </c>
      <c r="F97" s="113"/>
      <c r="G97" s="113"/>
      <c r="H97" s="114"/>
      <c r="I97" s="141"/>
      <c r="J97" s="114"/>
      <c r="K97" s="115">
        <v>43493</v>
      </c>
      <c r="L97" s="115">
        <f ca="1">R107</f>
        <v>43539</v>
      </c>
      <c r="M97" s="116"/>
      <c r="N97" s="124"/>
      <c r="O97" s="125"/>
      <c r="P97" s="129" t="s">
        <v>38</v>
      </c>
      <c r="Q97" s="118">
        <f>IF(K97&lt;&gt;"",K97,IF(OR(H97&lt;&gt;"",I97&lt;&gt;"",J97&lt;&gt;""),WORKDAY.INTL(MAX(IFERROR(INDEX(R:R,MATCH(H97,D:D,0)),0),IFERROR(INDEX(R:R,MATCH(I97,D:D,0)),0),IFERROR(INDEX(R:R,MATCH(J97,D:D,0)),0)),1,weekend,holidays),IF(L97&lt;&gt;"",IF(M97&lt;&gt;"",WORKDAY.INTL(L97,-(MAX(M97,1)-1),weekend,holidays),L97-(MAX(N97,1)-1))," - ")))</f>
        <v>43493</v>
      </c>
      <c r="R97" s="118">
        <f t="shared" ca="1" si="19"/>
        <v>43539</v>
      </c>
      <c r="S97" s="146">
        <f t="shared" ca="1" si="15"/>
        <v>34</v>
      </c>
      <c r="T97" s="146">
        <f t="shared" ca="1" si="31"/>
        <v>47</v>
      </c>
      <c r="U97" s="147">
        <f t="shared" ca="1" si="16"/>
        <v>0</v>
      </c>
      <c r="V97" s="146">
        <f t="shared" ca="1" si="32"/>
        <v>47</v>
      </c>
      <c r="W97" s="121">
        <f>Q97</f>
        <v>43493</v>
      </c>
      <c r="X97" s="121">
        <f ca="1">R97</f>
        <v>43539</v>
      </c>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row>
    <row r="98" spans="1:389" s="122" customFormat="1" ht="12">
      <c r="A98" s="136"/>
      <c r="B98" s="137"/>
      <c r="C98" s="110">
        <v>3</v>
      </c>
      <c r="D98" s="111" t="str">
        <f t="shared" si="23"/>
        <v>3.30.1</v>
      </c>
      <c r="E98" s="113" t="s">
        <v>368</v>
      </c>
      <c r="F98" s="113"/>
      <c r="G98" s="113"/>
      <c r="H98" s="114"/>
      <c r="I98" s="141"/>
      <c r="J98" s="114"/>
      <c r="K98" s="115">
        <v>43493</v>
      </c>
      <c r="L98" s="115">
        <v>43504</v>
      </c>
      <c r="M98" s="116">
        <v>3</v>
      </c>
      <c r="N98" s="124"/>
      <c r="O98" s="125"/>
      <c r="P98" s="129"/>
      <c r="Q98" s="118">
        <f>IF(K98&lt;&gt;"",K98,IF(OR(H98&lt;&gt;"",I98&lt;&gt;"",J98&lt;&gt;""),WORKDAY.INTL(MAX(IFERROR(INDEX(R:R,MATCH(H98,D:D,0)),0),IFERROR(INDEX(R:R,MATCH(I98,D:D,0)),0),IFERROR(INDEX(R:R,MATCH(J98,D:D,0)),0)),1,weekend,holidays),IF(L98&lt;&gt;"",IF(M98&lt;&gt;"",WORKDAY.INTL(L98,-(MAX(M98,1)-1),weekend,holidays),L98-(MAX(N98,1)-1))," - ")))</f>
        <v>43493</v>
      </c>
      <c r="R98" s="118">
        <f t="shared" si="19"/>
        <v>43504</v>
      </c>
      <c r="S98" s="146">
        <f t="shared" si="15"/>
        <v>3</v>
      </c>
      <c r="T98" s="146">
        <f t="shared" si="31"/>
        <v>12</v>
      </c>
      <c r="U98" s="147">
        <f t="shared" ca="1" si="16"/>
        <v>0</v>
      </c>
      <c r="V98" s="146">
        <f t="shared" ca="1" si="32"/>
        <v>12</v>
      </c>
      <c r="W98" s="121"/>
      <c r="X98" s="121"/>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row>
    <row r="99" spans="1:389" s="122" customFormat="1" ht="12">
      <c r="A99" s="136"/>
      <c r="B99" s="137"/>
      <c r="C99" s="110">
        <v>3</v>
      </c>
      <c r="D99" s="111" t="str">
        <f t="shared" si="23"/>
        <v>3.30.2</v>
      </c>
      <c r="E99" s="113" t="s">
        <v>369</v>
      </c>
      <c r="F99" s="113"/>
      <c r="G99" s="113"/>
      <c r="H99" s="131" t="str">
        <f>D98</f>
        <v>3.30.1</v>
      </c>
      <c r="I99" s="141"/>
      <c r="J99" s="114"/>
      <c r="K99" s="115">
        <v>43493</v>
      </c>
      <c r="L99" s="115">
        <v>43504</v>
      </c>
      <c r="M99" s="116">
        <v>1</v>
      </c>
      <c r="N99" s="124"/>
      <c r="O99" s="125"/>
      <c r="P99" s="129"/>
      <c r="Q99" s="118">
        <f>IF(K99&lt;&gt;"",K99,IF(OR(H99&lt;&gt;"",I99&lt;&gt;"",J99&lt;&gt;""),WORKDAY.INTL(MAX(IFERROR(INDEX(R:R,MATCH(H99,D:D,0)),0),IFERROR(INDEX(R:R,MATCH(I99,D:D,0)),0),IFERROR(INDEX(R:R,MATCH(J99,D:D,0)),0)),1,weekend,holidays),IF(L99&lt;&gt;"",IF(M99&lt;&gt;"",WORKDAY.INTL(L99,-(MAX(M99,1)-1),weekend,holidays),L99-(MAX(N99,1)-1))," - ")))</f>
        <v>43493</v>
      </c>
      <c r="R99" s="118">
        <f t="shared" si="19"/>
        <v>43504</v>
      </c>
      <c r="S99" s="146">
        <f t="shared" si="15"/>
        <v>1</v>
      </c>
      <c r="T99" s="146">
        <f t="shared" si="31"/>
        <v>12</v>
      </c>
      <c r="U99" s="147">
        <f t="shared" ca="1" si="16"/>
        <v>0</v>
      </c>
      <c r="V99" s="146">
        <f t="shared" ca="1" si="32"/>
        <v>12</v>
      </c>
      <c r="W99" s="121"/>
      <c r="X99" s="121"/>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row>
    <row r="100" spans="1:389" s="122" customFormat="1" ht="12">
      <c r="A100" s="136"/>
      <c r="B100" s="137"/>
      <c r="C100" s="110">
        <v>3</v>
      </c>
      <c r="D100" s="111" t="str">
        <f t="shared" si="23"/>
        <v>3.30.3</v>
      </c>
      <c r="E100" s="113" t="s">
        <v>407</v>
      </c>
      <c r="F100" s="113"/>
      <c r="G100" s="113"/>
      <c r="H100" s="114"/>
      <c r="I100" s="141"/>
      <c r="J100" s="114"/>
      <c r="K100" s="115">
        <v>43493</v>
      </c>
      <c r="L100" s="115">
        <v>43521</v>
      </c>
      <c r="M100" s="116">
        <v>13</v>
      </c>
      <c r="N100" s="124"/>
      <c r="O100" s="125"/>
      <c r="P100" s="129"/>
      <c r="Q100" s="118">
        <f>IF(K100&lt;&gt;"",K100,IF(OR(H100&lt;&gt;"",I100&lt;&gt;"",J100&lt;&gt;""),WORKDAY.INTL(MAX(IFERROR(INDEX(R:R,MATCH(H100,D:D,0)),0),IFERROR(INDEX(R:R,MATCH(I100,D:D,0)),0),IFERROR(INDEX(R:R,MATCH(J100,D:D,0)),0)),1,weekend,holidays),IF(L100&lt;&gt;"",IF(M100&lt;&gt;"",WORKDAY.INTL(L100,-(MAX(M100,1)-1),weekend,holidays),L100-(MAX(N100,1)-1))," - ")))</f>
        <v>43493</v>
      </c>
      <c r="R100" s="118">
        <f t="shared" si="19"/>
        <v>43521</v>
      </c>
      <c r="S100" s="146">
        <f t="shared" si="15"/>
        <v>13</v>
      </c>
      <c r="T100" s="146">
        <f t="shared" si="31"/>
        <v>29</v>
      </c>
      <c r="U100" s="147">
        <f t="shared" ca="1" si="16"/>
        <v>0</v>
      </c>
      <c r="V100" s="146">
        <f t="shared" ca="1" si="32"/>
        <v>29</v>
      </c>
      <c r="W100" s="121"/>
      <c r="X100" s="121"/>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row>
    <row r="101" spans="1:389" s="122" customFormat="1" ht="12">
      <c r="A101" s="136"/>
      <c r="B101" s="137"/>
      <c r="C101" s="110">
        <v>3</v>
      </c>
      <c r="D101" s="111" t="str">
        <f t="shared" si="23"/>
        <v>3.30.4</v>
      </c>
      <c r="E101" s="150" t="s">
        <v>370</v>
      </c>
      <c r="F101" s="113"/>
      <c r="G101" s="113"/>
      <c r="H101" s="114"/>
      <c r="I101" s="141" t="str">
        <f>D98</f>
        <v>3.30.1</v>
      </c>
      <c r="J101" s="114" t="str">
        <f>D99</f>
        <v>3.30.2</v>
      </c>
      <c r="K101" s="115"/>
      <c r="L101" s="115">
        <v>43514</v>
      </c>
      <c r="M101" s="116">
        <v>5</v>
      </c>
      <c r="N101" s="124"/>
      <c r="O101" s="125"/>
      <c r="P101" s="129"/>
      <c r="Q101" s="118">
        <f ca="1">IF(K101&lt;&gt;"",K101,IF(OR(H101&lt;&gt;"",I101&lt;&gt;"",J101&lt;&gt;""),WORKDAY.INTL(MAX(IFERROR(INDEX(R:R,MATCH(H101,D:D,0)),0),IFERROR(INDEX(R:R,MATCH(I101,D:D,0)),0),IFERROR(INDEX(R:R,MATCH(J101,D:D,0)),0)),1,weekend,holidays),IF(L101&lt;&gt;"",IF(M101&lt;&gt;"",WORKDAY.INTL(L101,-(MAX(M101,1)-1),weekend,holidays),L101-(MAX(N101,1)-1))," - ")))</f>
        <v>43507</v>
      </c>
      <c r="R101" s="118">
        <f t="shared" si="19"/>
        <v>43514</v>
      </c>
      <c r="S101" s="146">
        <f t="shared" si="15"/>
        <v>5</v>
      </c>
      <c r="T101" s="146">
        <f t="shared" ca="1" si="31"/>
        <v>8</v>
      </c>
      <c r="U101" s="147">
        <f t="shared" ca="1" si="16"/>
        <v>0</v>
      </c>
      <c r="V101" s="146">
        <f t="shared" ca="1" si="32"/>
        <v>8</v>
      </c>
      <c r="W101" s="121"/>
      <c r="X101" s="121"/>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row>
    <row r="102" spans="1:389" s="122" customFormat="1" ht="12">
      <c r="A102" s="136"/>
      <c r="B102" s="137"/>
      <c r="C102" s="110">
        <v>3</v>
      </c>
      <c r="D102" s="111" t="str">
        <f t="shared" si="23"/>
        <v>3.30.5</v>
      </c>
      <c r="E102" s="150" t="s">
        <v>371</v>
      </c>
      <c r="F102" s="113" t="s">
        <v>396</v>
      </c>
      <c r="G102" s="113"/>
      <c r="H102" s="114" t="str">
        <f>D100</f>
        <v>3.30.3</v>
      </c>
      <c r="I102" s="141"/>
      <c r="J102" s="114"/>
      <c r="K102" s="115"/>
      <c r="L102" s="115">
        <v>43525</v>
      </c>
      <c r="M102" s="116">
        <v>1</v>
      </c>
      <c r="N102" s="124"/>
      <c r="O102" s="125"/>
      <c r="P102" s="129"/>
      <c r="Q102" s="118">
        <f ca="1">IF(K102&lt;&gt;"",K102,IF(OR(H102&lt;&gt;"",I102&lt;&gt;"",J102&lt;&gt;""),WORKDAY.INTL(MAX(IFERROR(INDEX(R:R,MATCH(H102,D:D,0)),0),IFERROR(INDEX(R:R,MATCH(I102,D:D,0)),0),IFERROR(INDEX(R:R,MATCH(J102,D:D,0)),0)),1,weekend,holidays),IF(L102&lt;&gt;"",IF(M102&lt;&gt;"",WORKDAY.INTL(L102,-(MAX(M102,1)-1),weekend,holidays),L102-(MAX(N102,1)-1))," - ")))</f>
        <v>43522</v>
      </c>
      <c r="R102" s="118">
        <f t="shared" si="19"/>
        <v>43525</v>
      </c>
      <c r="S102" s="146">
        <f t="shared" si="15"/>
        <v>1</v>
      </c>
      <c r="T102" s="146">
        <f t="shared" ca="1" si="31"/>
        <v>4</v>
      </c>
      <c r="U102" s="147">
        <f t="shared" ca="1" si="16"/>
        <v>0</v>
      </c>
      <c r="V102" s="146">
        <f t="shared" ca="1" si="32"/>
        <v>4</v>
      </c>
      <c r="W102" s="121"/>
      <c r="X102" s="121"/>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row>
    <row r="103" spans="1:389" s="122" customFormat="1" ht="12">
      <c r="A103" s="136"/>
      <c r="B103" s="137"/>
      <c r="C103" s="110">
        <v>3</v>
      </c>
      <c r="D103" s="111" t="str">
        <f t="shared" si="23"/>
        <v>3.30.6</v>
      </c>
      <c r="E103" s="150" t="s">
        <v>397</v>
      </c>
      <c r="F103" s="113"/>
      <c r="G103" s="113"/>
      <c r="H103" s="114"/>
      <c r="I103" s="141"/>
      <c r="J103" s="114"/>
      <c r="K103" s="115">
        <f>L96</f>
        <v>43493</v>
      </c>
      <c r="L103" s="115">
        <v>43504</v>
      </c>
      <c r="M103" s="116">
        <v>5</v>
      </c>
      <c r="N103" s="124"/>
      <c r="O103" s="125"/>
      <c r="P103" s="129"/>
      <c r="Q103" s="118">
        <f>IF(K103&lt;&gt;"",K103,IF(OR(H103&lt;&gt;"",I103&lt;&gt;"",J103&lt;&gt;""),WORKDAY.INTL(MAX(IFERROR(INDEX(R:R,MATCH(H103,D:D,0)),0),IFERROR(INDEX(R:R,MATCH(I103,D:D,0)),0),IFERROR(INDEX(R:R,MATCH(J103,D:D,0)),0)),1,weekend,holidays),IF(L103&lt;&gt;"",IF(M103&lt;&gt;"",WORKDAY.INTL(L103,-(MAX(M103,1)-1),weekend,holidays),L103-(MAX(N103,1)-1))," - ")))</f>
        <v>43493</v>
      </c>
      <c r="R103" s="118">
        <f t="shared" si="19"/>
        <v>43504</v>
      </c>
      <c r="S103" s="146">
        <f t="shared" si="15"/>
        <v>5</v>
      </c>
      <c r="T103" s="146">
        <f>IF(N103&lt;&gt;"",N103,IF(OR(NOT(ISNUMBER(Q103)),NOT(ISNUMBER(R103)))," - ",R103-Q103+1))</f>
        <v>12</v>
      </c>
      <c r="U103" s="147">
        <f t="shared" ca="1" si="16"/>
        <v>0</v>
      </c>
      <c r="V103" s="146">
        <f ca="1">IF(OR(Q103=" - ",R103=" - ")," - ",T103-U103)</f>
        <v>12</v>
      </c>
      <c r="W103" s="121"/>
      <c r="X103" s="121"/>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row>
    <row r="104" spans="1:389" s="122" customFormat="1" ht="12">
      <c r="A104" s="136"/>
      <c r="B104" s="137"/>
      <c r="C104" s="110">
        <v>3</v>
      </c>
      <c r="D104" s="111" t="str">
        <f t="shared" si="23"/>
        <v>3.30.7</v>
      </c>
      <c r="E104" s="150" t="s">
        <v>398</v>
      </c>
      <c r="F104" s="113"/>
      <c r="G104" s="113"/>
      <c r="H104" s="114"/>
      <c r="I104" s="141" t="str">
        <f>D103</f>
        <v>3.30.6</v>
      </c>
      <c r="J104" s="114"/>
      <c r="K104" s="115"/>
      <c r="L104" s="115">
        <v>43521</v>
      </c>
      <c r="M104" s="116">
        <v>5</v>
      </c>
      <c r="N104" s="124"/>
      <c r="O104" s="125"/>
      <c r="P104" s="129"/>
      <c r="Q104" s="118">
        <f ca="1">IF(K104&lt;&gt;"",K104,IF(OR(H104&lt;&gt;"",I104&lt;&gt;"",J104&lt;&gt;""),WORKDAY.INTL(MAX(IFERROR(INDEX(R:R,MATCH(H104,D:D,0)),0),IFERROR(INDEX(R:R,MATCH(I104,D:D,0)),0),IFERROR(INDEX(R:R,MATCH(J104,D:D,0)),0)),1,weekend,holidays),IF(L104&lt;&gt;"",IF(M104&lt;&gt;"",WORKDAY.INTL(L104,-(MAX(M104,1)-1),weekend,holidays),L104-(MAX(N104,1)-1))," - ")))</f>
        <v>43507</v>
      </c>
      <c r="R104" s="118">
        <f t="shared" si="19"/>
        <v>43521</v>
      </c>
      <c r="S104" s="146">
        <f t="shared" si="15"/>
        <v>5</v>
      </c>
      <c r="T104" s="146">
        <f ca="1">IF(N104&lt;&gt;"",N104,IF(OR(NOT(ISNUMBER(Q104)),NOT(ISNUMBER(R104)))," - ",R104-Q104+1))</f>
        <v>15</v>
      </c>
      <c r="U104" s="147">
        <f t="shared" ca="1" si="16"/>
        <v>0</v>
      </c>
      <c r="V104" s="146">
        <f ca="1">IF(OR(Q104=" - ",R104=" - ")," - ",T104-U104)</f>
        <v>15</v>
      </c>
      <c r="W104" s="121"/>
      <c r="X104" s="121"/>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row>
    <row r="105" spans="1:389" s="122" customFormat="1" ht="12">
      <c r="A105" s="136"/>
      <c r="B105" s="137"/>
      <c r="C105" s="110">
        <v>3</v>
      </c>
      <c r="D105" s="111" t="str">
        <f t="shared" si="23"/>
        <v>3.30.8</v>
      </c>
      <c r="E105" s="150" t="s">
        <v>401</v>
      </c>
      <c r="F105" s="113" t="s">
        <v>399</v>
      </c>
      <c r="G105" s="113"/>
      <c r="H105" s="114" t="str">
        <f>D104</f>
        <v>3.30.7</v>
      </c>
      <c r="I105" s="141"/>
      <c r="J105" s="114"/>
      <c r="K105" s="115"/>
      <c r="L105" s="115"/>
      <c r="M105" s="116">
        <v>5</v>
      </c>
      <c r="N105" s="124"/>
      <c r="O105" s="125"/>
      <c r="P105" s="129" t="s">
        <v>39</v>
      </c>
      <c r="Q105" s="118">
        <f ca="1">IF(K105&lt;&gt;"",K105,IF(OR(H105&lt;&gt;"",I105&lt;&gt;"",J105&lt;&gt;""),WORKDAY.INTL(MAX(IFERROR(INDEX(R:R,MATCH(H105,D:D,0)),0),IFERROR(INDEX(R:R,MATCH(I105,D:D,0)),0),IFERROR(INDEX(R:R,MATCH(J105,D:D,0)),0)),1,weekend,holidays),IF(L105&lt;&gt;"",IF(M105&lt;&gt;"",WORKDAY.INTL(L105,-(MAX(M105,1)-1),weekend,holidays),L105-(MAX(N105,1)-1))," - ")))</f>
        <v>43522</v>
      </c>
      <c r="R105" s="148">
        <f t="shared" ca="1" si="19"/>
        <v>43528</v>
      </c>
      <c r="S105" s="146">
        <f t="shared" ref="S105:S140" si="33">IF(M105&lt;&gt;"",M105,IF(OR(NOT(ISNUMBER(Q105)),NOT(ISNUMBER(R105)))," - ",NETWORKDAYS.INTL(Q105,R105,weekend,holidays)))</f>
        <v>5</v>
      </c>
      <c r="T105" s="146">
        <f ca="1">IF(N105&lt;&gt;"",N105,IF(OR(NOT(ISNUMBER(Q105)),NOT(ISNUMBER(R105)))," - ",R105-Q105+1))</f>
        <v>7</v>
      </c>
      <c r="U105" s="147">
        <f t="shared" ref="U105:U140" ca="1" si="34">IF(OR(Q105=" - ",R105=" - ")," - ",MIN(T105,WORKDAY.INTL(Q105,ROUNDDOWN(O105*S105,0),weekend,holidays)-Q105))</f>
        <v>0</v>
      </c>
      <c r="V105" s="146">
        <f ca="1">IF(OR(Q105=" - ",R105=" - ")," - ",T105-U105)</f>
        <v>7</v>
      </c>
      <c r="W105" s="121"/>
      <c r="X105" s="121"/>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row>
    <row r="106" spans="1:389" s="122" customFormat="1" ht="12">
      <c r="A106" s="136"/>
      <c r="B106" s="137"/>
      <c r="C106" s="110">
        <v>3</v>
      </c>
      <c r="D106" s="111" t="str">
        <f t="shared" si="23"/>
        <v>3.30.9</v>
      </c>
      <c r="E106" s="150" t="s">
        <v>400</v>
      </c>
      <c r="F106" s="113"/>
      <c r="G106" s="113"/>
      <c r="H106" s="114" t="str">
        <f>D105</f>
        <v>3.30.8</v>
      </c>
      <c r="I106" s="141" t="str">
        <f>D102</f>
        <v>3.30.5</v>
      </c>
      <c r="J106" s="114" t="str">
        <f>D101</f>
        <v>3.30.4</v>
      </c>
      <c r="K106" s="115"/>
      <c r="L106" s="115"/>
      <c r="M106" s="116">
        <v>4</v>
      </c>
      <c r="N106" s="124"/>
      <c r="O106" s="125"/>
      <c r="P106" s="129" t="s">
        <v>416</v>
      </c>
      <c r="Q106" s="118">
        <f ca="1">IF(K106&lt;&gt;"",K106,IF(OR(H106&lt;&gt;"",I106&lt;&gt;"",J106&lt;&gt;""),WORKDAY.INTL(MAX(IFERROR(INDEX(R:R,MATCH(H106,D:D,0)),0),IFERROR(INDEX(R:R,MATCH(I106,D:D,0)),0),IFERROR(INDEX(R:R,MATCH(J106,D:D,0)),0)),1,weekend,holidays),IF(L106&lt;&gt;"",IF(M106&lt;&gt;"",WORKDAY.INTL(L106,-(MAX(M106,1)-1),weekend,holidays),L106-(MAX(N106,1)-1))," - ")))</f>
        <v>43529</v>
      </c>
      <c r="R106" s="118">
        <f t="shared" ca="1" si="19"/>
        <v>43532</v>
      </c>
      <c r="S106" s="146">
        <f t="shared" si="33"/>
        <v>4</v>
      </c>
      <c r="T106" s="146">
        <f ca="1">IF(N106&lt;&gt;"",N106,IF(OR(NOT(ISNUMBER(Q106)),NOT(ISNUMBER(R106)))," - ",R106-Q106+1))</f>
        <v>4</v>
      </c>
      <c r="U106" s="147">
        <f t="shared" ca="1" si="34"/>
        <v>0</v>
      </c>
      <c r="V106" s="146">
        <f ca="1">IF(OR(Q106=" - ",R106=" - ")," - ",T106-U106)</f>
        <v>4</v>
      </c>
      <c r="W106" s="121"/>
      <c r="X106" s="121"/>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row>
    <row r="107" spans="1:389" s="122" customFormat="1" ht="12">
      <c r="A107" s="136"/>
      <c r="B107" s="137"/>
      <c r="C107" s="110">
        <v>3</v>
      </c>
      <c r="D107" s="111" t="str">
        <f t="shared" si="23"/>
        <v>3.30.10</v>
      </c>
      <c r="E107" s="150" t="s">
        <v>417</v>
      </c>
      <c r="F107" s="113"/>
      <c r="G107" s="113"/>
      <c r="H107" s="114" t="str">
        <f>D106</f>
        <v>3.30.9</v>
      </c>
      <c r="I107" s="141"/>
      <c r="J107" s="114"/>
      <c r="K107" s="115"/>
      <c r="L107" s="115"/>
      <c r="M107" s="116">
        <v>5</v>
      </c>
      <c r="N107" s="124"/>
      <c r="O107" s="125"/>
      <c r="P107" s="129" t="s">
        <v>38</v>
      </c>
      <c r="Q107" s="118">
        <f ca="1">IF(K107&lt;&gt;"",K107,IF(OR(H107&lt;&gt;"",I107&lt;&gt;"",J107&lt;&gt;""),WORKDAY.INTL(MAX(IFERROR(INDEX(R:R,MATCH(H107,D:D,0)),0),IFERROR(INDEX(R:R,MATCH(I107,D:D,0)),0),IFERROR(INDEX(R:R,MATCH(J107,D:D,0)),0)),1,weekend,holidays),IF(L107&lt;&gt;"",IF(M107&lt;&gt;"",WORKDAY.INTL(L107,-(MAX(M107,1)-1),weekend,holidays),L107-(MAX(N107,1)-1))," - ")))</f>
        <v>43535</v>
      </c>
      <c r="R107" s="118">
        <f t="shared" ca="1" si="19"/>
        <v>43539</v>
      </c>
      <c r="S107" s="146">
        <f t="shared" si="33"/>
        <v>5</v>
      </c>
      <c r="T107" s="146">
        <f t="shared" ca="1" si="31"/>
        <v>5</v>
      </c>
      <c r="U107" s="147">
        <f t="shared" ca="1" si="34"/>
        <v>0</v>
      </c>
      <c r="V107" s="146">
        <f t="shared" ca="1" si="32"/>
        <v>5</v>
      </c>
      <c r="W107" s="121"/>
      <c r="X107" s="121"/>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row>
    <row r="108" spans="1:389" s="122" customFormat="1" ht="12">
      <c r="A108" s="136"/>
      <c r="B108" s="137"/>
      <c r="C108" s="110">
        <v>3</v>
      </c>
      <c r="D108" s="111" t="str">
        <f t="shared" si="23"/>
        <v>3.30.11</v>
      </c>
      <c r="E108" s="151" t="s">
        <v>418</v>
      </c>
      <c r="F108" s="113"/>
      <c r="G108" s="113"/>
      <c r="H108" s="114"/>
      <c r="I108" s="141"/>
      <c r="J108" s="114"/>
      <c r="K108" s="152">
        <v>43528</v>
      </c>
      <c r="L108" s="115"/>
      <c r="M108" s="116">
        <v>1</v>
      </c>
      <c r="N108" s="124"/>
      <c r="O108" s="125"/>
      <c r="P108" s="129" t="s">
        <v>416</v>
      </c>
      <c r="Q108" s="118">
        <f>IF(K108&lt;&gt;"",K108,IF(OR(H108&lt;&gt;"",I108&lt;&gt;"",J108&lt;&gt;""),WORKDAY.INTL(MAX(IFERROR(INDEX(R:R,MATCH(H108,D:D,0)),0),IFERROR(INDEX(R:R,MATCH(I108,D:D,0)),0),IFERROR(INDEX(R:R,MATCH(J108,D:D,0)),0)),1,weekend,holidays),IF(L108&lt;&gt;"",IF(M108&lt;&gt;"",WORKDAY.INTL(L108,-(MAX(M108,1)-1),weekend,holidays),L108-(MAX(N108,1)-1))," - ")))</f>
        <v>43528</v>
      </c>
      <c r="R108" s="118">
        <f t="shared" ca="1" si="19"/>
        <v>43528</v>
      </c>
      <c r="S108" s="146">
        <f>IF(M108&lt;&gt;"",M108,IF(OR(NOT(ISNUMBER(Q108)),NOT(ISNUMBER(R108)))," - ",NETWORKDAYS.INTL(Q108,R108,weekend,holidays)))</f>
        <v>1</v>
      </c>
      <c r="T108" s="146">
        <f ca="1">IF(N108&lt;&gt;"",N108,IF(OR(NOT(ISNUMBER(Q108)),NOT(ISNUMBER(R108)))," - ",R108-Q108+1))</f>
        <v>1</v>
      </c>
      <c r="U108" s="147">
        <f ca="1">IF(OR(Q108=" - ",R108=" - ")," - ",MIN(T108,WORKDAY.INTL(Q108,ROUNDDOWN(O108*S108,0),weekend,holidays)-Q108))</f>
        <v>0</v>
      </c>
      <c r="V108" s="146">
        <f ca="1">IF(OR(Q108=" - ",R108=" - ")," - ",T108-U108)</f>
        <v>1</v>
      </c>
      <c r="W108" s="121"/>
      <c r="X108" s="121"/>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row>
    <row r="109" spans="1:389" s="122" customFormat="1" ht="12">
      <c r="A109" s="136"/>
      <c r="B109" s="137"/>
      <c r="C109" s="110">
        <v>3</v>
      </c>
      <c r="D109" s="111" t="str">
        <f t="shared" si="23"/>
        <v>3.30.12</v>
      </c>
      <c r="E109" s="150" t="s">
        <v>373</v>
      </c>
      <c r="F109" s="113"/>
      <c r="G109" s="113"/>
      <c r="H109" s="114" t="str">
        <f>D107</f>
        <v>3.30.10</v>
      </c>
      <c r="I109" s="141" t="str">
        <f>D108</f>
        <v>3.30.11</v>
      </c>
      <c r="J109" s="114"/>
      <c r="K109" s="115"/>
      <c r="L109" s="115"/>
      <c r="M109" s="116">
        <v>5</v>
      </c>
      <c r="N109" s="124"/>
      <c r="O109" s="125"/>
      <c r="P109" s="129" t="s">
        <v>38</v>
      </c>
      <c r="Q109" s="118">
        <f ca="1">IF(K109&lt;&gt;"",K109,IF(OR(H109&lt;&gt;"",I109&lt;&gt;"",J109&lt;&gt;""),WORKDAY.INTL(MAX(IFERROR(INDEX(R:R,MATCH(H109,D:D,0)),0),IFERROR(INDEX(R:R,MATCH(I109,D:D,0)),0),IFERROR(INDEX(R:R,MATCH(J109,D:D,0)),0)),1,weekend,holidays),IF(L109&lt;&gt;"",IF(M109&lt;&gt;"",WORKDAY.INTL(L109,-(MAX(M109,1)-1),weekend,holidays),L109-(MAX(N109,1)-1))," - ")))</f>
        <v>43542</v>
      </c>
      <c r="R109" s="118">
        <f t="shared" ca="1" si="19"/>
        <v>43546</v>
      </c>
      <c r="S109" s="146">
        <f>IF(M109&lt;&gt;"",M109,IF(OR(NOT(ISNUMBER(Q109)),NOT(ISNUMBER(R109)))," - ",NETWORKDAYS.INTL(Q109,R109,weekend,holidays)))</f>
        <v>5</v>
      </c>
      <c r="T109" s="146">
        <f ca="1">IF(N109&lt;&gt;"",N109,IF(OR(NOT(ISNUMBER(Q109)),NOT(ISNUMBER(R109)))," - ",R109-Q109+1))</f>
        <v>5</v>
      </c>
      <c r="U109" s="147">
        <f ca="1">IF(OR(Q109=" - ",R109=" - ")," - ",MIN(T109,WORKDAY.INTL(Q109,ROUNDDOWN(O109*S109,0),weekend,holidays)-Q109))</f>
        <v>0</v>
      </c>
      <c r="V109" s="146">
        <f ca="1">IF(OR(Q109=" - ",R109=" - ")," - ",T109-U109)</f>
        <v>5</v>
      </c>
      <c r="W109" s="121"/>
      <c r="X109" s="121"/>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row>
    <row r="110" spans="1:389" s="122" customFormat="1" ht="12">
      <c r="A110" s="136"/>
      <c r="B110" s="137"/>
      <c r="C110" s="110">
        <v>2</v>
      </c>
      <c r="D110" s="111" t="str">
        <f t="shared" si="23"/>
        <v>3.31</v>
      </c>
      <c r="E110" s="150" t="s">
        <v>391</v>
      </c>
      <c r="F110" s="113"/>
      <c r="G110" s="113"/>
      <c r="H110" s="114"/>
      <c r="I110" s="141"/>
      <c r="J110" s="114"/>
      <c r="K110" s="115">
        <f>Q111</f>
        <v>43487</v>
      </c>
      <c r="L110" s="115">
        <f ca="1">R115</f>
        <v>43532</v>
      </c>
      <c r="M110" s="116">
        <v>5</v>
      </c>
      <c r="N110" s="124"/>
      <c r="O110" s="125"/>
      <c r="P110" s="129" t="s">
        <v>37</v>
      </c>
      <c r="Q110" s="118">
        <f>IF(K110&lt;&gt;"",K110,IF(OR(H110&lt;&gt;"",I110&lt;&gt;"",J110&lt;&gt;""),WORKDAY.INTL(MAX(IFERROR(INDEX(R:R,MATCH(H110,D:D,0)),0),IFERROR(INDEX(R:R,MATCH(I110,D:D,0)),0),IFERROR(INDEX(R:R,MATCH(J110,D:D,0)),0)),1,weekend,holidays),IF(L110&lt;&gt;"",IF(M110&lt;&gt;"",WORKDAY.INTL(L110,-(MAX(M110,1)-1),weekend,holidays),L110-(MAX(N110,1)-1))," - ")))</f>
        <v>43487</v>
      </c>
      <c r="R110" s="118">
        <f t="shared" ca="1" si="19"/>
        <v>43532</v>
      </c>
      <c r="S110" s="146">
        <f t="shared" si="33"/>
        <v>5</v>
      </c>
      <c r="T110" s="146">
        <f t="shared" ca="1" si="31"/>
        <v>46</v>
      </c>
      <c r="U110" s="147">
        <f t="shared" ca="1" si="34"/>
        <v>0</v>
      </c>
      <c r="V110" s="146">
        <f t="shared" ca="1" si="32"/>
        <v>46</v>
      </c>
      <c r="W110" s="121">
        <f>Q110</f>
        <v>43487</v>
      </c>
      <c r="X110" s="121">
        <f ca="1">R110</f>
        <v>43532</v>
      </c>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row>
    <row r="111" spans="1:389" s="122" customFormat="1" ht="12">
      <c r="A111" s="136"/>
      <c r="B111" s="137"/>
      <c r="C111" s="110">
        <v>3</v>
      </c>
      <c r="D111" s="111" t="str">
        <f t="shared" si="23"/>
        <v>3.31.1</v>
      </c>
      <c r="E111" s="151" t="s">
        <v>408</v>
      </c>
      <c r="F111" s="113"/>
      <c r="G111" s="113"/>
      <c r="H111" s="114"/>
      <c r="I111" s="141"/>
      <c r="J111" s="114"/>
      <c r="K111" s="115">
        <v>43487</v>
      </c>
      <c r="L111" s="115">
        <v>43507</v>
      </c>
      <c r="M111" s="116"/>
      <c r="N111" s="124"/>
      <c r="O111" s="125"/>
      <c r="P111" s="129" t="s">
        <v>34</v>
      </c>
      <c r="Q111" s="118">
        <f>IF(K111&lt;&gt;"",K111,IF(OR(H111&lt;&gt;"",I111&lt;&gt;"",J111&lt;&gt;""),WORKDAY.INTL(MAX(IFERROR(INDEX(R:R,MATCH(H111,D:D,0)),0),IFERROR(INDEX(R:R,MATCH(I111,D:D,0)),0),IFERROR(INDEX(R:R,MATCH(J111,D:D,0)),0)),1,weekend,holidays),IF(L111&lt;&gt;"",IF(M111&lt;&gt;"",WORKDAY.INTL(L111,-(MAX(M111,1)-1),weekend,holidays),L111-(MAX(N111,1)-1))," - ")))</f>
        <v>43487</v>
      </c>
      <c r="R111" s="118">
        <f t="shared" si="19"/>
        <v>43507</v>
      </c>
      <c r="S111" s="146">
        <f t="shared" ca="1" si="33"/>
        <v>15</v>
      </c>
      <c r="T111" s="146">
        <f t="shared" si="31"/>
        <v>21</v>
      </c>
      <c r="U111" s="147">
        <f t="shared" ca="1" si="34"/>
        <v>0</v>
      </c>
      <c r="V111" s="146">
        <f t="shared" ca="1" si="32"/>
        <v>21</v>
      </c>
      <c r="W111" s="121"/>
      <c r="X111" s="121"/>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row>
    <row r="112" spans="1:389" s="122" customFormat="1" ht="12">
      <c r="A112" s="136"/>
      <c r="B112" s="137"/>
      <c r="C112" s="110">
        <v>3</v>
      </c>
      <c r="D112" s="111" t="str">
        <f t="shared" si="23"/>
        <v>3.31.2</v>
      </c>
      <c r="E112" s="150" t="s">
        <v>392</v>
      </c>
      <c r="F112" s="113"/>
      <c r="G112" s="113"/>
      <c r="H112" s="114" t="str">
        <f>D111</f>
        <v>3.31.1</v>
      </c>
      <c r="I112" s="141"/>
      <c r="J112" s="114"/>
      <c r="K112" s="115"/>
      <c r="L112" s="115">
        <v>43510</v>
      </c>
      <c r="M112" s="116">
        <v>5</v>
      </c>
      <c r="N112" s="124"/>
      <c r="O112" s="125"/>
      <c r="P112" s="129"/>
      <c r="Q112" s="118">
        <f ca="1">IF(K112&lt;&gt;"",K112,IF(OR(H112&lt;&gt;"",I112&lt;&gt;"",J112&lt;&gt;""),WORKDAY.INTL(MAX(IFERROR(INDEX(R:R,MATCH(H112,D:D,0)),0),IFERROR(INDEX(R:R,MATCH(I112,D:D,0)),0),IFERROR(INDEX(R:R,MATCH(J112,D:D,0)),0)),1,weekend,holidays),IF(L112&lt;&gt;"",IF(M112&lt;&gt;"",WORKDAY.INTL(L112,-(MAX(M112,1)-1),weekend,holidays),L112-(MAX(N112,1)-1))," - ")))</f>
        <v>43508</v>
      </c>
      <c r="R112" s="118">
        <f t="shared" si="19"/>
        <v>43510</v>
      </c>
      <c r="S112" s="146">
        <f t="shared" si="33"/>
        <v>5</v>
      </c>
      <c r="T112" s="146">
        <f t="shared" ca="1" si="31"/>
        <v>3</v>
      </c>
      <c r="U112" s="147">
        <f t="shared" ca="1" si="34"/>
        <v>0</v>
      </c>
      <c r="V112" s="146">
        <f t="shared" ca="1" si="32"/>
        <v>3</v>
      </c>
      <c r="W112" s="121"/>
      <c r="X112" s="121"/>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row>
    <row r="113" spans="1:389" s="122" customFormat="1" ht="12">
      <c r="A113" s="136"/>
      <c r="B113" s="137"/>
      <c r="C113" s="110">
        <v>3</v>
      </c>
      <c r="D113" s="111" t="str">
        <f t="shared" si="23"/>
        <v>3.31.3</v>
      </c>
      <c r="E113" s="150" t="s">
        <v>393</v>
      </c>
      <c r="F113" s="113"/>
      <c r="G113" s="113"/>
      <c r="H113" s="114" t="str">
        <f>D112</f>
        <v>3.31.2</v>
      </c>
      <c r="I113" s="141"/>
      <c r="J113" s="114"/>
      <c r="K113" s="115"/>
      <c r="L113" s="115">
        <v>43518</v>
      </c>
      <c r="M113" s="116">
        <v>5</v>
      </c>
      <c r="N113" s="124"/>
      <c r="O113" s="125"/>
      <c r="P113" s="129"/>
      <c r="Q113" s="118">
        <f ca="1">IF(K113&lt;&gt;"",K113,IF(OR(H113&lt;&gt;"",I113&lt;&gt;"",J113&lt;&gt;""),WORKDAY.INTL(MAX(IFERROR(INDEX(R:R,MATCH(H113,D:D,0)),0),IFERROR(INDEX(R:R,MATCH(I113,D:D,0)),0),IFERROR(INDEX(R:R,MATCH(J113,D:D,0)),0)),1,weekend,holidays),IF(L113&lt;&gt;"",IF(M113&lt;&gt;"",WORKDAY.INTL(L113,-(MAX(M113,1)-1),weekend,holidays),L113-(MAX(N113,1)-1))," - ")))</f>
        <v>43511</v>
      </c>
      <c r="R113" s="118">
        <f t="shared" si="19"/>
        <v>43518</v>
      </c>
      <c r="S113" s="146">
        <f t="shared" si="33"/>
        <v>5</v>
      </c>
      <c r="T113" s="146">
        <f t="shared" ca="1" si="31"/>
        <v>8</v>
      </c>
      <c r="U113" s="147">
        <f t="shared" ca="1" si="34"/>
        <v>0</v>
      </c>
      <c r="V113" s="146">
        <f t="shared" ca="1" si="32"/>
        <v>8</v>
      </c>
      <c r="W113" s="121"/>
      <c r="X113" s="121"/>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row>
    <row r="114" spans="1:389" s="122" customFormat="1" ht="12">
      <c r="A114" s="136"/>
      <c r="B114" s="137"/>
      <c r="C114" s="110">
        <v>3</v>
      </c>
      <c r="D114" s="111" t="str">
        <f t="shared" si="23"/>
        <v>3.31.4</v>
      </c>
      <c r="E114" s="150" t="s">
        <v>394</v>
      </c>
      <c r="F114" s="113"/>
      <c r="G114" s="113"/>
      <c r="H114" s="114" t="str">
        <f>D113</f>
        <v>3.31.3</v>
      </c>
      <c r="I114" s="141" t="str">
        <f>D85</f>
        <v>3.19</v>
      </c>
      <c r="J114" s="114" t="str">
        <f>D127</f>
        <v>3.39</v>
      </c>
      <c r="K114" s="115"/>
      <c r="L114" s="115"/>
      <c r="M114" s="116">
        <v>5</v>
      </c>
      <c r="N114" s="124"/>
      <c r="O114" s="125"/>
      <c r="P114" s="129" t="s">
        <v>34</v>
      </c>
      <c r="Q114" s="118">
        <f ca="1">IF(K114&lt;&gt;"",K114,IF(OR(H114&lt;&gt;"",I114&lt;&gt;"",J114&lt;&gt;""),WORKDAY.INTL(MAX(IFERROR(INDEX(R:R,MATCH(H114,D:D,0)),0),IFERROR(INDEX(R:R,MATCH(I114,D:D,0)),0),IFERROR(INDEX(R:R,MATCH(J114,D:D,0)),0)),1,weekend,holidays),IF(L114&lt;&gt;"",IF(M114&lt;&gt;"",WORKDAY.INTL(L114,-(MAX(M114,1)-1),weekend,holidays),L114-(MAX(N114,1)-1))," - ")))</f>
        <v>43521</v>
      </c>
      <c r="R114" s="118">
        <f t="shared" ca="1" si="19"/>
        <v>43525</v>
      </c>
      <c r="S114" s="146">
        <f t="shared" si="33"/>
        <v>5</v>
      </c>
      <c r="T114" s="146">
        <f t="shared" ca="1" si="31"/>
        <v>5</v>
      </c>
      <c r="U114" s="147">
        <f t="shared" ca="1" si="34"/>
        <v>0</v>
      </c>
      <c r="V114" s="146">
        <f t="shared" ca="1" si="32"/>
        <v>5</v>
      </c>
      <c r="W114" s="121"/>
      <c r="X114" s="121"/>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row>
    <row r="115" spans="1:389" s="122" customFormat="1" ht="12">
      <c r="A115" s="136"/>
      <c r="B115" s="137"/>
      <c r="C115" s="110">
        <v>3</v>
      </c>
      <c r="D115" s="111" t="str">
        <f t="shared" si="23"/>
        <v>3.31.5</v>
      </c>
      <c r="E115" s="150" t="s">
        <v>395</v>
      </c>
      <c r="F115" s="113"/>
      <c r="G115" s="113"/>
      <c r="H115" s="114" t="str">
        <f>D114</f>
        <v>3.31.4</v>
      </c>
      <c r="I115" s="141"/>
      <c r="J115" s="114"/>
      <c r="K115" s="115"/>
      <c r="L115" s="115"/>
      <c r="M115" s="116">
        <v>5</v>
      </c>
      <c r="N115" s="124"/>
      <c r="O115" s="125"/>
      <c r="P115" s="129" t="s">
        <v>37</v>
      </c>
      <c r="Q115" s="118">
        <f ca="1">IF(K115&lt;&gt;"",K115,IF(OR(H115&lt;&gt;"",I115&lt;&gt;"",J115&lt;&gt;""),WORKDAY.INTL(MAX(IFERROR(INDEX(R:R,MATCH(H115,D:D,0)),0),IFERROR(INDEX(R:R,MATCH(I115,D:D,0)),0),IFERROR(INDEX(R:R,MATCH(J115,D:D,0)),0)),1,weekend,holidays),IF(L115&lt;&gt;"",IF(M115&lt;&gt;"",WORKDAY.INTL(L115,-(MAX(M115,1)-1),weekend,holidays),L115-(MAX(N115,1)-1))," - ")))</f>
        <v>43528</v>
      </c>
      <c r="R115" s="118">
        <f t="shared" ca="1" si="19"/>
        <v>43532</v>
      </c>
      <c r="S115" s="146">
        <f t="shared" si="33"/>
        <v>5</v>
      </c>
      <c r="T115" s="146">
        <f t="shared" ca="1" si="31"/>
        <v>5</v>
      </c>
      <c r="U115" s="147">
        <f t="shared" ca="1" si="34"/>
        <v>0</v>
      </c>
      <c r="V115" s="146">
        <f t="shared" ca="1" si="32"/>
        <v>5</v>
      </c>
      <c r="W115" s="121"/>
      <c r="X115" s="121"/>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row>
    <row r="116" spans="1:389" s="122" customFormat="1" ht="12">
      <c r="A116" s="136"/>
      <c r="B116" s="137"/>
      <c r="C116" s="110">
        <v>2</v>
      </c>
      <c r="D116" s="111" t="str">
        <f t="shared" si="23"/>
        <v>3.32</v>
      </c>
      <c r="E116" s="113" t="s">
        <v>345</v>
      </c>
      <c r="F116" s="113"/>
      <c r="G116" s="113"/>
      <c r="H116" s="114"/>
      <c r="I116" s="141"/>
      <c r="J116" s="114"/>
      <c r="K116" s="115"/>
      <c r="L116" s="115">
        <v>43396</v>
      </c>
      <c r="M116" s="124"/>
      <c r="N116" s="124"/>
      <c r="O116" s="125">
        <v>1</v>
      </c>
      <c r="P116" s="129"/>
      <c r="Q116" s="118">
        <f>IF(K116&lt;&gt;"",K116,IF(OR(H116&lt;&gt;"",I116&lt;&gt;"",J116&lt;&gt;""),WORKDAY.INTL(MAX(IFERROR(INDEX(R:R,MATCH(H116,D:D,0)),0),IFERROR(INDEX(R:R,MATCH(I116,D:D,0)),0),IFERROR(INDEX(R:R,MATCH(J116,D:D,0)),0)),1,weekend,holidays),IF(L116&lt;&gt;"",IF(M116&lt;&gt;"",WORKDAY.INTL(L116,-(MAX(M116,1)-1),weekend,holidays),L116-(MAX(N116,1)-1))," - ")))</f>
        <v>43396</v>
      </c>
      <c r="R116" s="118">
        <f t="shared" si="19"/>
        <v>43396</v>
      </c>
      <c r="S116" s="146">
        <f t="shared" ca="1" si="33"/>
        <v>1</v>
      </c>
      <c r="T116" s="146">
        <f t="shared" si="31"/>
        <v>1</v>
      </c>
      <c r="U116" s="147">
        <f t="shared" ca="1" si="34"/>
        <v>1</v>
      </c>
      <c r="V116" s="146">
        <f t="shared" ca="1" si="32"/>
        <v>0</v>
      </c>
      <c r="W116" s="121"/>
      <c r="X116" s="121"/>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row>
    <row r="117" spans="1:389" s="122" customFormat="1" ht="12">
      <c r="A117" s="136"/>
      <c r="B117" s="137"/>
      <c r="C117" s="110">
        <v>2</v>
      </c>
      <c r="D117" s="111" t="str">
        <f t="shared" si="23"/>
        <v>3.33</v>
      </c>
      <c r="E117" s="113" t="s">
        <v>356</v>
      </c>
      <c r="F117" s="113"/>
      <c r="G117" s="113"/>
      <c r="H117" s="114"/>
      <c r="I117" s="141"/>
      <c r="J117" s="114"/>
      <c r="K117" s="115">
        <v>43440</v>
      </c>
      <c r="L117" s="115">
        <v>43448</v>
      </c>
      <c r="M117" s="124"/>
      <c r="N117" s="124"/>
      <c r="O117" s="125">
        <v>1</v>
      </c>
      <c r="P117" s="129" t="s">
        <v>38</v>
      </c>
      <c r="Q117" s="118">
        <f>IF(K117&lt;&gt;"",K117,IF(OR(H117&lt;&gt;"",I117&lt;&gt;"",J117&lt;&gt;""),WORKDAY.INTL(MAX(IFERROR(INDEX(R:R,MATCH(H117,D:D,0)),0),IFERROR(INDEX(R:R,MATCH(I117,D:D,0)),0),IFERROR(INDEX(R:R,MATCH(J117,D:D,0)),0)),1,weekend,holidays),IF(L117&lt;&gt;"",IF(M117&lt;&gt;"",WORKDAY.INTL(L117,-(MAX(M117,1)-1),weekend,holidays),L117-(MAX(N117,1)-1))," - ")))</f>
        <v>43440</v>
      </c>
      <c r="R117" s="118">
        <f t="shared" si="19"/>
        <v>43448</v>
      </c>
      <c r="S117" s="146">
        <f t="shared" ca="1" si="33"/>
        <v>7</v>
      </c>
      <c r="T117" s="146">
        <f t="shared" si="31"/>
        <v>9</v>
      </c>
      <c r="U117" s="147">
        <f t="shared" ca="1" si="34"/>
        <v>9</v>
      </c>
      <c r="V117" s="146">
        <f t="shared" ca="1" si="32"/>
        <v>0</v>
      </c>
      <c r="W117" s="121"/>
      <c r="X117" s="121"/>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row>
    <row r="118" spans="1:389" s="122" customFormat="1" ht="12">
      <c r="A118" s="136"/>
      <c r="B118" s="137"/>
      <c r="C118" s="110">
        <v>2</v>
      </c>
      <c r="D118" s="111" t="str">
        <f t="shared" si="23"/>
        <v>3.34</v>
      </c>
      <c r="E118" s="113" t="s">
        <v>357</v>
      </c>
      <c r="F118" s="113"/>
      <c r="G118" s="113"/>
      <c r="H118" s="114" t="str">
        <f>D116</f>
        <v>3.32</v>
      </c>
      <c r="I118" s="141"/>
      <c r="J118" s="114"/>
      <c r="K118" s="115">
        <f ca="1">Q83</f>
        <v>43455</v>
      </c>
      <c r="L118" s="115">
        <f>R83</f>
        <v>43460</v>
      </c>
      <c r="M118" s="124"/>
      <c r="N118" s="124"/>
      <c r="O118" s="125">
        <v>1</v>
      </c>
      <c r="P118" s="129" t="s">
        <v>38</v>
      </c>
      <c r="Q118" s="118">
        <f ca="1">IF(K118&lt;&gt;"",K118,IF(OR(H118&lt;&gt;"",I118&lt;&gt;"",J118&lt;&gt;""),WORKDAY.INTL(MAX(IFERROR(INDEX(R:R,MATCH(H118,D:D,0)),0),IFERROR(INDEX(R:R,MATCH(I118,D:D,0)),0),IFERROR(INDEX(R:R,MATCH(J118,D:D,0)),0)),1,weekend,holidays),IF(L118&lt;&gt;"",IF(M118&lt;&gt;"",WORKDAY.INTL(L118,-(MAX(M118,1)-1),weekend,holidays),L118-(MAX(N118,1)-1))," - ")))</f>
        <v>43455</v>
      </c>
      <c r="R118" s="118">
        <f t="shared" si="19"/>
        <v>43460</v>
      </c>
      <c r="S118" s="146">
        <f t="shared" ca="1" si="33"/>
        <v>2</v>
      </c>
      <c r="T118" s="146">
        <f t="shared" ca="1" si="31"/>
        <v>6</v>
      </c>
      <c r="U118" s="147">
        <f t="shared" ca="1" si="34"/>
        <v>6</v>
      </c>
      <c r="V118" s="146">
        <f t="shared" ca="1" si="32"/>
        <v>0</v>
      </c>
      <c r="W118" s="121"/>
      <c r="X118" s="121"/>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row>
    <row r="119" spans="1:389" s="122" customFormat="1" ht="12">
      <c r="A119" s="136"/>
      <c r="B119" s="137"/>
      <c r="C119" s="110">
        <v>2</v>
      </c>
      <c r="D119" s="111" t="str">
        <f t="shared" si="23"/>
        <v>3.35</v>
      </c>
      <c r="E119" s="113" t="s">
        <v>379</v>
      </c>
      <c r="F119" s="113"/>
      <c r="G119" s="113"/>
      <c r="H119" s="114" t="str">
        <f>D117</f>
        <v>3.33</v>
      </c>
      <c r="I119" s="141" t="str">
        <f>D118</f>
        <v>3.34</v>
      </c>
      <c r="J119" s="114"/>
      <c r="K119" s="115">
        <v>43462</v>
      </c>
      <c r="L119" s="115">
        <f ca="1">R87</f>
        <v>43472</v>
      </c>
      <c r="M119" s="124"/>
      <c r="N119" s="124"/>
      <c r="O119" s="125">
        <v>1</v>
      </c>
      <c r="P119" s="129" t="s">
        <v>38</v>
      </c>
      <c r="Q119" s="118">
        <f>IF(K119&lt;&gt;"",K119,IF(OR(H119&lt;&gt;"",I119&lt;&gt;"",J119&lt;&gt;""),WORKDAY.INTL(MAX(IFERROR(INDEX(R:R,MATCH(H119,D:D,0)),0),IFERROR(INDEX(R:R,MATCH(I119,D:D,0)),0),IFERROR(INDEX(R:R,MATCH(J119,D:D,0)),0)),1,weekend,holidays),IF(L119&lt;&gt;"",IF(M119&lt;&gt;"",WORKDAY.INTL(L119,-(MAX(M119,1)-1),weekend,holidays),L119-(MAX(N119,1)-1))," - ")))</f>
        <v>43462</v>
      </c>
      <c r="R119" s="118">
        <f t="shared" ca="1" si="19"/>
        <v>43472</v>
      </c>
      <c r="S119" s="146">
        <f t="shared" ca="1" si="33"/>
        <v>6</v>
      </c>
      <c r="T119" s="146">
        <f t="shared" ca="1" si="31"/>
        <v>11</v>
      </c>
      <c r="U119" s="147">
        <f t="shared" ca="1" si="34"/>
        <v>11</v>
      </c>
      <c r="V119" s="146">
        <f t="shared" ca="1" si="32"/>
        <v>0</v>
      </c>
      <c r="W119" s="121"/>
      <c r="X119" s="121"/>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row>
    <row r="120" spans="1:389" s="122" customFormat="1" ht="12">
      <c r="A120" s="136"/>
      <c r="B120" s="137"/>
      <c r="C120" s="110">
        <v>2</v>
      </c>
      <c r="D120" s="111" t="str">
        <f t="shared" ref="D120" si="35">IF(C120="","",IF(C120&gt;prevLevel,IF(prevWBS="","1",prevWBS)&amp;REPT(".1",C120-MAX(prevLevel,1)),IF(ISERROR(FIND(".",prevWBS)),REPT("1.",C120-1)&amp;IFERROR(VALUE(prevWBS)+1,"1"),IF(C120=1,"",IFERROR(LEFT(prevWBS,FIND("^",SUBSTITUTE(prevWBS,".","^",C120-1))),""))&amp;VALUE(TRIM(MID(SUBSTITUTE(prevWBS,".",REPT(" ",LEN(prevWBS))),(C120-1)*LEN(prevWBS)+1,LEN(prevWBS))))+1)))</f>
        <v>3.36</v>
      </c>
      <c r="E120" s="113" t="s">
        <v>444</v>
      </c>
      <c r="F120" s="113"/>
      <c r="G120" s="113"/>
      <c r="H120" s="114" t="str">
        <f>D118</f>
        <v>3.34</v>
      </c>
      <c r="I120" s="141" t="str">
        <f>D119</f>
        <v>3.35</v>
      </c>
      <c r="J120" s="114"/>
      <c r="K120" s="115">
        <v>43507</v>
      </c>
      <c r="L120" s="115"/>
      <c r="M120" s="124">
        <v>5</v>
      </c>
      <c r="N120" s="124"/>
      <c r="O120" s="125"/>
      <c r="P120" s="129" t="s">
        <v>37</v>
      </c>
      <c r="Q120" s="118">
        <f>IF(K120&lt;&gt;"",K120,IF(OR(H120&lt;&gt;"",I120&lt;&gt;"",J120&lt;&gt;""),WORKDAY.INTL(MAX(IFERROR(INDEX(R:R,MATCH(H120,D:D,0)),0),IFERROR(INDEX(R:R,MATCH(I120,D:D,0)),0),IFERROR(INDEX(R:R,MATCH(J120,D:D,0)),0)),1,weekend,holidays),IF(L120&lt;&gt;"",IF(M120&lt;&gt;"",WORKDAY.INTL(L120,-(MAX(M120,1)-1),weekend,holidays),L120-(MAX(N120,1)-1))," - ")))</f>
        <v>43507</v>
      </c>
      <c r="R120" s="118">
        <f t="shared" ref="R120" ca="1" si="36">IF(L120&lt;&gt;"",L120,IF(Q120=" - "," - ",IF(M120&lt;&gt;"",WORKDAY.INTL(Q120,M120-1,weekend,holidays),Q120+MAX(N120,1)-1)))</f>
        <v>43511</v>
      </c>
      <c r="S120" s="146">
        <f t="shared" ref="S120" si="37">IF(M120&lt;&gt;"",M120,IF(OR(NOT(ISNUMBER(Q120)),NOT(ISNUMBER(R120)))," - ",NETWORKDAYS.INTL(Q120,R120,weekend,holidays)))</f>
        <v>5</v>
      </c>
      <c r="T120" s="146">
        <f t="shared" ref="T120" ca="1" si="38">IF(N120&lt;&gt;"",N120,IF(OR(NOT(ISNUMBER(Q120)),NOT(ISNUMBER(R120)))," - ",R120-Q120+1))</f>
        <v>5</v>
      </c>
      <c r="U120" s="147">
        <f t="shared" ref="U120" ca="1" si="39">IF(OR(Q120=" - ",R120=" - ")," - ",MIN(T120,WORKDAY.INTL(Q120,ROUNDDOWN(O120*S120,0),weekend,holidays)-Q120))</f>
        <v>0</v>
      </c>
      <c r="V120" s="146">
        <f t="shared" ref="V120" ca="1" si="40">IF(OR(Q120=" - ",R120=" - ")," - ",T120-U120)</f>
        <v>5</v>
      </c>
      <c r="W120" s="121"/>
      <c r="X120" s="121"/>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row>
    <row r="121" spans="1:389" s="122" customFormat="1" ht="12">
      <c r="A121" s="136"/>
      <c r="B121" s="137"/>
      <c r="C121" s="110">
        <v>2</v>
      </c>
      <c r="D121" s="111" t="str">
        <f t="shared" si="23"/>
        <v>3.37</v>
      </c>
      <c r="E121" s="113" t="s">
        <v>383</v>
      </c>
      <c r="F121" s="113"/>
      <c r="G121" s="113"/>
      <c r="H121" s="114" t="str">
        <f>D118</f>
        <v>3.34</v>
      </c>
      <c r="I121" s="114"/>
      <c r="J121" s="141"/>
      <c r="K121" s="115">
        <v>43460</v>
      </c>
      <c r="L121" s="115">
        <v>43480</v>
      </c>
      <c r="M121" s="124"/>
      <c r="N121" s="124"/>
      <c r="O121" s="125">
        <v>1</v>
      </c>
      <c r="P121" s="129" t="s">
        <v>39</v>
      </c>
      <c r="Q121" s="118">
        <f>IF(K121&lt;&gt;"",K121,IF(OR(H121&lt;&gt;"",I121&lt;&gt;"",J121&lt;&gt;""),WORKDAY.INTL(MAX(IFERROR(INDEX(R:R,MATCH(H121,D:D,0)),0),IFERROR(INDEX(R:R,MATCH(I121,D:D,0)),0),IFERROR(INDEX(R:R,MATCH(J121,D:D,0)),0)),1,weekend,holidays),IF(L121&lt;&gt;"",IF(M121&lt;&gt;"",WORKDAY.INTL(L121,-(MAX(M121,1)-1),weekend,holidays),L121-(MAX(N121,1)-1))," - ")))</f>
        <v>43460</v>
      </c>
      <c r="R121" s="118">
        <f t="shared" si="19"/>
        <v>43480</v>
      </c>
      <c r="S121" s="146">
        <f t="shared" ca="1" si="33"/>
        <v>13</v>
      </c>
      <c r="T121" s="146">
        <f t="shared" si="31"/>
        <v>21</v>
      </c>
      <c r="U121" s="147">
        <f t="shared" ca="1" si="34"/>
        <v>20</v>
      </c>
      <c r="V121" s="146">
        <f t="shared" ca="1" si="32"/>
        <v>1</v>
      </c>
      <c r="W121" s="121"/>
      <c r="X121" s="121"/>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row>
    <row r="122" spans="1:389" s="122" customFormat="1" ht="12">
      <c r="A122" s="136"/>
      <c r="B122" s="137"/>
      <c r="C122" s="110">
        <v>2</v>
      </c>
      <c r="D122" s="111" t="str">
        <f t="shared" ref="D122:D143" si="41">IF(C122="","",IF(C122&gt;prevLevel,IF(prevWBS="","1",prevWBS)&amp;REPT(".1",C122-MAX(prevLevel,1)),IF(ISERROR(FIND(".",prevWBS)),REPT("1.",C122-1)&amp;IFERROR(VALUE(prevWBS)+1,"1"),IF(C122=1,"",IFERROR(LEFT(prevWBS,FIND("^",SUBSTITUTE(prevWBS,".","^",C122-1))),""))&amp;VALUE(TRIM(MID(SUBSTITUTE(prevWBS,".",REPT(" ",LEN(prevWBS))),(C122-1)*LEN(prevWBS)+1,LEN(prevWBS))))+1)))</f>
        <v>3.38</v>
      </c>
      <c r="E122" s="150" t="s">
        <v>372</v>
      </c>
      <c r="F122" s="150" t="s">
        <v>409</v>
      </c>
      <c r="G122" s="113"/>
      <c r="H122" s="141"/>
      <c r="I122" s="114"/>
      <c r="J122" s="114"/>
      <c r="K122" s="144">
        <f>Q123</f>
        <v>43476</v>
      </c>
      <c r="L122" s="115">
        <f ca="1">R126</f>
        <v>43501</v>
      </c>
      <c r="M122" s="116"/>
      <c r="N122" s="124"/>
      <c r="O122" s="125"/>
      <c r="P122" s="129" t="s">
        <v>37</v>
      </c>
      <c r="Q122" s="118">
        <f>IF(K122&lt;&gt;"",K122,IF(OR(H122&lt;&gt;"",I122&lt;&gt;"",J122&lt;&gt;""),WORKDAY.INTL(MAX(IFERROR(INDEX(R:R,MATCH(H122,D:D,0)),0),IFERROR(INDEX(R:R,MATCH(I122,D:D,0)),0),IFERROR(INDEX(R:R,MATCH(J122,D:D,0)),0)),1,weekend,holidays),IF(L122&lt;&gt;"",IF(M122&lt;&gt;"",WORKDAY.INTL(L122,-(MAX(M122,1)-1),weekend,holidays),L122-(MAX(N122,1)-1))," - ")))</f>
        <v>43476</v>
      </c>
      <c r="R122" s="118">
        <f t="shared" ref="R122:R133" ca="1" si="42">IF(L122&lt;&gt;"",L122,IF(Q122=" - "," - ",IF(M122&lt;&gt;"",WORKDAY.INTL(Q122,M122-1,weekend,holidays),Q122+MAX(N122,1)-1)))</f>
        <v>43501</v>
      </c>
      <c r="S122" s="146">
        <f t="shared" ca="1" si="33"/>
        <v>17</v>
      </c>
      <c r="T122" s="146">
        <f t="shared" ca="1" si="31"/>
        <v>26</v>
      </c>
      <c r="U122" s="147">
        <f t="shared" ca="1" si="34"/>
        <v>0</v>
      </c>
      <c r="V122" s="146">
        <f t="shared" ca="1" si="32"/>
        <v>26</v>
      </c>
      <c r="W122" s="121"/>
      <c r="X122" s="121"/>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row>
    <row r="123" spans="1:389" s="122" customFormat="1" ht="12">
      <c r="A123" s="136"/>
      <c r="B123" s="137"/>
      <c r="C123" s="110">
        <v>3</v>
      </c>
      <c r="D123" s="111" t="str">
        <f>IF(C123="","",IF(C123&gt;prevLevel,IF(prevWBS="","1",prevWBS)&amp;REPT(".1",C123-MAX(prevLevel,1)),IF(ISERROR(FIND(".",prevWBS)),REPT("1.",C123-1)&amp;IFERROR(VALUE(prevWBS)+1,"1"),IF(C123=1,"",IFERROR(LEFT(prevWBS,FIND("^",SUBSTITUTE(prevWBS,".","^",C123-1))),""))&amp;VALUE(TRIM(MID(SUBSTITUTE(prevWBS,".",REPT(" ",LEN(prevWBS))),(C123-1)*LEN(prevWBS)+1,LEN(prevWBS))))+1)))</f>
        <v>3.38.1</v>
      </c>
      <c r="E123" s="113" t="s">
        <v>387</v>
      </c>
      <c r="F123" s="113"/>
      <c r="G123" s="113"/>
      <c r="H123" s="114"/>
      <c r="I123" s="141"/>
      <c r="J123" s="114"/>
      <c r="K123" s="115"/>
      <c r="L123" s="115">
        <v>43476</v>
      </c>
      <c r="M123" s="116"/>
      <c r="N123" s="124"/>
      <c r="O123" s="145">
        <v>0.7</v>
      </c>
      <c r="P123" s="129" t="s">
        <v>34</v>
      </c>
      <c r="Q123" s="118">
        <f>IF(K123&lt;&gt;"",K123,IF(OR(H123&lt;&gt;"",I123&lt;&gt;"",J123&lt;&gt;""),WORKDAY.INTL(MAX(IFERROR(INDEX(R:R,MATCH(H123,D:D,0)),0),IFERROR(INDEX(R:R,MATCH(I123,D:D,0)),0),IFERROR(INDEX(R:R,MATCH(J123,D:D,0)),0)),1,weekend,holidays),IF(L123&lt;&gt;"",IF(M123&lt;&gt;"",WORKDAY.INTL(L123,-(MAX(M123,1)-1),weekend,holidays),L123-(MAX(N123,1)-1))," - ")))</f>
        <v>43476</v>
      </c>
      <c r="R123" s="118">
        <f>IF(L123&lt;&gt;"",L123,IF(Q123=" - "," - ",IF(M123&lt;&gt;"",WORKDAY.INTL(Q123,M123-1,weekend,holidays),Q123+MAX(N123,1)-1)))</f>
        <v>43476</v>
      </c>
      <c r="S123" s="146">
        <f t="shared" ca="1" si="33"/>
        <v>1</v>
      </c>
      <c r="T123" s="146">
        <f t="shared" si="31"/>
        <v>1</v>
      </c>
      <c r="U123" s="147">
        <f t="shared" ca="1" si="34"/>
        <v>0</v>
      </c>
      <c r="V123" s="146">
        <f t="shared" ca="1" si="32"/>
        <v>1</v>
      </c>
      <c r="W123" s="121"/>
      <c r="X123" s="121"/>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row>
    <row r="124" spans="1:389" s="122" customFormat="1" ht="12">
      <c r="A124" s="136"/>
      <c r="B124" s="137"/>
      <c r="C124" s="110">
        <v>3</v>
      </c>
      <c r="D124" s="111" t="str">
        <f>IF(C124="","",IF(C124&gt;prevLevel,IF(prevWBS="","1",prevWBS)&amp;REPT(".1",C124-MAX(prevLevel,1)),IF(ISERROR(FIND(".",prevWBS)),REPT("1.",C124-1)&amp;IFERROR(VALUE(prevWBS)+1,"1"),IF(C124=1,"",IFERROR(LEFT(prevWBS,FIND("^",SUBSTITUTE(prevWBS,".","^",C124-1))),""))&amp;VALUE(TRIM(MID(SUBSTITUTE(prevWBS,".",REPT(" ",LEN(prevWBS))),(C124-1)*LEN(prevWBS)+1,LEN(prevWBS))))+1)))</f>
        <v>3.38.2</v>
      </c>
      <c r="E124" s="113" t="s">
        <v>388</v>
      </c>
      <c r="F124" s="113"/>
      <c r="G124" s="113"/>
      <c r="H124" s="114"/>
      <c r="I124" s="141"/>
      <c r="J124" s="114"/>
      <c r="K124" s="115"/>
      <c r="L124" s="115">
        <v>43460</v>
      </c>
      <c r="M124" s="116"/>
      <c r="N124" s="124"/>
      <c r="O124" s="125">
        <v>1</v>
      </c>
      <c r="P124" s="129">
        <v>2</v>
      </c>
      <c r="Q124" s="118">
        <f>IF(K124&lt;&gt;"",K124,IF(OR(H124&lt;&gt;"",I124&lt;&gt;"",J124&lt;&gt;""),WORKDAY.INTL(MAX(IFERROR(INDEX(R:R,MATCH(H124,D:D,0)),0),IFERROR(INDEX(R:R,MATCH(I124,D:D,0)),0),IFERROR(INDEX(R:R,MATCH(J124,D:D,0)),0)),1,weekend,holidays),IF(L124&lt;&gt;"",IF(M124&lt;&gt;"",WORKDAY.INTL(L124,-(MAX(M124,1)-1),weekend,holidays),L124-(MAX(N124,1)-1))," - ")))</f>
        <v>43460</v>
      </c>
      <c r="R124" s="118">
        <f>IF(L124&lt;&gt;"",L124,IF(Q124=" - "," - ",IF(M124&lt;&gt;"",WORKDAY.INTL(Q124,M124-1,weekend,holidays),Q124+MAX(N124,1)-1)))</f>
        <v>43460</v>
      </c>
      <c r="S124" s="146">
        <f t="shared" ca="1" si="33"/>
        <v>0</v>
      </c>
      <c r="T124" s="146">
        <f t="shared" si="31"/>
        <v>1</v>
      </c>
      <c r="U124" s="147">
        <f t="shared" ca="1" si="34"/>
        <v>0</v>
      </c>
      <c r="V124" s="146">
        <f t="shared" ca="1" si="32"/>
        <v>1</v>
      </c>
      <c r="W124" s="121"/>
      <c r="X124" s="121"/>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row>
    <row r="125" spans="1:389" s="122" customFormat="1" ht="12">
      <c r="A125" s="136"/>
      <c r="B125" s="137"/>
      <c r="C125" s="110">
        <v>3</v>
      </c>
      <c r="D125" s="111" t="str">
        <f>IF(C125="","",IF(C125&gt;prevLevel,IF(prevWBS="","1",prevWBS)&amp;REPT(".1",C125-MAX(prevLevel,1)),IF(ISERROR(FIND(".",prevWBS)),REPT("1.",C125-1)&amp;IFERROR(VALUE(prevWBS)+1,"1"),IF(C125=1,"",IFERROR(LEFT(prevWBS,FIND("^",SUBSTITUTE(prevWBS,".","^",C125-1))),""))&amp;VALUE(TRIM(MID(SUBSTITUTE(prevWBS,".",REPT(" ",LEN(prevWBS))),(C125-1)*LEN(prevWBS)+1,LEN(prevWBS))))+1)))</f>
        <v>3.38.3</v>
      </c>
      <c r="E125" s="113" t="s">
        <v>389</v>
      </c>
      <c r="F125" s="113"/>
      <c r="G125" s="113"/>
      <c r="H125" s="114" t="str">
        <f>D123</f>
        <v>3.38.1</v>
      </c>
      <c r="I125" s="141" t="str">
        <f>D124</f>
        <v>3.38.2</v>
      </c>
      <c r="J125" s="114"/>
      <c r="K125" s="115"/>
      <c r="L125" s="115">
        <v>43490</v>
      </c>
      <c r="M125" s="116">
        <v>3</v>
      </c>
      <c r="N125" s="124"/>
      <c r="O125" s="125">
        <v>1</v>
      </c>
      <c r="P125" s="129" t="s">
        <v>34</v>
      </c>
      <c r="Q125" s="118">
        <f ca="1">IF(K125&lt;&gt;"",K125,IF(OR(H125&lt;&gt;"",I125&lt;&gt;"",J125&lt;&gt;""),WORKDAY.INTL(MAX(IFERROR(INDEX(R:R,MATCH(H125,D:D,0)),0),IFERROR(INDEX(R:R,MATCH(I125,D:D,0)),0),IFERROR(INDEX(R:R,MATCH(J125,D:D,0)),0)),1,weekend,holidays),IF(L125&lt;&gt;"",IF(M125&lt;&gt;"",WORKDAY.INTL(L125,-(MAX(M125,1)-1),weekend,holidays),L125-(MAX(N125,1)-1))," - ")))</f>
        <v>43479</v>
      </c>
      <c r="R125" s="118">
        <f>IF(L125&lt;&gt;"",L125,IF(Q125=" - "," - ",IF(M125&lt;&gt;"",WORKDAY.INTL(Q125,M125-1,weekend,holidays),Q125+MAX(N125,1)-1)))</f>
        <v>43490</v>
      </c>
      <c r="S125" s="146">
        <f t="shared" si="33"/>
        <v>3</v>
      </c>
      <c r="T125" s="146">
        <f t="shared" ca="1" si="31"/>
        <v>12</v>
      </c>
      <c r="U125" s="147">
        <f t="shared" ca="1" si="34"/>
        <v>3</v>
      </c>
      <c r="V125" s="146">
        <f t="shared" ca="1" si="32"/>
        <v>9</v>
      </c>
      <c r="W125" s="121"/>
      <c r="X125" s="121"/>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row>
    <row r="126" spans="1:389" s="122" customFormat="1" ht="12">
      <c r="A126" s="136"/>
      <c r="B126" s="137"/>
      <c r="C126" s="110">
        <v>3</v>
      </c>
      <c r="D126" s="111" t="str">
        <f>IF(C126="","",IF(C126&gt;prevLevel,IF(prevWBS="","1",prevWBS)&amp;REPT(".1",C126-MAX(prevLevel,1)),IF(ISERROR(FIND(".",prevWBS)),REPT("1.",C126-1)&amp;IFERROR(VALUE(prevWBS)+1,"1"),IF(C126=1,"",IFERROR(LEFT(prevWBS,FIND("^",SUBSTITUTE(prevWBS,".","^",C126-1))),""))&amp;VALUE(TRIM(MID(SUBSTITUTE(prevWBS,".",REPT(" ",LEN(prevWBS))),(C126-1)*LEN(prevWBS)+1,LEN(prevWBS))))+1)))</f>
        <v>3.38.4</v>
      </c>
      <c r="E126" s="113" t="s">
        <v>390</v>
      </c>
      <c r="F126" s="113"/>
      <c r="G126" s="113"/>
      <c r="H126" s="114" t="str">
        <f>D125</f>
        <v>3.38.3</v>
      </c>
      <c r="I126" s="141"/>
      <c r="J126" s="114"/>
      <c r="K126" s="115">
        <v>43495</v>
      </c>
      <c r="L126" s="115"/>
      <c r="M126" s="116">
        <v>5</v>
      </c>
      <c r="N126" s="124"/>
      <c r="O126" s="125"/>
      <c r="P126" s="129" t="s">
        <v>37</v>
      </c>
      <c r="Q126" s="118">
        <f>IF(K126&lt;&gt;"",K126,IF(OR(H126&lt;&gt;"",I126&lt;&gt;"",J126&lt;&gt;""),WORKDAY.INTL(MAX(IFERROR(INDEX(R:R,MATCH(H126,D:D,0)),0),IFERROR(INDEX(R:R,MATCH(I126,D:D,0)),0),IFERROR(INDEX(R:R,MATCH(J126,D:D,0)),0)),1,weekend,holidays),IF(L126&lt;&gt;"",IF(M126&lt;&gt;"",WORKDAY.INTL(L126,-(MAX(M126,1)-1),weekend,holidays),L126-(MAX(N126,1)-1))," - ")))</f>
        <v>43495</v>
      </c>
      <c r="R126" s="118">
        <f ca="1">IF(L126&lt;&gt;"",L126,IF(Q126=" - "," - ",IF(M126&lt;&gt;"",WORKDAY.INTL(Q126,M126-1,weekend,holidays),Q126+MAX(N126,1)-1)))</f>
        <v>43501</v>
      </c>
      <c r="S126" s="146">
        <f t="shared" si="33"/>
        <v>5</v>
      </c>
      <c r="T126" s="146">
        <f t="shared" ca="1" si="31"/>
        <v>7</v>
      </c>
      <c r="U126" s="147">
        <f t="shared" ca="1" si="34"/>
        <v>0</v>
      </c>
      <c r="V126" s="146">
        <f t="shared" ca="1" si="32"/>
        <v>7</v>
      </c>
      <c r="W126" s="121"/>
      <c r="X126" s="121"/>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row>
    <row r="127" spans="1:389" s="122" customFormat="1" ht="12">
      <c r="A127" s="136"/>
      <c r="B127" s="137"/>
      <c r="C127" s="110">
        <v>2</v>
      </c>
      <c r="D127" s="111" t="str">
        <f t="shared" si="41"/>
        <v>3.39</v>
      </c>
      <c r="E127" s="150" t="s">
        <v>404</v>
      </c>
      <c r="F127" s="113"/>
      <c r="G127" s="113"/>
      <c r="H127" s="114"/>
      <c r="I127" s="141"/>
      <c r="J127" s="114"/>
      <c r="K127" s="115">
        <f ca="1">Q128</f>
        <v>43475</v>
      </c>
      <c r="L127" s="115">
        <f>R133</f>
        <v>43504</v>
      </c>
      <c r="M127" s="116"/>
      <c r="N127" s="124"/>
      <c r="O127" s="125"/>
      <c r="P127" s="129" t="s">
        <v>416</v>
      </c>
      <c r="Q127" s="118">
        <f ca="1">IF(K127&lt;&gt;"",K127,IF(OR(H127&lt;&gt;"",I127&lt;&gt;"",J127&lt;&gt;""),WORKDAY.INTL(MAX(IFERROR(INDEX(R:R,MATCH(H127,D:D,0)),0),IFERROR(INDEX(R:R,MATCH(I127,D:D,0)),0),IFERROR(INDEX(R:R,MATCH(J127,D:D,0)),0)),1,weekend,holidays),IF(L127&lt;&gt;"",IF(M127&lt;&gt;"",WORKDAY.INTL(L127,-(MAX(M127,1)-1),weekend,holidays),L127-(MAX(N127,1)-1))," - ")))</f>
        <v>43475</v>
      </c>
      <c r="R127" s="118">
        <f t="shared" si="42"/>
        <v>43504</v>
      </c>
      <c r="S127" s="146">
        <f t="shared" ca="1" si="33"/>
        <v>21</v>
      </c>
      <c r="T127" s="146">
        <f t="shared" ca="1" si="31"/>
        <v>30</v>
      </c>
      <c r="U127" s="147">
        <f t="shared" ca="1" si="34"/>
        <v>0</v>
      </c>
      <c r="V127" s="146">
        <f t="shared" ca="1" si="32"/>
        <v>30</v>
      </c>
      <c r="W127" s="121">
        <f ca="1">Q127</f>
        <v>43475</v>
      </c>
      <c r="X127" s="121">
        <f>R127</f>
        <v>43504</v>
      </c>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row>
    <row r="128" spans="1:389" s="122" customFormat="1" ht="12">
      <c r="A128" s="136"/>
      <c r="B128" s="137"/>
      <c r="C128" s="110">
        <v>3</v>
      </c>
      <c r="D128" s="111" t="str">
        <f t="shared" si="41"/>
        <v>3.39.1</v>
      </c>
      <c r="E128" s="113" t="s">
        <v>381</v>
      </c>
      <c r="F128" s="113"/>
      <c r="G128" s="113"/>
      <c r="H128" s="114" t="str">
        <f>D85</f>
        <v>3.19</v>
      </c>
      <c r="I128" s="141"/>
      <c r="J128" s="114"/>
      <c r="K128" s="115"/>
      <c r="L128" s="115">
        <v>43480</v>
      </c>
      <c r="M128" s="116"/>
      <c r="N128" s="124"/>
      <c r="O128" s="125">
        <v>1</v>
      </c>
      <c r="P128" s="129" t="s">
        <v>34</v>
      </c>
      <c r="Q128" s="118">
        <f ca="1">IF(K128&lt;&gt;"",K128,IF(OR(H128&lt;&gt;"",I128&lt;&gt;"",J128&lt;&gt;""),WORKDAY.INTL(MAX(IFERROR(INDEX(R:R,MATCH(H128,D:D,0)),0),IFERROR(INDEX(R:R,MATCH(I128,D:D,0)),0),IFERROR(INDEX(R:R,MATCH(J128,D:D,0)),0)),1,weekend,holidays),IF(L128&lt;&gt;"",IF(M128&lt;&gt;"",WORKDAY.INTL(L128,-(MAX(M128,1)-1),weekend,holidays),L128-(MAX(N128,1)-1))," - ")))</f>
        <v>43475</v>
      </c>
      <c r="R128" s="118">
        <f t="shared" si="42"/>
        <v>43480</v>
      </c>
      <c r="S128" s="146">
        <f t="shared" ca="1" si="33"/>
        <v>4</v>
      </c>
      <c r="T128" s="146">
        <f t="shared" ca="1" si="31"/>
        <v>6</v>
      </c>
      <c r="U128" s="147">
        <f t="shared" ca="1" si="34"/>
        <v>6</v>
      </c>
      <c r="V128" s="146">
        <f t="shared" ca="1" si="32"/>
        <v>0</v>
      </c>
      <c r="W128" s="121"/>
      <c r="X128" s="121"/>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row>
    <row r="129" spans="1:389" s="122" customFormat="1" ht="12">
      <c r="A129" s="136"/>
      <c r="B129" s="137"/>
      <c r="C129" s="110">
        <v>3</v>
      </c>
      <c r="D129" s="111" t="str">
        <f t="shared" si="41"/>
        <v>3.39.2</v>
      </c>
      <c r="E129" s="113" t="s">
        <v>382</v>
      </c>
      <c r="F129" s="113"/>
      <c r="G129" s="113"/>
      <c r="H129" s="114" t="str">
        <f>D121</f>
        <v>3.37</v>
      </c>
      <c r="I129" s="141"/>
      <c r="J129" s="114"/>
      <c r="K129" s="115"/>
      <c r="L129" s="115"/>
      <c r="M129" s="116"/>
      <c r="N129" s="124"/>
      <c r="O129" s="125">
        <v>1</v>
      </c>
      <c r="P129" s="129" t="s">
        <v>34</v>
      </c>
      <c r="Q129" s="118">
        <f ca="1">IF(K129&lt;&gt;"",K129,IF(OR(H129&lt;&gt;"",I129&lt;&gt;"",J129&lt;&gt;""),WORKDAY.INTL(MAX(IFERROR(INDEX(R:R,MATCH(H129,D:D,0)),0),IFERROR(INDEX(R:R,MATCH(I129,D:D,0)),0),IFERROR(INDEX(R:R,MATCH(J129,D:D,0)),0)),1,weekend,holidays),IF(L129&lt;&gt;"",IF(M129&lt;&gt;"",WORKDAY.INTL(L129,-(MAX(M129,1)-1),weekend,holidays),L129-(MAX(N129,1)-1))," - ")))</f>
        <v>43481</v>
      </c>
      <c r="R129" s="118">
        <f t="shared" ca="1" si="42"/>
        <v>43481</v>
      </c>
      <c r="S129" s="146">
        <f t="shared" ca="1" si="33"/>
        <v>1</v>
      </c>
      <c r="T129" s="146">
        <f t="shared" ca="1" si="31"/>
        <v>1</v>
      </c>
      <c r="U129" s="147">
        <f t="shared" ca="1" si="34"/>
        <v>1</v>
      </c>
      <c r="V129" s="146">
        <f t="shared" ca="1" si="32"/>
        <v>0</v>
      </c>
      <c r="W129" s="121"/>
      <c r="X129" s="121"/>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row>
    <row r="130" spans="1:389" s="122" customFormat="1" ht="12">
      <c r="A130" s="136"/>
      <c r="B130" s="137"/>
      <c r="C130" s="110">
        <v>3</v>
      </c>
      <c r="D130" s="111" t="str">
        <f t="shared" si="41"/>
        <v>3.39.3</v>
      </c>
      <c r="E130" s="113" t="s">
        <v>384</v>
      </c>
      <c r="F130" s="113"/>
      <c r="G130" s="113"/>
      <c r="H130" s="114" t="str">
        <f>D129</f>
        <v>3.39.2</v>
      </c>
      <c r="I130" s="141"/>
      <c r="J130" s="114"/>
      <c r="K130" s="115"/>
      <c r="L130" s="115">
        <v>43495</v>
      </c>
      <c r="M130" s="116">
        <v>1</v>
      </c>
      <c r="N130" s="124"/>
      <c r="O130" s="125">
        <v>0.5</v>
      </c>
      <c r="P130" s="129" t="s">
        <v>34</v>
      </c>
      <c r="Q130" s="118">
        <f ca="1">IF(K130&lt;&gt;"",K130,IF(OR(H130&lt;&gt;"",I130&lt;&gt;"",J130&lt;&gt;""),WORKDAY.INTL(MAX(IFERROR(INDEX(R:R,MATCH(H130,D:D,0)),0),IFERROR(INDEX(R:R,MATCH(I130,D:D,0)),0),IFERROR(INDEX(R:R,MATCH(J130,D:D,0)),0)),1,weekend,holidays),IF(L130&lt;&gt;"",IF(M130&lt;&gt;"",WORKDAY.INTL(L130,-(MAX(M130,1)-1),weekend,holidays),L130-(MAX(N130,1)-1))," - ")))</f>
        <v>43482</v>
      </c>
      <c r="R130" s="118">
        <f t="shared" si="42"/>
        <v>43495</v>
      </c>
      <c r="S130" s="146">
        <f t="shared" si="33"/>
        <v>1</v>
      </c>
      <c r="T130" s="146">
        <f t="shared" ca="1" si="31"/>
        <v>14</v>
      </c>
      <c r="U130" s="147">
        <f t="shared" ca="1" si="34"/>
        <v>0</v>
      </c>
      <c r="V130" s="146">
        <f t="shared" ca="1" si="32"/>
        <v>14</v>
      </c>
      <c r="W130" s="121"/>
      <c r="X130" s="121"/>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row>
    <row r="131" spans="1:389" s="122" customFormat="1" ht="12">
      <c r="A131" s="136"/>
      <c r="B131" s="137"/>
      <c r="C131" s="110">
        <v>3</v>
      </c>
      <c r="D131" s="111" t="str">
        <f t="shared" si="41"/>
        <v>3.39.4</v>
      </c>
      <c r="E131" s="113" t="s">
        <v>385</v>
      </c>
      <c r="F131" s="113"/>
      <c r="G131" s="113"/>
      <c r="H131" s="114"/>
      <c r="I131" s="141"/>
      <c r="J131" s="114"/>
      <c r="K131" s="115"/>
      <c r="L131" s="115">
        <v>43483</v>
      </c>
      <c r="M131" s="116"/>
      <c r="N131" s="124"/>
      <c r="O131" s="125">
        <v>1</v>
      </c>
      <c r="P131" s="129" t="s">
        <v>34</v>
      </c>
      <c r="Q131" s="118">
        <f>IF(K131&lt;&gt;"",K131,IF(OR(H131&lt;&gt;"",I131&lt;&gt;"",J131&lt;&gt;""),WORKDAY.INTL(MAX(IFERROR(INDEX(R:R,MATCH(H131,D:D,0)),0),IFERROR(INDEX(R:R,MATCH(I131,D:D,0)),0),IFERROR(INDEX(R:R,MATCH(J131,D:D,0)),0)),1,weekend,holidays),IF(L131&lt;&gt;"",IF(M131&lt;&gt;"",WORKDAY.INTL(L131,-(MAX(M131,1)-1),weekend,holidays),L131-(MAX(N131,1)-1))," - ")))</f>
        <v>43483</v>
      </c>
      <c r="R131" s="118">
        <f t="shared" si="42"/>
        <v>43483</v>
      </c>
      <c r="S131" s="146">
        <f t="shared" ca="1" si="33"/>
        <v>1</v>
      </c>
      <c r="T131" s="146">
        <f t="shared" si="31"/>
        <v>1</v>
      </c>
      <c r="U131" s="147">
        <f t="shared" ca="1" si="34"/>
        <v>1</v>
      </c>
      <c r="V131" s="146">
        <f t="shared" ca="1" si="32"/>
        <v>0</v>
      </c>
      <c r="W131" s="121"/>
      <c r="X131" s="121"/>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row>
    <row r="132" spans="1:389" s="122" customFormat="1" ht="12">
      <c r="A132" s="136"/>
      <c r="B132" s="137"/>
      <c r="C132" s="110">
        <v>3</v>
      </c>
      <c r="D132" s="111" t="str">
        <f t="shared" si="41"/>
        <v>3.39.5</v>
      </c>
      <c r="E132" s="113" t="s">
        <v>386</v>
      </c>
      <c r="F132" s="113"/>
      <c r="G132" s="113"/>
      <c r="H132" s="114" t="str">
        <f>D131</f>
        <v>3.39.4</v>
      </c>
      <c r="I132" s="141" t="str">
        <f>D121</f>
        <v>3.37</v>
      </c>
      <c r="J132" s="114" t="str">
        <f>D130</f>
        <v>3.39.3</v>
      </c>
      <c r="K132" s="115"/>
      <c r="L132" s="115">
        <v>43496</v>
      </c>
      <c r="M132" s="116">
        <v>1</v>
      </c>
      <c r="N132" s="124"/>
      <c r="O132" s="125"/>
      <c r="P132" s="129" t="s">
        <v>34</v>
      </c>
      <c r="Q132" s="118">
        <f ca="1">IF(K132&lt;&gt;"",K132,IF(OR(H132&lt;&gt;"",I132&lt;&gt;"",J132&lt;&gt;""),WORKDAY.INTL(MAX(IFERROR(INDEX(R:R,MATCH(H132,D:D,0)),0),IFERROR(INDEX(R:R,MATCH(I132,D:D,0)),0),IFERROR(INDEX(R:R,MATCH(J132,D:D,0)),0)),1,weekend,holidays),IF(L132&lt;&gt;"",IF(M132&lt;&gt;"",WORKDAY.INTL(L132,-(MAX(M132,1)-1),weekend,holidays),L132-(MAX(N132,1)-1))," - ")))</f>
        <v>43496</v>
      </c>
      <c r="R132" s="118">
        <f t="shared" si="42"/>
        <v>43496</v>
      </c>
      <c r="S132" s="146">
        <f t="shared" si="33"/>
        <v>1</v>
      </c>
      <c r="T132" s="146">
        <f t="shared" ca="1" si="31"/>
        <v>1</v>
      </c>
      <c r="U132" s="147">
        <f t="shared" ca="1" si="34"/>
        <v>0</v>
      </c>
      <c r="V132" s="146">
        <f t="shared" ca="1" si="32"/>
        <v>1</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3</v>
      </c>
      <c r="D133" s="111" t="str">
        <f t="shared" si="41"/>
        <v>3.39.6</v>
      </c>
      <c r="E133" s="113" t="s">
        <v>406</v>
      </c>
      <c r="F133" s="113"/>
      <c r="G133" s="113"/>
      <c r="H133" s="114" t="str">
        <f>D132</f>
        <v>3.39.5</v>
      </c>
      <c r="I133" s="141"/>
      <c r="J133" s="114"/>
      <c r="K133" s="115">
        <v>43496</v>
      </c>
      <c r="L133" s="115">
        <v>43504</v>
      </c>
      <c r="M133" s="116">
        <v>5</v>
      </c>
      <c r="N133" s="124"/>
      <c r="O133" s="125"/>
      <c r="P133" s="129" t="s">
        <v>38</v>
      </c>
      <c r="Q133" s="118">
        <f>IF(K133&lt;&gt;"",K133,IF(OR(H133&lt;&gt;"",I133&lt;&gt;"",J133&lt;&gt;""),WORKDAY.INTL(MAX(IFERROR(INDEX(R:R,MATCH(H133,D:D,0)),0),IFERROR(INDEX(R:R,MATCH(I133,D:D,0)),0),IFERROR(INDEX(R:R,MATCH(J133,D:D,0)),0)),1,weekend,holidays),IF(L133&lt;&gt;"",IF(M133&lt;&gt;"",WORKDAY.INTL(L133,-(MAX(M133,1)-1),weekend,holidays),L133-(MAX(N133,1)-1))," - ")))</f>
        <v>43496</v>
      </c>
      <c r="R133" s="118">
        <f t="shared" si="42"/>
        <v>43504</v>
      </c>
      <c r="S133" s="146">
        <f t="shared" si="33"/>
        <v>5</v>
      </c>
      <c r="T133" s="146">
        <f t="shared" si="31"/>
        <v>9</v>
      </c>
      <c r="U133" s="147">
        <f t="shared" ca="1" si="34"/>
        <v>0</v>
      </c>
      <c r="V133" s="146">
        <f t="shared" ca="1" si="32"/>
        <v>9</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2</v>
      </c>
      <c r="D134" s="111" t="str">
        <f t="shared" si="41"/>
        <v>3.40</v>
      </c>
      <c r="E134" s="113" t="s">
        <v>445</v>
      </c>
      <c r="F134" s="113"/>
      <c r="G134" s="113"/>
      <c r="H134" s="141"/>
      <c r="I134" s="114"/>
      <c r="J134" s="114"/>
      <c r="K134" s="115">
        <v>43500</v>
      </c>
      <c r="L134" s="115"/>
      <c r="M134" s="116">
        <v>5</v>
      </c>
      <c r="N134" s="124"/>
      <c r="O134" s="125"/>
      <c r="P134" s="129" t="s">
        <v>34</v>
      </c>
      <c r="Q134" s="118">
        <f>IF(K134&lt;&gt;"",K134,IF(OR(H134&lt;&gt;"",I134&lt;&gt;"",J134&lt;&gt;""),WORKDAY.INTL(MAX(IFERROR(INDEX(R:R,MATCH(H134,D:D,0)),0),IFERROR(INDEX(R:R,MATCH(I134,D:D,0)),0),IFERROR(INDEX(R:R,MATCH(J134,D:D,0)),0)),1,weekend,holidays),IF(L134&lt;&gt;"",IF(M134&lt;&gt;"",WORKDAY.INTL(L134,-(MAX(M134,1)-1),weekend,holidays),L134-(MAX(N134,1)-1))," - ")))</f>
        <v>43500</v>
      </c>
      <c r="R134" s="118">
        <f t="shared" ref="R134:R159" ca="1" si="43">IF(L134&lt;&gt;"",L134,IF(Q134=" - "," - ",IF(M134&lt;&gt;"",WORKDAY.INTL(Q134,M134-1,weekend,holidays),Q134+MAX(N134,1)-1)))</f>
        <v>43504</v>
      </c>
      <c r="S134" s="146">
        <f t="shared" si="33"/>
        <v>5</v>
      </c>
      <c r="T134" s="146">
        <f t="shared" ca="1" si="31"/>
        <v>5</v>
      </c>
      <c r="U134" s="147">
        <f t="shared" ca="1" si="34"/>
        <v>0</v>
      </c>
      <c r="V134" s="146">
        <f t="shared" ca="1" si="32"/>
        <v>5</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 t="shared" si="41"/>
        <v>3.41</v>
      </c>
      <c r="E135" s="113" t="s">
        <v>446</v>
      </c>
      <c r="F135" s="113"/>
      <c r="G135" s="113"/>
      <c r="H135" s="114" t="str">
        <f>D134</f>
        <v>3.40</v>
      </c>
      <c r="I135" s="141"/>
      <c r="J135" s="114"/>
      <c r="K135" s="115">
        <f ca="1">Q93</f>
        <v>43507</v>
      </c>
      <c r="L135" s="115">
        <f ca="1">R93</f>
        <v>43511</v>
      </c>
      <c r="M135" s="124">
        <v>5</v>
      </c>
      <c r="N135" s="124"/>
      <c r="O135" s="125"/>
      <c r="P135" s="129" t="s">
        <v>416</v>
      </c>
      <c r="Q135" s="118">
        <f ca="1">IF(K135&lt;&gt;"",K135,IF(OR(H135&lt;&gt;"",I135&lt;&gt;"",J135&lt;&gt;""),WORKDAY.INTL(MAX(IFERROR(INDEX(R:R,MATCH(H135,D:D,0)),0),IFERROR(INDEX(R:R,MATCH(I135,D:D,0)),0),IFERROR(INDEX(R:R,MATCH(J135,D:D,0)),0)),1,weekend,holidays),IF(L135&lt;&gt;"",IF(M135&lt;&gt;"",WORKDAY.INTL(L135,-(MAX(M135,1)-1),weekend,holidays),L135-(MAX(N135,1)-1))," - ")))</f>
        <v>43507</v>
      </c>
      <c r="R135" s="118">
        <f t="shared" ca="1" si="43"/>
        <v>43511</v>
      </c>
      <c r="S135" s="146">
        <f t="shared" si="33"/>
        <v>5</v>
      </c>
      <c r="T135" s="146">
        <f t="shared" ca="1" si="31"/>
        <v>5</v>
      </c>
      <c r="U135" s="147">
        <f t="shared" ca="1" si="34"/>
        <v>0</v>
      </c>
      <c r="V135" s="146">
        <f t="shared" ca="1" si="32"/>
        <v>5</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2</v>
      </c>
      <c r="D136" s="111" t="str">
        <f t="shared" ref="D136" si="44">IF(C136="","",IF(C136&gt;prevLevel,IF(prevWBS="","1",prevWBS)&amp;REPT(".1",C136-MAX(prevLevel,1)),IF(ISERROR(FIND(".",prevWBS)),REPT("1.",C136-1)&amp;IFERROR(VALUE(prevWBS)+1,"1"),IF(C136=1,"",IFERROR(LEFT(prevWBS,FIND("^",SUBSTITUTE(prevWBS,".","^",C136-1))),""))&amp;VALUE(TRIM(MID(SUBSTITUTE(prevWBS,".",REPT(" ",LEN(prevWBS))),(C136-1)*LEN(prevWBS)+1,LEN(prevWBS))))+1)))</f>
        <v>3.42</v>
      </c>
      <c r="E136" s="113" t="s">
        <v>447</v>
      </c>
      <c r="F136" s="113"/>
      <c r="G136" s="113"/>
      <c r="H136" s="114" t="str">
        <f>D135</f>
        <v>3.41</v>
      </c>
      <c r="I136" s="141"/>
      <c r="J136" s="114"/>
      <c r="K136" s="115"/>
      <c r="L136" s="115"/>
      <c r="M136" s="124">
        <v>5</v>
      </c>
      <c r="N136" s="124"/>
      <c r="O136" s="125"/>
      <c r="P136" s="129" t="s">
        <v>416</v>
      </c>
      <c r="Q136" s="118">
        <f ca="1">IF(K136&lt;&gt;"",K136,IF(OR(H136&lt;&gt;"",I136&lt;&gt;"",J136&lt;&gt;""),WORKDAY.INTL(MAX(IFERROR(INDEX(R:R,MATCH(H136,D:D,0)),0),IFERROR(INDEX(R:R,MATCH(I136,D:D,0)),0),IFERROR(INDEX(R:R,MATCH(J136,D:D,0)),0)),1,weekend,holidays),IF(L136&lt;&gt;"",IF(M136&lt;&gt;"",WORKDAY.INTL(L136,-(MAX(M136,1)-1),weekend,holidays),L136-(MAX(N136,1)-1))," - ")))</f>
        <v>43515</v>
      </c>
      <c r="R136" s="118">
        <f t="shared" ref="R136" ca="1" si="45">IF(L136&lt;&gt;"",L136,IF(Q136=" - "," - ",IF(M136&lt;&gt;"",WORKDAY.INTL(Q136,M136-1,weekend,holidays),Q136+MAX(N136,1)-1)))</f>
        <v>43521</v>
      </c>
      <c r="S136" s="146">
        <f t="shared" ref="S136" si="46">IF(M136&lt;&gt;"",M136,IF(OR(NOT(ISNUMBER(Q136)),NOT(ISNUMBER(R136)))," - ",NETWORKDAYS.INTL(Q136,R136,weekend,holidays)))</f>
        <v>5</v>
      </c>
      <c r="T136" s="146">
        <f t="shared" ref="T136" ca="1" si="47">IF(N136&lt;&gt;"",N136,IF(OR(NOT(ISNUMBER(Q136)),NOT(ISNUMBER(R136)))," - ",R136-Q136+1))</f>
        <v>7</v>
      </c>
      <c r="U136" s="147">
        <f t="shared" ref="U136" ca="1" si="48">IF(OR(Q136=" - ",R136=" - ")," - ",MIN(T136,WORKDAY.INTL(Q136,ROUNDDOWN(O136*S136,0),weekend,holidays)-Q136))</f>
        <v>0</v>
      </c>
      <c r="V136" s="146">
        <f t="shared" ref="V136" ca="1" si="49">IF(OR(Q136=" - ",R136=" - ")," - ",T136-U136)</f>
        <v>7</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2</v>
      </c>
      <c r="D137" s="111" t="str">
        <f t="shared" ref="D137" si="50">IF(C137="","",IF(C137&gt;prevLevel,IF(prevWBS="","1",prevWBS)&amp;REPT(".1",C137-MAX(prevLevel,1)),IF(ISERROR(FIND(".",prevWBS)),REPT("1.",C137-1)&amp;IFERROR(VALUE(prevWBS)+1,"1"),IF(C137=1,"",IFERROR(LEFT(prevWBS,FIND("^",SUBSTITUTE(prevWBS,".","^",C137-1))),""))&amp;VALUE(TRIM(MID(SUBSTITUTE(prevWBS,".",REPT(" ",LEN(prevWBS))),(C137-1)*LEN(prevWBS)+1,LEN(prevWBS))))+1)))</f>
        <v>3.43</v>
      </c>
      <c r="E137" s="113" t="s">
        <v>448</v>
      </c>
      <c r="F137" s="113"/>
      <c r="G137" s="113"/>
      <c r="H137" s="114" t="str">
        <f>D136</f>
        <v>3.42</v>
      </c>
      <c r="I137" s="141"/>
      <c r="J137" s="114"/>
      <c r="K137" s="115"/>
      <c r="L137" s="115"/>
      <c r="M137" s="124">
        <v>5</v>
      </c>
      <c r="N137" s="124"/>
      <c r="O137" s="125"/>
      <c r="P137" s="129" t="s">
        <v>416</v>
      </c>
      <c r="Q137" s="118">
        <f ca="1">IF(K137&lt;&gt;"",K137,IF(OR(H137&lt;&gt;"",I137&lt;&gt;"",J137&lt;&gt;""),WORKDAY.INTL(MAX(IFERROR(INDEX(R:R,MATCH(H137,D:D,0)),0),IFERROR(INDEX(R:R,MATCH(I137,D:D,0)),0),IFERROR(INDEX(R:R,MATCH(J137,D:D,0)),0)),1,weekend,holidays),IF(L137&lt;&gt;"",IF(M137&lt;&gt;"",WORKDAY.INTL(L137,-(MAX(M137,1)-1),weekend,holidays),L137-(MAX(N137,1)-1))," - ")))</f>
        <v>43522</v>
      </c>
      <c r="R137" s="118">
        <f t="shared" ref="R137" ca="1" si="51">IF(L137&lt;&gt;"",L137,IF(Q137=" - "," - ",IF(M137&lt;&gt;"",WORKDAY.INTL(Q137,M137-1,weekend,holidays),Q137+MAX(N137,1)-1)))</f>
        <v>43528</v>
      </c>
      <c r="S137" s="146">
        <f t="shared" ref="S137" si="52">IF(M137&lt;&gt;"",M137,IF(OR(NOT(ISNUMBER(Q137)),NOT(ISNUMBER(R137)))," - ",NETWORKDAYS.INTL(Q137,R137,weekend,holidays)))</f>
        <v>5</v>
      </c>
      <c r="T137" s="146">
        <f t="shared" ref="T137" ca="1" si="53">IF(N137&lt;&gt;"",N137,IF(OR(NOT(ISNUMBER(Q137)),NOT(ISNUMBER(R137)))," - ",R137-Q137+1))</f>
        <v>7</v>
      </c>
      <c r="U137" s="147">
        <f t="shared" ref="U137" ca="1" si="54">IF(OR(Q137=" - ",R137=" - ")," - ",MIN(T137,WORKDAY.INTL(Q137,ROUNDDOWN(O137*S137,0),weekend,holidays)-Q137))</f>
        <v>0</v>
      </c>
      <c r="V137" s="146">
        <f t="shared" ref="V137" ca="1" si="55">IF(OR(Q137=" - ",R137=" - ")," - ",T137-U137)</f>
        <v>7</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2</v>
      </c>
      <c r="D138" s="111" t="str">
        <f>IF(C138="","",IF(C138&gt;prevLevel,IF(prevWBS="","1",prevWBS)&amp;REPT(".1",C138-MAX(prevLevel,1)),IF(ISERROR(FIND(".",prevWBS)),REPT("1.",C138-1)&amp;IFERROR(VALUE(prevWBS)+1,"1"),IF(C138=1,"",IFERROR(LEFT(prevWBS,FIND("^",SUBSTITUTE(prevWBS,".","^",C138-1))),""))&amp;VALUE(TRIM(MID(SUBSTITUTE(prevWBS,".",REPT(" ",LEN(prevWBS))),(C138-1)*LEN(prevWBS)+1,LEN(prevWBS))))+1)))</f>
        <v>3.44</v>
      </c>
      <c r="E138" s="113" t="s">
        <v>410</v>
      </c>
      <c r="F138" s="113"/>
      <c r="G138" s="113"/>
      <c r="H138" s="114" t="str">
        <f>D106</f>
        <v>3.30.9</v>
      </c>
      <c r="I138" s="141"/>
      <c r="J138" s="114"/>
      <c r="K138" s="144"/>
      <c r="L138" s="115"/>
      <c r="M138" s="124"/>
      <c r="N138" s="124"/>
      <c r="O138" s="125"/>
      <c r="P138" s="129" t="s">
        <v>416</v>
      </c>
      <c r="Q138" s="118">
        <f ca="1">IF(K138&lt;&gt;"",K138,IF(OR(H138&lt;&gt;"",I138&lt;&gt;"",J138&lt;&gt;""),WORKDAY.INTL(MAX(IFERROR(INDEX(R:R,MATCH(H138,D:D,0)),0),IFERROR(INDEX(R:R,MATCH(I138,D:D,0)),0),IFERROR(INDEX(R:R,MATCH(J138,D:D,0)),0)),1,weekend,holidays),IF(L138&lt;&gt;"",IF(M138&lt;&gt;"",WORKDAY.INTL(L138,-(MAX(M138,1)-1),weekend,holidays),L138-(MAX(N138,1)-1))," - ")))</f>
        <v>43535</v>
      </c>
      <c r="R138" s="118">
        <f t="shared" ca="1" si="43"/>
        <v>43535</v>
      </c>
      <c r="S138" s="146">
        <f ca="1">IF(M138&lt;&gt;"",M138,IF(OR(NOT(ISNUMBER(Q138)),NOT(ISNUMBER(R138)))," - ",NETWORKDAYS.INTL(Q138,R138,weekend,holidays)))</f>
        <v>1</v>
      </c>
      <c r="T138" s="146">
        <f t="shared" ref="T138:T159" ca="1" si="56">IF(N138&lt;&gt;"",N138,IF(OR(NOT(ISNUMBER(Q138)),NOT(ISNUMBER(R138)))," - ",R138-Q138+1))</f>
        <v>1</v>
      </c>
      <c r="U138" s="147">
        <f ca="1">IF(OR(Q138=" - ",R138=" - ")," - ",MIN(T138,WORKDAY.INTL(Q138,ROUNDDOWN(O138*S138,0),weekend,holidays)-Q138))</f>
        <v>0</v>
      </c>
      <c r="V138" s="146">
        <f t="shared" ref="V138:V159" ca="1" si="57">IF(OR(Q138=" - ",R138=" - ")," - ",T138-U138)</f>
        <v>1</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 t="shared" si="41"/>
        <v>3.44.1</v>
      </c>
      <c r="E139" s="113" t="s">
        <v>402</v>
      </c>
      <c r="F139" s="113"/>
      <c r="G139" s="113"/>
      <c r="H139" s="149" t="str">
        <f>D100</f>
        <v>3.30.3</v>
      </c>
      <c r="I139" s="141"/>
      <c r="J139" s="114"/>
      <c r="K139" s="115"/>
      <c r="L139" s="115"/>
      <c r="M139" s="116">
        <v>11</v>
      </c>
      <c r="N139" s="124"/>
      <c r="O139" s="125"/>
      <c r="P139" s="129"/>
      <c r="Q139" s="118">
        <f ca="1">IF(K139&lt;&gt;"",K139,IF(OR(H139&lt;&gt;"",I139&lt;&gt;"",J139&lt;&gt;""),WORKDAY.INTL(MAX(IFERROR(INDEX(R:R,MATCH(H139,D:D,0)),0),IFERROR(INDEX(R:R,MATCH(I139,D:D,0)),0),IFERROR(INDEX(R:R,MATCH(J139,D:D,0)),0)),1,weekend,holidays),IF(L139&lt;&gt;"",IF(M139&lt;&gt;"",WORKDAY.INTL(L139,-(MAX(M139,1)-1),weekend,holidays),L139-(MAX(N139,1)-1))," - ")))</f>
        <v>43522</v>
      </c>
      <c r="R139" s="134">
        <f t="shared" ca="1" si="43"/>
        <v>43536</v>
      </c>
      <c r="S139" s="146">
        <f t="shared" si="33"/>
        <v>11</v>
      </c>
      <c r="T139" s="146">
        <f t="shared" ca="1" si="56"/>
        <v>15</v>
      </c>
      <c r="U139" s="147">
        <f t="shared" ca="1" si="34"/>
        <v>0</v>
      </c>
      <c r="V139" s="146">
        <f t="shared" ca="1" si="57"/>
        <v>15</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 t="shared" si="41"/>
        <v>3.44.2</v>
      </c>
      <c r="E140" s="113" t="s">
        <v>403</v>
      </c>
      <c r="F140" s="113"/>
      <c r="G140" s="113"/>
      <c r="H140" s="114" t="str">
        <f>D139</f>
        <v>3.44.1</v>
      </c>
      <c r="I140" s="141"/>
      <c r="J140" s="114"/>
      <c r="K140" s="144"/>
      <c r="L140" s="115"/>
      <c r="M140" s="124"/>
      <c r="N140" s="124"/>
      <c r="O140" s="125"/>
      <c r="P140" s="129"/>
      <c r="Q140" s="118">
        <f ca="1">IF(K140&lt;&gt;"",K140,IF(OR(H140&lt;&gt;"",I140&lt;&gt;"",J140&lt;&gt;""),WORKDAY.INTL(MAX(IFERROR(INDEX(R:R,MATCH(H140,D:D,0)),0),IFERROR(INDEX(R:R,MATCH(I140,D:D,0)),0),IFERROR(INDEX(R:R,MATCH(J140,D:D,0)),0)),1,weekend,holidays),IF(L140&lt;&gt;"",IF(M140&lt;&gt;"",WORKDAY.INTL(L140,-(MAX(M140,1)-1),weekend,holidays),L140-(MAX(N140,1)-1))," - ")))</f>
        <v>43537</v>
      </c>
      <c r="R140" s="118">
        <f t="shared" ca="1" si="43"/>
        <v>43537</v>
      </c>
      <c r="S140" s="146">
        <f t="shared" ca="1" si="33"/>
        <v>1</v>
      </c>
      <c r="T140" s="146">
        <f t="shared" ca="1" si="56"/>
        <v>1</v>
      </c>
      <c r="U140" s="147">
        <f t="shared" ca="1" si="34"/>
        <v>0</v>
      </c>
      <c r="V140" s="146">
        <f t="shared" ca="1" si="57"/>
        <v>1</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IF(C141="","",IF(C141&gt;prevLevel,IF(prevWBS="","1",prevWBS)&amp;REPT(".1",C141-MAX(prevLevel,1)),IF(ISERROR(FIND(".",prevWBS)),REPT("1.",C141-1)&amp;IFERROR(VALUE(prevWBS)+1,"1"),IF(C141=1,"",IFERROR(LEFT(prevWBS,FIND("^",SUBSTITUTE(prevWBS,".","^",C141-1))),""))&amp;VALUE(TRIM(MID(SUBSTITUTE(prevWBS,".",REPT(" ",LEN(prevWBS))),(C141-1)*LEN(prevWBS)+1,LEN(prevWBS))))+1)))</f>
        <v>3.44.3</v>
      </c>
      <c r="E141" s="113" t="s">
        <v>429</v>
      </c>
      <c r="F141" s="113"/>
      <c r="G141" s="113"/>
      <c r="H141" s="114" t="str">
        <f>D140</f>
        <v>3.44.2</v>
      </c>
      <c r="I141" s="141"/>
      <c r="J141" s="114"/>
      <c r="K141" s="144"/>
      <c r="L141" s="115"/>
      <c r="M141" s="124">
        <v>30</v>
      </c>
      <c r="N141" s="124"/>
      <c r="O141" s="125"/>
      <c r="P141" s="129" t="s">
        <v>39</v>
      </c>
      <c r="Q141" s="118">
        <f ca="1">IF(K141&lt;&gt;"",K141,IF(OR(H141&lt;&gt;"",I141&lt;&gt;"",J141&lt;&gt;""),WORKDAY.INTL(MAX(IFERROR(INDEX(R:R,MATCH(H141,D:D,0)),0),IFERROR(INDEX(R:R,MATCH(I141,D:D,0)),0),IFERROR(INDEX(R:R,MATCH(J141,D:D,0)),0)),1,weekend,holidays),IF(L141&lt;&gt;"",IF(M141&lt;&gt;"",WORKDAY.INTL(L141,-(MAX(M141,1)-1),weekend,holidays),L141-(MAX(N141,1)-1))," - ")))</f>
        <v>43538</v>
      </c>
      <c r="R141" s="118">
        <f t="shared" ca="1" si="43"/>
        <v>43581</v>
      </c>
      <c r="S141" s="146">
        <f t="shared" ref="S141:S154" si="58">IF(M141&lt;&gt;"",M141,IF(OR(NOT(ISNUMBER(Q141)),NOT(ISNUMBER(R141)))," - ",NETWORKDAYS.INTL(Q141,R141,weekend,holidays)))</f>
        <v>30</v>
      </c>
      <c r="T141" s="146">
        <f t="shared" ca="1" si="56"/>
        <v>44</v>
      </c>
      <c r="U141" s="147">
        <f t="shared" ref="U141:U159" ca="1" si="59">IF(OR(Q141=" - ",R141=" - ")," - ",MIN(T141,WORKDAY.INTL(Q141,ROUNDDOWN(O141*S141,0),weekend,holidays)-Q141))</f>
        <v>0</v>
      </c>
      <c r="V141" s="146">
        <f t="shared" ca="1" si="57"/>
        <v>44</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2</v>
      </c>
      <c r="D142" s="111" t="str">
        <f>IF(C142="","",IF(C142&gt;prevLevel,IF(prevWBS="","1",prevWBS)&amp;REPT(".1",C142-MAX(prevLevel,1)),IF(ISERROR(FIND(".",prevWBS)),REPT("1.",C142-1)&amp;IFERROR(VALUE(prevWBS)+1,"1"),IF(C142=1,"",IFERROR(LEFT(prevWBS,FIND("^",SUBSTITUTE(prevWBS,".","^",C142-1))),""))&amp;VALUE(TRIM(MID(SUBSTITUTE(prevWBS,".",REPT(" ",LEN(prevWBS))),(C142-1)*LEN(prevWBS)+1,LEN(prevWBS))))+1)))</f>
        <v>3.45</v>
      </c>
      <c r="E142" s="113" t="s">
        <v>411</v>
      </c>
      <c r="F142" s="113"/>
      <c r="G142" s="113"/>
      <c r="H142" s="114"/>
      <c r="I142" s="141"/>
      <c r="J142" s="114"/>
      <c r="K142" s="115">
        <f ca="1">R115</f>
        <v>43532</v>
      </c>
      <c r="L142" s="115">
        <f ca="1">R150</f>
        <v>43546</v>
      </c>
      <c r="M142" s="116"/>
      <c r="N142" s="124"/>
      <c r="O142" s="125"/>
      <c r="P142" s="129"/>
      <c r="Q142" s="118">
        <f ca="1">IF(K142&lt;&gt;"",K142,IF(OR(H142&lt;&gt;"",I142&lt;&gt;"",J142&lt;&gt;""),WORKDAY.INTL(MAX(IFERROR(INDEX(R:R,MATCH(H142,D:D,0)),0),IFERROR(INDEX(R:R,MATCH(I142,D:D,0)),0),IFERROR(INDEX(R:R,MATCH(J142,D:D,0)),0)),1,weekend,holidays),IF(L142&lt;&gt;"",IF(M142&lt;&gt;"",WORKDAY.INTL(L142,-(MAX(M142,1)-1),weekend,holidays),L142-(MAX(N142,1)-1))," - ")))</f>
        <v>43532</v>
      </c>
      <c r="R142" s="134">
        <f t="shared" ca="1" si="43"/>
        <v>43546</v>
      </c>
      <c r="S142" s="146">
        <f t="shared" ca="1" si="58"/>
        <v>11</v>
      </c>
      <c r="T142" s="146">
        <f t="shared" ca="1" si="56"/>
        <v>15</v>
      </c>
      <c r="U142" s="147">
        <f t="shared" ca="1" si="59"/>
        <v>0</v>
      </c>
      <c r="V142" s="146">
        <f t="shared" ca="1" si="57"/>
        <v>15</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3</v>
      </c>
      <c r="D143" s="111" t="str">
        <f t="shared" si="41"/>
        <v>3.45.1</v>
      </c>
      <c r="E143" s="113" t="s">
        <v>412</v>
      </c>
      <c r="F143" s="113"/>
      <c r="G143" s="113"/>
      <c r="H143" s="114" t="str">
        <f>D115</f>
        <v>3.31.5</v>
      </c>
      <c r="I143" s="141"/>
      <c r="J143" s="114"/>
      <c r="K143" s="144"/>
      <c r="L143" s="115"/>
      <c r="M143" s="124">
        <v>5</v>
      </c>
      <c r="N143" s="124"/>
      <c r="O143" s="125"/>
      <c r="P143" s="129"/>
      <c r="Q143" s="118">
        <f ca="1">IF(K143&lt;&gt;"",K143,IF(OR(H143&lt;&gt;"",I143&lt;&gt;"",J143&lt;&gt;""),WORKDAY.INTL(MAX(IFERROR(INDEX(R:R,MATCH(H143,D:D,0)),0),IFERROR(INDEX(R:R,MATCH(I143,D:D,0)),0),IFERROR(INDEX(R:R,MATCH(J143,D:D,0)),0)),1,weekend,holidays),IF(L143&lt;&gt;"",IF(M143&lt;&gt;"",WORKDAY.INTL(L143,-(MAX(M143,1)-1),weekend,holidays),L143-(MAX(N143,1)-1))," - ")))</f>
        <v>43535</v>
      </c>
      <c r="R143" s="118">
        <f t="shared" ca="1" si="43"/>
        <v>43539</v>
      </c>
      <c r="S143" s="146">
        <f t="shared" si="58"/>
        <v>5</v>
      </c>
      <c r="T143" s="146">
        <f t="shared" ca="1" si="56"/>
        <v>5</v>
      </c>
      <c r="U143" s="147">
        <f t="shared" ca="1" si="59"/>
        <v>0</v>
      </c>
      <c r="V143" s="146">
        <f t="shared" ca="1" si="57"/>
        <v>5</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ref="D144:D159" si="60">IF(C144="","",IF(C144&gt;prevLevel,IF(prevWBS="","1",prevWBS)&amp;REPT(".1",C144-MAX(prevLevel,1)),IF(ISERROR(FIND(".",prevWBS)),REPT("1.",C144-1)&amp;IFERROR(VALUE(prevWBS)+1,"1"),IF(C144=1,"",IFERROR(LEFT(prevWBS,FIND("^",SUBSTITUTE(prevWBS,".","^",C144-1))),""))&amp;VALUE(TRIM(MID(SUBSTITUTE(prevWBS,".",REPT(" ",LEN(prevWBS))),(C144-1)*LEN(prevWBS)+1,LEN(prevWBS))))+1)))</f>
        <v>3.45.2</v>
      </c>
      <c r="E144" s="113" t="s">
        <v>413</v>
      </c>
      <c r="F144" s="113"/>
      <c r="G144" s="113"/>
      <c r="H144" s="114" t="str">
        <f>D115</f>
        <v>3.31.5</v>
      </c>
      <c r="I144" s="141"/>
      <c r="J144" s="114"/>
      <c r="K144" s="144"/>
      <c r="L144" s="115"/>
      <c r="M144" s="124">
        <v>10</v>
      </c>
      <c r="N144" s="124"/>
      <c r="O144" s="125"/>
      <c r="P144" s="129"/>
      <c r="Q144" s="118">
        <f ca="1">IF(K144&lt;&gt;"",K144,IF(OR(H144&lt;&gt;"",I144&lt;&gt;"",J144&lt;&gt;""),WORKDAY.INTL(MAX(IFERROR(INDEX(R:R,MATCH(H144,D:D,0)),0),IFERROR(INDEX(R:R,MATCH(I144,D:D,0)),0),IFERROR(INDEX(R:R,MATCH(J144,D:D,0)),0)),1,weekend,holidays),IF(L144&lt;&gt;"",IF(M144&lt;&gt;"",WORKDAY.INTL(L144,-(MAX(M144,1)-1),weekend,holidays),L144-(MAX(N144,1)-1))," - ")))</f>
        <v>43535</v>
      </c>
      <c r="R144" s="118">
        <f t="shared" ca="1" si="43"/>
        <v>43546</v>
      </c>
      <c r="S144" s="146">
        <f t="shared" si="58"/>
        <v>10</v>
      </c>
      <c r="T144" s="146">
        <f t="shared" ca="1" si="56"/>
        <v>12</v>
      </c>
      <c r="U144" s="147">
        <f t="shared" ca="1" si="59"/>
        <v>0</v>
      </c>
      <c r="V144" s="146">
        <f t="shared" ca="1" si="57"/>
        <v>12</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60"/>
        <v>3.45.3</v>
      </c>
      <c r="E145" s="113" t="s">
        <v>414</v>
      </c>
      <c r="F145" s="113"/>
      <c r="G145" s="113"/>
      <c r="H145" s="114" t="str">
        <f>D143</f>
        <v>3.45.1</v>
      </c>
      <c r="I145" s="141" t="str">
        <f>D109</f>
        <v>3.30.12</v>
      </c>
      <c r="J145" s="114"/>
      <c r="K145" s="144"/>
      <c r="L145" s="115"/>
      <c r="M145" s="124">
        <v>5</v>
      </c>
      <c r="N145" s="124"/>
      <c r="O145" s="125"/>
      <c r="P145" s="129"/>
      <c r="Q145" s="118">
        <f ca="1">IF(K145&lt;&gt;"",K145,IF(OR(H145&lt;&gt;"",I145&lt;&gt;"",J145&lt;&gt;""),WORKDAY.INTL(MAX(IFERROR(INDEX(R:R,MATCH(H145,D:D,0)),0),IFERROR(INDEX(R:R,MATCH(I145,D:D,0)),0),IFERROR(INDEX(R:R,MATCH(J145,D:D,0)),0)),1,weekend,holidays),IF(L145&lt;&gt;"",IF(M145&lt;&gt;"",WORKDAY.INTL(L145,-(MAX(M145,1)-1),weekend,holidays),L145-(MAX(N145,1)-1))," - ")))</f>
        <v>43549</v>
      </c>
      <c r="R145" s="118">
        <f t="shared" ca="1" si="43"/>
        <v>43553</v>
      </c>
      <c r="S145" s="146">
        <f t="shared" si="58"/>
        <v>5</v>
      </c>
      <c r="T145" s="146">
        <f t="shared" ca="1" si="56"/>
        <v>5</v>
      </c>
      <c r="U145" s="147">
        <f t="shared" ca="1" si="59"/>
        <v>0</v>
      </c>
      <c r="V145" s="146">
        <f t="shared" ca="1" si="57"/>
        <v>5</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60"/>
        <v>3.45.4</v>
      </c>
      <c r="E146" s="155" t="s">
        <v>424</v>
      </c>
      <c r="F146" s="113"/>
      <c r="G146" s="113"/>
      <c r="H146" s="114" t="str">
        <f>D115</f>
        <v>3.31.5</v>
      </c>
      <c r="I146" s="141" t="str">
        <f>D133</f>
        <v>3.39.6</v>
      </c>
      <c r="J146" s="114"/>
      <c r="K146" s="144"/>
      <c r="L146" s="115"/>
      <c r="M146" s="124">
        <v>5</v>
      </c>
      <c r="N146" s="124"/>
      <c r="O146" s="125"/>
      <c r="P146" s="129"/>
      <c r="Q146" s="118">
        <f ca="1">IF(K146&lt;&gt;"",K146,IF(OR(H146&lt;&gt;"",I146&lt;&gt;"",J146&lt;&gt;""),WORKDAY.INTL(MAX(IFERROR(INDEX(R:R,MATCH(H146,D:D,0)),0),IFERROR(INDEX(R:R,MATCH(I146,D:D,0)),0),IFERROR(INDEX(R:R,MATCH(J146,D:D,0)),0)),1,weekend,holidays),IF(L146&lt;&gt;"",IF(M146&lt;&gt;"",WORKDAY.INTL(L146,-(MAX(M146,1)-1),weekend,holidays),L146-(MAX(N146,1)-1))," - ")))</f>
        <v>43535</v>
      </c>
      <c r="R146" s="118">
        <f t="shared" ca="1" si="43"/>
        <v>43539</v>
      </c>
      <c r="S146" s="146">
        <f t="shared" si="58"/>
        <v>5</v>
      </c>
      <c r="T146" s="146">
        <f t="shared" ca="1" si="56"/>
        <v>5</v>
      </c>
      <c r="U146" s="147">
        <f t="shared" ca="1" si="59"/>
        <v>0</v>
      </c>
      <c r="V146" s="146">
        <f t="shared" ca="1" si="57"/>
        <v>5</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60"/>
        <v>3.45.5</v>
      </c>
      <c r="E147" s="113" t="s">
        <v>415</v>
      </c>
      <c r="F147" s="113"/>
      <c r="G147" s="113"/>
      <c r="H147" s="114" t="str">
        <f>D139</f>
        <v>3.44.1</v>
      </c>
      <c r="I147" s="141" t="str">
        <f>D146</f>
        <v>3.45.4</v>
      </c>
      <c r="J147" s="114" t="str">
        <f>D145</f>
        <v>3.45.3</v>
      </c>
      <c r="K147" s="144"/>
      <c r="L147" s="115"/>
      <c r="M147" s="124">
        <v>5</v>
      </c>
      <c r="N147" s="124"/>
      <c r="O147" s="125"/>
      <c r="P147" s="129"/>
      <c r="Q147" s="118">
        <f ca="1">IF(K147&lt;&gt;"",K147,IF(OR(H147&lt;&gt;"",I147&lt;&gt;"",J147&lt;&gt;""),WORKDAY.INTL(MAX(IFERROR(INDEX(R:R,MATCH(H147,D:D,0)),0),IFERROR(INDEX(R:R,MATCH(I147,D:D,0)),0),IFERROR(INDEX(R:R,MATCH(J147,D:D,0)),0)),1,weekend,holidays),IF(L147&lt;&gt;"",IF(M147&lt;&gt;"",WORKDAY.INTL(L147,-(MAX(M147,1)-1),weekend,holidays),L147-(MAX(N147,1)-1))," - ")))</f>
        <v>43556</v>
      </c>
      <c r="R147" s="118">
        <f t="shared" ca="1" si="43"/>
        <v>43560</v>
      </c>
      <c r="S147" s="146">
        <f t="shared" si="58"/>
        <v>5</v>
      </c>
      <c r="T147" s="146">
        <f t="shared" ca="1" si="56"/>
        <v>5</v>
      </c>
      <c r="U147" s="147">
        <f t="shared" ca="1" si="59"/>
        <v>0</v>
      </c>
      <c r="V147" s="146">
        <f t="shared" ca="1" si="57"/>
        <v>5</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60"/>
        <v>3.45.6</v>
      </c>
      <c r="E148" s="113" t="s">
        <v>419</v>
      </c>
      <c r="F148" s="113"/>
      <c r="G148" s="113"/>
      <c r="H148" s="114" t="str">
        <f>D147</f>
        <v>3.45.5</v>
      </c>
      <c r="I148" s="141" t="s">
        <v>416</v>
      </c>
      <c r="J148" s="131" t="s">
        <v>416</v>
      </c>
      <c r="K148" s="144"/>
      <c r="L148" s="115"/>
      <c r="M148" s="124">
        <v>10</v>
      </c>
      <c r="N148" s="124"/>
      <c r="O148" s="125"/>
      <c r="P148" s="129" t="s">
        <v>37</v>
      </c>
      <c r="Q148" s="118">
        <f ca="1">IF(K148&lt;&gt;"",K148,IF(OR(H148&lt;&gt;"",I148&lt;&gt;"",J148&lt;&gt;""),WORKDAY.INTL(MAX(IFERROR(INDEX(R:R,MATCH(H148,D:D,0)),0),IFERROR(INDEX(R:R,MATCH(I148,D:D,0)),0),IFERROR(INDEX(R:R,MATCH(J148,D:D,0)),0)),1,weekend,holidays),IF(L148&lt;&gt;"",IF(M148&lt;&gt;"",WORKDAY.INTL(L148,-(MAX(M148,1)-1),weekend,holidays),L148-(MAX(N148,1)-1))," - ")))</f>
        <v>43563</v>
      </c>
      <c r="R148" s="118">
        <f t="shared" ca="1" si="43"/>
        <v>43578</v>
      </c>
      <c r="S148" s="146">
        <f t="shared" si="58"/>
        <v>10</v>
      </c>
      <c r="T148" s="146">
        <f t="shared" ca="1" si="56"/>
        <v>16</v>
      </c>
      <c r="U148" s="147">
        <f t="shared" ca="1" si="59"/>
        <v>0</v>
      </c>
      <c r="V148" s="146">
        <f t="shared" ca="1" si="57"/>
        <v>16</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2</v>
      </c>
      <c r="D149" s="111" t="str">
        <f t="shared" si="60"/>
        <v>3.46</v>
      </c>
      <c r="E149" s="156" t="s">
        <v>434</v>
      </c>
      <c r="F149" s="113"/>
      <c r="G149" s="113"/>
      <c r="H149" s="114" t="str">
        <f>D148</f>
        <v>3.45.6</v>
      </c>
      <c r="I149" s="141" t="s">
        <v>416</v>
      </c>
      <c r="J149" s="131" t="s">
        <v>416</v>
      </c>
      <c r="K149" s="144"/>
      <c r="L149" s="115"/>
      <c r="M149" s="124">
        <v>5</v>
      </c>
      <c r="N149" s="124"/>
      <c r="O149" s="125"/>
      <c r="P149" s="129" t="s">
        <v>435</v>
      </c>
      <c r="Q149" s="118">
        <f ca="1">IF(K149&lt;&gt;"",K149,IF(OR(H149&lt;&gt;"",I149&lt;&gt;"",J149&lt;&gt;""),WORKDAY.INTL(MAX(IFERROR(INDEX(R:R,MATCH(H149,D:D,0)),0),IFERROR(INDEX(R:R,MATCH(I149,D:D,0)),0),IFERROR(INDEX(R:R,MATCH(J149,D:D,0)),0)),1,weekend,holidays),IF(L149&lt;&gt;"",IF(M149&lt;&gt;"",WORKDAY.INTL(L149,-(MAX(M149,1)-1),weekend,holidays),L149-(MAX(N149,1)-1))," - ")))</f>
        <v>43579</v>
      </c>
      <c r="R149" s="157">
        <f t="shared" ca="1" si="43"/>
        <v>43585</v>
      </c>
      <c r="S149" s="146">
        <f t="shared" si="58"/>
        <v>5</v>
      </c>
      <c r="T149" s="146">
        <f t="shared" ca="1" si="56"/>
        <v>7</v>
      </c>
      <c r="U149" s="147">
        <f t="shared" ca="1" si="59"/>
        <v>0</v>
      </c>
      <c r="V149" s="146">
        <f t="shared" ca="1" si="57"/>
        <v>7</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2</v>
      </c>
      <c r="D150" s="111" t="str">
        <f t="shared" si="60"/>
        <v>3.47</v>
      </c>
      <c r="E150" s="113" t="s">
        <v>425</v>
      </c>
      <c r="F150" s="113"/>
      <c r="G150" s="113"/>
      <c r="H150" s="114"/>
      <c r="I150" s="141" t="s">
        <v>416</v>
      </c>
      <c r="J150" s="131" t="s">
        <v>416</v>
      </c>
      <c r="K150" s="144">
        <f ca="1">R109</f>
        <v>43546</v>
      </c>
      <c r="L150" s="115"/>
      <c r="M150" s="124"/>
      <c r="N150" s="124"/>
      <c r="O150" s="125"/>
      <c r="P150" s="129"/>
      <c r="Q150" s="118">
        <f ca="1">IF(K150&lt;&gt;"",K150,IF(OR(H150&lt;&gt;"",I150&lt;&gt;"",J150&lt;&gt;""),WORKDAY.INTL(MAX(IFERROR(INDEX(R:R,MATCH(H150,D:D,0)),0),IFERROR(INDEX(R:R,MATCH(I150,D:D,0)),0),IFERROR(INDEX(R:R,MATCH(J150,D:D,0)),0)),1,weekend,holidays),IF(L150&lt;&gt;"",IF(M150&lt;&gt;"",WORKDAY.INTL(L150,-(MAX(M150,1)-1),weekend,holidays),L150-(MAX(N150,1)-1))," - ")))</f>
        <v>43546</v>
      </c>
      <c r="R150" s="118">
        <f t="shared" ca="1" si="43"/>
        <v>43546</v>
      </c>
      <c r="S150" s="146">
        <f t="shared" ca="1" si="58"/>
        <v>1</v>
      </c>
      <c r="T150" s="146">
        <f t="shared" ca="1" si="56"/>
        <v>1</v>
      </c>
      <c r="U150" s="147">
        <f t="shared" ca="1" si="59"/>
        <v>0</v>
      </c>
      <c r="V150" s="146">
        <f t="shared" ca="1" si="57"/>
        <v>1</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60"/>
        <v>3.47.1</v>
      </c>
      <c r="E151" s="113" t="s">
        <v>420</v>
      </c>
      <c r="F151" s="113" t="s">
        <v>422</v>
      </c>
      <c r="G151" s="113"/>
      <c r="H151" s="114"/>
      <c r="I151" s="141" t="s">
        <v>416</v>
      </c>
      <c r="J151" s="131" t="s">
        <v>416</v>
      </c>
      <c r="K151" s="144">
        <v>43472</v>
      </c>
      <c r="L151" s="115"/>
      <c r="M151" s="124">
        <v>1</v>
      </c>
      <c r="N151" s="124"/>
      <c r="O151" s="125"/>
      <c r="P151" s="129"/>
      <c r="Q151" s="118">
        <f>IF(K151&lt;&gt;"",K151,IF(OR(H151&lt;&gt;"",I151&lt;&gt;"",J151&lt;&gt;""),WORKDAY.INTL(MAX(IFERROR(INDEX(R:R,MATCH(H151,D:D,0)),0),IFERROR(INDEX(R:R,MATCH(I151,D:D,0)),0),IFERROR(INDEX(R:R,MATCH(J151,D:D,0)),0)),1,weekend,holidays),IF(L151&lt;&gt;"",IF(M151&lt;&gt;"",WORKDAY.INTL(L151,-(MAX(M151,1)-1),weekend,holidays),L151-(MAX(N151,1)-1))," - ")))</f>
        <v>43472</v>
      </c>
      <c r="R151" s="118">
        <f t="shared" ca="1" si="43"/>
        <v>43472</v>
      </c>
      <c r="S151" s="146">
        <f t="shared" si="58"/>
        <v>1</v>
      </c>
      <c r="T151" s="146">
        <f t="shared" ca="1" si="56"/>
        <v>1</v>
      </c>
      <c r="U151" s="147">
        <f t="shared" ca="1" si="59"/>
        <v>0</v>
      </c>
      <c r="V151" s="146">
        <f t="shared" ca="1" si="57"/>
        <v>1</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3</v>
      </c>
      <c r="D152" s="111" t="str">
        <f t="shared" si="60"/>
        <v>3.47.2</v>
      </c>
      <c r="E152" s="113" t="s">
        <v>421</v>
      </c>
      <c r="F152" s="113" t="s">
        <v>422</v>
      </c>
      <c r="G152" s="113"/>
      <c r="H152" s="114"/>
      <c r="I152" s="141" t="s">
        <v>416</v>
      </c>
      <c r="J152" s="131" t="s">
        <v>416</v>
      </c>
      <c r="K152" s="144">
        <v>43449</v>
      </c>
      <c r="L152" s="115"/>
      <c r="M152" s="124">
        <v>1</v>
      </c>
      <c r="N152" s="124"/>
      <c r="O152" s="125"/>
      <c r="P152" s="129"/>
      <c r="Q152" s="118">
        <f>IF(K152&lt;&gt;"",K152,IF(OR(H152&lt;&gt;"",I152&lt;&gt;"",J152&lt;&gt;""),WORKDAY.INTL(MAX(IFERROR(INDEX(R:R,MATCH(H152,D:D,0)),0),IFERROR(INDEX(R:R,MATCH(I152,D:D,0)),0),IFERROR(INDEX(R:R,MATCH(J152,D:D,0)),0)),1,weekend,holidays),IF(L152&lt;&gt;"",IF(M152&lt;&gt;"",WORKDAY.INTL(L152,-(MAX(M152,1)-1),weekend,holidays),L152-(MAX(N152,1)-1))," - ")))</f>
        <v>43449</v>
      </c>
      <c r="R152" s="118">
        <f t="shared" ca="1" si="43"/>
        <v>43449</v>
      </c>
      <c r="S152" s="146">
        <f t="shared" si="58"/>
        <v>1</v>
      </c>
      <c r="T152" s="146">
        <f t="shared" ca="1" si="56"/>
        <v>1</v>
      </c>
      <c r="U152" s="147">
        <f t="shared" ca="1" si="59"/>
        <v>0</v>
      </c>
      <c r="V152" s="146">
        <f t="shared" ca="1" si="57"/>
        <v>1</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v>3</v>
      </c>
      <c r="D153" s="111" t="str">
        <f t="shared" si="60"/>
        <v>3.47.3</v>
      </c>
      <c r="E153" s="113" t="s">
        <v>423</v>
      </c>
      <c r="F153" s="113"/>
      <c r="G153" s="113"/>
      <c r="H153" s="114"/>
      <c r="I153" s="141" t="s">
        <v>416</v>
      </c>
      <c r="J153" s="131" t="s">
        <v>416</v>
      </c>
      <c r="K153" s="144">
        <f>L96</f>
        <v>43493</v>
      </c>
      <c r="L153" s="115"/>
      <c r="M153" s="124">
        <v>10</v>
      </c>
      <c r="N153" s="124"/>
      <c r="O153" s="125"/>
      <c r="P153" s="129"/>
      <c r="Q153" s="118">
        <f>IF(K153&lt;&gt;"",K153,IF(OR(H153&lt;&gt;"",I153&lt;&gt;"",J153&lt;&gt;""),WORKDAY.INTL(MAX(IFERROR(INDEX(R:R,MATCH(H153,D:D,0)),0),IFERROR(INDEX(R:R,MATCH(I153,D:D,0)),0),IFERROR(INDEX(R:R,MATCH(J153,D:D,0)),0)),1,weekend,holidays),IF(L153&lt;&gt;"",IF(M153&lt;&gt;"",WORKDAY.INTL(L153,-(MAX(M153,1)-1),weekend,holidays),L153-(MAX(N153,1)-1))," - ")))</f>
        <v>43493</v>
      </c>
      <c r="R153" s="118">
        <f t="shared" ca="1" si="43"/>
        <v>43504</v>
      </c>
      <c r="S153" s="146">
        <f t="shared" si="58"/>
        <v>10</v>
      </c>
      <c r="T153" s="146">
        <f t="shared" ca="1" si="56"/>
        <v>12</v>
      </c>
      <c r="U153" s="147">
        <f t="shared" ca="1" si="59"/>
        <v>0</v>
      </c>
      <c r="V153" s="146">
        <f t="shared" ca="1" si="57"/>
        <v>12</v>
      </c>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v>3</v>
      </c>
      <c r="D154" s="111" t="str">
        <f t="shared" si="60"/>
        <v>3.47.4</v>
      </c>
      <c r="E154" s="113" t="s">
        <v>426</v>
      </c>
      <c r="F154" s="113" t="s">
        <v>427</v>
      </c>
      <c r="G154" s="113"/>
      <c r="H154" s="114" t="str">
        <f>D109</f>
        <v>3.30.12</v>
      </c>
      <c r="I154" s="141" t="str">
        <f>D153</f>
        <v>3.47.3</v>
      </c>
      <c r="J154" s="131" t="str">
        <f>D151</f>
        <v>3.47.1</v>
      </c>
      <c r="K154" s="144"/>
      <c r="L154" s="115"/>
      <c r="M154" s="124">
        <v>5</v>
      </c>
      <c r="N154" s="124"/>
      <c r="O154" s="125"/>
      <c r="P154" s="129"/>
      <c r="Q154" s="118">
        <f ca="1">IF(K154&lt;&gt;"",K154,IF(OR(H154&lt;&gt;"",I154&lt;&gt;"",J154&lt;&gt;""),WORKDAY.INTL(MAX(IFERROR(INDEX(R:R,MATCH(H154,D:D,0)),0),IFERROR(INDEX(R:R,MATCH(I154,D:D,0)),0),IFERROR(INDEX(R:R,MATCH(J154,D:D,0)),0)),1,weekend,holidays),IF(L154&lt;&gt;"",IF(M154&lt;&gt;"",WORKDAY.INTL(L154,-(MAX(M154,1)-1),weekend,holidays),L154-(MAX(N154,1)-1))," - ")))</f>
        <v>43549</v>
      </c>
      <c r="R154" s="118">
        <f t="shared" ca="1" si="43"/>
        <v>43553</v>
      </c>
      <c r="S154" s="146">
        <f t="shared" si="58"/>
        <v>5</v>
      </c>
      <c r="T154" s="146">
        <f t="shared" ca="1" si="56"/>
        <v>5</v>
      </c>
      <c r="U154" s="147">
        <f t="shared" ca="1" si="59"/>
        <v>0</v>
      </c>
      <c r="V154" s="146">
        <f t="shared" ca="1" si="57"/>
        <v>5</v>
      </c>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v>3</v>
      </c>
      <c r="D155" s="111" t="str">
        <f t="shared" si="60"/>
        <v>3.47.5</v>
      </c>
      <c r="E155" s="113" t="s">
        <v>428</v>
      </c>
      <c r="F155" s="113"/>
      <c r="G155" s="113"/>
      <c r="H155" s="114" t="str">
        <f>D154</f>
        <v>3.47.4</v>
      </c>
      <c r="I155" s="141"/>
      <c r="J155" s="131"/>
      <c r="K155" s="144"/>
      <c r="L155" s="115"/>
      <c r="M155" s="124">
        <v>5</v>
      </c>
      <c r="N155" s="124"/>
      <c r="O155" s="125"/>
      <c r="P155" s="129" t="s">
        <v>38</v>
      </c>
      <c r="Q155" s="118">
        <f ca="1">IF(K155&lt;&gt;"",K155,IF(OR(H155&lt;&gt;"",I155&lt;&gt;"",J155&lt;&gt;""),WORKDAY.INTL(MAX(IFERROR(INDEX(R:R,MATCH(H155,D:D,0)),0),IFERROR(INDEX(R:R,MATCH(I155,D:D,0)),0),IFERROR(INDEX(R:R,MATCH(J155,D:D,0)),0)),1,weekend,holidays),IF(L155&lt;&gt;"",IF(M155&lt;&gt;"",WORKDAY.INTL(L155,-(MAX(M155,1)-1),weekend,holidays),L155-(MAX(N155,1)-1))," - ")))</f>
        <v>43556</v>
      </c>
      <c r="R155" s="118">
        <f t="shared" ca="1" si="43"/>
        <v>43560</v>
      </c>
      <c r="S155" s="146">
        <v>10</v>
      </c>
      <c r="T155" s="146">
        <f t="shared" ca="1" si="56"/>
        <v>5</v>
      </c>
      <c r="U155" s="147">
        <f t="shared" ca="1" si="59"/>
        <v>0</v>
      </c>
      <c r="V155" s="146">
        <f t="shared" ca="1" si="57"/>
        <v>5</v>
      </c>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
      <c r="A156" s="136"/>
      <c r="B156" s="137"/>
      <c r="C156" s="110">
        <v>3</v>
      </c>
      <c r="D156" s="111" t="str">
        <f t="shared" si="60"/>
        <v>3.47.6</v>
      </c>
      <c r="E156" s="113" t="s">
        <v>430</v>
      </c>
      <c r="F156" s="113"/>
      <c r="G156" s="113"/>
      <c r="H156" s="114" t="str">
        <f>D155</f>
        <v>3.47.5</v>
      </c>
      <c r="I156" s="141"/>
      <c r="J156" s="131"/>
      <c r="K156" s="144"/>
      <c r="L156" s="115"/>
      <c r="M156" s="124">
        <v>5</v>
      </c>
      <c r="N156" s="124"/>
      <c r="O156" s="125"/>
      <c r="P156" s="129" t="s">
        <v>38</v>
      </c>
      <c r="Q156" s="118">
        <f ca="1">IF(K156&lt;&gt;"",K156,IF(OR(H156&lt;&gt;"",I156&lt;&gt;"",J156&lt;&gt;""),WORKDAY.INTL(MAX(IFERROR(INDEX(R:R,MATCH(H156,D:D,0)),0),IFERROR(INDEX(R:R,MATCH(I156,D:D,0)),0),IFERROR(INDEX(R:R,MATCH(J156,D:D,0)),0)),1,weekend,holidays),IF(L156&lt;&gt;"",IF(M156&lt;&gt;"",WORKDAY.INTL(L156,-(MAX(M156,1)-1),weekend,holidays),L156-(MAX(N156,1)-1))," - ")))</f>
        <v>43563</v>
      </c>
      <c r="R156" s="118">
        <f t="shared" ca="1" si="43"/>
        <v>43567</v>
      </c>
      <c r="S156" s="146">
        <v>5</v>
      </c>
      <c r="T156" s="146">
        <f t="shared" ca="1" si="56"/>
        <v>5</v>
      </c>
      <c r="U156" s="147">
        <f t="shared" ca="1" si="59"/>
        <v>0</v>
      </c>
      <c r="V156" s="146">
        <f t="shared" ca="1" si="57"/>
        <v>5</v>
      </c>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v>3</v>
      </c>
      <c r="D157" s="111" t="str">
        <f t="shared" si="60"/>
        <v>3.47.7</v>
      </c>
      <c r="E157" s="113" t="s">
        <v>431</v>
      </c>
      <c r="F157" s="113"/>
      <c r="G157" s="113"/>
      <c r="H157" s="114" t="str">
        <f>D156</f>
        <v>3.47.6</v>
      </c>
      <c r="I157" s="141"/>
      <c r="J157" s="131"/>
      <c r="K157" s="144"/>
      <c r="L157" s="115"/>
      <c r="M157" s="124">
        <v>5</v>
      </c>
      <c r="N157" s="124"/>
      <c r="O157" s="125"/>
      <c r="P157" s="129" t="s">
        <v>433</v>
      </c>
      <c r="Q157" s="118">
        <f ca="1">IF(K157&lt;&gt;"",K157,IF(OR(H157&lt;&gt;"",I157&lt;&gt;"",J157&lt;&gt;""),WORKDAY.INTL(MAX(IFERROR(INDEX(R:R,MATCH(H157,D:D,0)),0),IFERROR(INDEX(R:R,MATCH(I157,D:D,0)),0),IFERROR(INDEX(R:R,MATCH(J157,D:D,0)),0)),1,weekend,holidays),IF(L157&lt;&gt;"",IF(M157&lt;&gt;"",WORKDAY.INTL(L157,-(MAX(M157,1)-1),weekend,holidays),L157-(MAX(N157,1)-1))," - ")))</f>
        <v>43570</v>
      </c>
      <c r="R157" s="118">
        <f t="shared" ca="1" si="43"/>
        <v>43578</v>
      </c>
      <c r="S157" s="146">
        <v>5</v>
      </c>
      <c r="T157" s="146">
        <f t="shared" ca="1" si="56"/>
        <v>9</v>
      </c>
      <c r="U157" s="147">
        <f t="shared" ca="1" si="59"/>
        <v>0</v>
      </c>
      <c r="V157" s="146">
        <f t="shared" ca="1" si="57"/>
        <v>9</v>
      </c>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v>3</v>
      </c>
      <c r="D158" s="111" t="str">
        <f t="shared" si="60"/>
        <v>3.47.8</v>
      </c>
      <c r="E158" s="113" t="s">
        <v>432</v>
      </c>
      <c r="F158" s="113"/>
      <c r="G158" s="113"/>
      <c r="H158" s="114" t="str">
        <f>D157</f>
        <v>3.47.7</v>
      </c>
      <c r="I158" s="141"/>
      <c r="J158" s="131"/>
      <c r="K158" s="144"/>
      <c r="L158" s="115"/>
      <c r="M158" s="124">
        <v>14</v>
      </c>
      <c r="N158" s="124"/>
      <c r="O158" s="125"/>
      <c r="P158" s="129" t="s">
        <v>35</v>
      </c>
      <c r="Q158" s="118">
        <f ca="1">IF(K158&lt;&gt;"",K158,IF(OR(H158&lt;&gt;"",I158&lt;&gt;"",J158&lt;&gt;""),WORKDAY.INTL(MAX(IFERROR(INDEX(R:R,MATCH(H158,D:D,0)),0),IFERROR(INDEX(R:R,MATCH(I158,D:D,0)),0),IFERROR(INDEX(R:R,MATCH(J158,D:D,0)),0)),1,weekend,holidays),IF(L158&lt;&gt;"",IF(M158&lt;&gt;"",WORKDAY.INTL(L158,-(MAX(M158,1)-1),weekend,holidays),L158-(MAX(N158,1)-1))," - ")))</f>
        <v>43579</v>
      </c>
      <c r="R158" s="118">
        <f t="shared" ca="1" si="43"/>
        <v>43599</v>
      </c>
      <c r="S158" s="146">
        <v>5</v>
      </c>
      <c r="T158" s="146">
        <f t="shared" ca="1" si="56"/>
        <v>21</v>
      </c>
      <c r="U158" s="147">
        <f t="shared" ca="1" si="59"/>
        <v>0</v>
      </c>
      <c r="V158" s="146">
        <f t="shared" ca="1" si="57"/>
        <v>21</v>
      </c>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22" customFormat="1" ht="12">
      <c r="A159" s="136"/>
      <c r="B159" s="137"/>
      <c r="C159" s="110">
        <v>2</v>
      </c>
      <c r="D159" s="111" t="str">
        <f t="shared" si="60"/>
        <v>3.48</v>
      </c>
      <c r="E159" s="156" t="s">
        <v>436</v>
      </c>
      <c r="F159" s="113"/>
      <c r="G159" s="113"/>
      <c r="H159" s="114" t="str">
        <f>D156</f>
        <v>3.47.6</v>
      </c>
      <c r="I159" s="141"/>
      <c r="J159" s="131"/>
      <c r="K159" s="144"/>
      <c r="L159" s="115"/>
      <c r="M159" s="124">
        <v>1</v>
      </c>
      <c r="N159" s="124"/>
      <c r="O159" s="125"/>
      <c r="P159" s="129"/>
      <c r="Q159" s="118">
        <f ca="1">IF(K159&lt;&gt;"",K159,IF(OR(H159&lt;&gt;"",I159&lt;&gt;"",J159&lt;&gt;""),WORKDAY.INTL(MAX(IFERROR(INDEX(R:R,MATCH(H159,D:D,0)),0),IFERROR(INDEX(R:R,MATCH(I159,D:D,0)),0),IFERROR(INDEX(R:R,MATCH(J159,D:D,0)),0)),1,weekend,holidays),IF(L159&lt;&gt;"",IF(M159&lt;&gt;"",WORKDAY.INTL(L159,-(MAX(M159,1)-1),weekend,holidays),L159-(MAX(N159,1)-1))," - ")))</f>
        <v>43570</v>
      </c>
      <c r="R159" s="157">
        <f t="shared" ca="1" si="43"/>
        <v>43570</v>
      </c>
      <c r="S159" s="146">
        <v>5</v>
      </c>
      <c r="T159" s="146">
        <f t="shared" ca="1" si="56"/>
        <v>1</v>
      </c>
      <c r="U159" s="147">
        <f t="shared" ca="1" si="59"/>
        <v>0</v>
      </c>
      <c r="V159" s="146">
        <f t="shared" ca="1" si="57"/>
        <v>1</v>
      </c>
      <c r="W159" s="121"/>
      <c r="X159" s="121"/>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row>
    <row r="160" spans="1:389" s="122" customFormat="1" ht="12">
      <c r="A160" s="136"/>
      <c r="B160" s="137"/>
      <c r="C160" s="110"/>
      <c r="D160" s="111"/>
      <c r="E160" s="113"/>
      <c r="F160" s="113"/>
      <c r="G160" s="113"/>
      <c r="H160" s="114"/>
      <c r="I160" s="114"/>
      <c r="J160" s="114"/>
      <c r="K160" s="115"/>
      <c r="L160" s="115"/>
      <c r="M160" s="124"/>
      <c r="N160" s="124"/>
      <c r="O160" s="125"/>
      <c r="P160" s="116"/>
      <c r="Q160" s="118"/>
      <c r="R160" s="118"/>
      <c r="S160" s="119"/>
      <c r="T160" s="119"/>
      <c r="U160" s="120"/>
      <c r="V160" s="119"/>
      <c r="W160" s="121"/>
      <c r="X160" s="121"/>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row>
    <row r="161" spans="1:389" s="122" customFormat="1" ht="12">
      <c r="A161" s="136"/>
      <c r="B161" s="137"/>
      <c r="C161" s="110"/>
      <c r="D161" s="111"/>
      <c r="E161" s="113"/>
      <c r="F161" s="113"/>
      <c r="G161" s="113"/>
      <c r="H161" s="114"/>
      <c r="I161" s="114"/>
      <c r="J161" s="114"/>
      <c r="K161" s="115"/>
      <c r="L161" s="115"/>
      <c r="M161" s="124"/>
      <c r="N161" s="124"/>
      <c r="O161" s="125"/>
      <c r="P161" s="116"/>
      <c r="Q161" s="118"/>
      <c r="R161" s="118"/>
      <c r="S161" s="119"/>
      <c r="T161" s="119"/>
      <c r="U161" s="120"/>
      <c r="V161" s="119"/>
      <c r="W161" s="121"/>
      <c r="X161" s="121"/>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row>
    <row r="162" spans="1:389" s="122" customFormat="1" ht="12">
      <c r="A162" s="136"/>
      <c r="B162" s="137"/>
      <c r="C162" s="110"/>
      <c r="D162" s="111"/>
      <c r="E162" s="113"/>
      <c r="F162" s="113"/>
      <c r="G162" s="113"/>
      <c r="H162" s="114"/>
      <c r="I162" s="114"/>
      <c r="J162" s="114"/>
      <c r="K162" s="115"/>
      <c r="L162" s="115"/>
      <c r="M162" s="124"/>
      <c r="N162" s="124"/>
      <c r="O162" s="125"/>
      <c r="P162" s="116"/>
      <c r="Q162" s="118"/>
      <c r="R162" s="118"/>
      <c r="S162" s="119"/>
      <c r="T162" s="119"/>
      <c r="U162" s="120"/>
      <c r="V162" s="119"/>
      <c r="W162" s="121"/>
      <c r="X162" s="121"/>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row>
    <row r="163" spans="1:389" s="122" customFormat="1" ht="12.75" customHeight="1">
      <c r="A163" s="136"/>
      <c r="B163" s="137"/>
      <c r="C163" s="110"/>
      <c r="D163" s="111"/>
      <c r="E163" s="113"/>
      <c r="F163" s="126"/>
      <c r="G163" s="126"/>
      <c r="H163" s="114"/>
      <c r="I163" s="114"/>
      <c r="J163" s="114"/>
      <c r="K163" s="115"/>
      <c r="L163" s="115"/>
      <c r="M163" s="124"/>
      <c r="N163" s="124"/>
      <c r="O163" s="125"/>
      <c r="P163" s="116"/>
      <c r="Q163" s="118"/>
      <c r="R163" s="118"/>
      <c r="S163" s="119"/>
      <c r="T163" s="119"/>
      <c r="U163" s="120"/>
      <c r="V163" s="119"/>
      <c r="W163" s="121"/>
      <c r="X163" s="121"/>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row>
    <row r="164" spans="1:389" s="122" customFormat="1" ht="12">
      <c r="A164" s="136"/>
      <c r="B164" s="137"/>
      <c r="C164" s="110"/>
      <c r="D164" s="111"/>
      <c r="E164" s="113"/>
      <c r="F164" s="113"/>
      <c r="G164" s="113"/>
      <c r="H164" s="114"/>
      <c r="I164" s="114"/>
      <c r="J164" s="114"/>
      <c r="K164" s="115"/>
      <c r="L164" s="115"/>
      <c r="M164" s="116"/>
      <c r="N164" s="116"/>
      <c r="O164" s="117"/>
      <c r="P164" s="116"/>
      <c r="Q164" s="118"/>
      <c r="R164" s="118"/>
      <c r="S164" s="119"/>
      <c r="T164" s="119"/>
      <c r="U164" s="120"/>
      <c r="V164" s="119"/>
      <c r="W164" s="121"/>
      <c r="X164" s="121"/>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row>
    <row r="165" spans="1:389" s="122" customFormat="1" ht="12">
      <c r="A165" s="136"/>
      <c r="B165" s="137"/>
      <c r="C165" s="110"/>
      <c r="D165" s="111"/>
      <c r="E165" s="113"/>
      <c r="F165" s="113"/>
      <c r="G165" s="113"/>
      <c r="H165" s="114"/>
      <c r="I165" s="114"/>
      <c r="J165" s="114"/>
      <c r="K165" s="115"/>
      <c r="L165" s="115"/>
      <c r="M165" s="124"/>
      <c r="N165" s="124"/>
      <c r="O165" s="125"/>
      <c r="P165" s="116"/>
      <c r="Q165" s="118"/>
      <c r="R165" s="118"/>
      <c r="S165" s="119"/>
      <c r="T165" s="119"/>
      <c r="U165" s="120"/>
      <c r="V165" s="119"/>
      <c r="W165" s="121"/>
      <c r="X165" s="121"/>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row>
    <row r="166" spans="1:389" s="122" customFormat="1" ht="12">
      <c r="A166" s="136"/>
      <c r="B166" s="137"/>
      <c r="C166" s="110"/>
      <c r="D166" s="111"/>
      <c r="E166" s="112"/>
      <c r="F166" s="113"/>
      <c r="G166" s="113"/>
      <c r="H166" s="114"/>
      <c r="I166" s="114"/>
      <c r="J166" s="114"/>
      <c r="K166" s="115"/>
      <c r="L166" s="115"/>
      <c r="M166" s="124"/>
      <c r="N166" s="124"/>
      <c r="O166" s="125"/>
      <c r="P166" s="116"/>
      <c r="Q166" s="118"/>
      <c r="R166" s="118"/>
      <c r="S166" s="119"/>
      <c r="T166" s="119"/>
      <c r="U166" s="120"/>
      <c r="V166" s="119"/>
      <c r="W166" s="121"/>
      <c r="X166" s="121"/>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row>
    <row r="167" spans="1:389" s="122" customFormat="1" ht="12">
      <c r="A167" s="136"/>
      <c r="B167" s="137"/>
      <c r="C167" s="110"/>
      <c r="D167" s="111"/>
      <c r="E167" s="113"/>
      <c r="F167" s="113"/>
      <c r="G167" s="113"/>
      <c r="H167" s="114"/>
      <c r="I167" s="114"/>
      <c r="J167" s="114"/>
      <c r="K167" s="115"/>
      <c r="L167" s="115"/>
      <c r="M167" s="124"/>
      <c r="N167" s="124"/>
      <c r="O167" s="125"/>
      <c r="P167" s="116"/>
      <c r="Q167" s="118"/>
      <c r="R167" s="118"/>
      <c r="S167" s="119"/>
      <c r="T167" s="119"/>
      <c r="U167" s="120"/>
      <c r="V167" s="119"/>
      <c r="W167" s="121"/>
      <c r="X167" s="121"/>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row>
    <row r="168" spans="1:389" s="122" customFormat="1" ht="12">
      <c r="A168" s="136"/>
      <c r="B168" s="137"/>
      <c r="C168" s="110"/>
      <c r="D168" s="111"/>
      <c r="E168" s="113"/>
      <c r="F168" s="113"/>
      <c r="G168" s="113"/>
      <c r="H168" s="114"/>
      <c r="I168" s="114"/>
      <c r="J168" s="114"/>
      <c r="K168" s="115"/>
      <c r="L168" s="115"/>
      <c r="M168" s="124"/>
      <c r="N168" s="124"/>
      <c r="O168" s="125"/>
      <c r="P168" s="116"/>
      <c r="Q168" s="118"/>
      <c r="R168" s="118"/>
      <c r="S168" s="119"/>
      <c r="T168" s="119"/>
      <c r="U168" s="120"/>
      <c r="V168" s="119"/>
      <c r="W168" s="121"/>
      <c r="X168" s="121"/>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row>
    <row r="169" spans="1:389" s="122" customFormat="1" ht="12">
      <c r="A169" s="136"/>
      <c r="B169" s="137"/>
      <c r="C169" s="110"/>
      <c r="D169" s="111"/>
      <c r="E169" s="113"/>
      <c r="F169" s="113"/>
      <c r="G169" s="113"/>
      <c r="H169" s="114"/>
      <c r="I169" s="114"/>
      <c r="J169" s="114"/>
      <c r="K169" s="115"/>
      <c r="L169" s="115"/>
      <c r="M169" s="124"/>
      <c r="N169" s="124"/>
      <c r="O169" s="125"/>
      <c r="P169" s="116"/>
      <c r="Q169" s="118"/>
      <c r="R169" s="118"/>
      <c r="S169" s="119"/>
      <c r="T169" s="119"/>
      <c r="U169" s="120"/>
      <c r="V169" s="119"/>
      <c r="W169" s="121"/>
      <c r="X169" s="121"/>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row>
    <row r="170" spans="1:389" s="122" customFormat="1" ht="12">
      <c r="A170" s="136"/>
      <c r="B170" s="137"/>
      <c r="C170" s="110"/>
      <c r="D170" s="111"/>
      <c r="E170" s="113"/>
      <c r="F170" s="113"/>
      <c r="G170" s="113"/>
      <c r="H170" s="114"/>
      <c r="I170" s="114"/>
      <c r="J170" s="114"/>
      <c r="K170" s="115"/>
      <c r="L170" s="115"/>
      <c r="M170" s="124"/>
      <c r="N170" s="124"/>
      <c r="O170" s="125"/>
      <c r="P170" s="116"/>
      <c r="Q170" s="118"/>
      <c r="R170" s="118"/>
      <c r="S170" s="119"/>
      <c r="T170" s="119"/>
      <c r="U170" s="120"/>
      <c r="V170" s="119"/>
      <c r="W170" s="121"/>
      <c r="X170" s="121"/>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row>
    <row r="171" spans="1:389" s="122" customFormat="1" ht="12">
      <c r="A171" s="136"/>
      <c r="B171" s="137"/>
      <c r="C171" s="110"/>
      <c r="D171" s="111"/>
      <c r="E171" s="113"/>
      <c r="F171" s="113"/>
      <c r="G171" s="113"/>
      <c r="H171" s="114"/>
      <c r="I171" s="114"/>
      <c r="J171" s="114"/>
      <c r="K171" s="115"/>
      <c r="L171" s="115"/>
      <c r="M171" s="124"/>
      <c r="N171" s="124"/>
      <c r="O171" s="125"/>
      <c r="P171" s="116"/>
      <c r="Q171" s="118"/>
      <c r="R171" s="118"/>
      <c r="S171" s="119"/>
      <c r="T171" s="119"/>
      <c r="U171" s="120"/>
      <c r="V171" s="119"/>
      <c r="W171" s="121"/>
      <c r="X171" s="121"/>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row>
    <row r="172" spans="1:389" s="122" customFormat="1" ht="12">
      <c r="A172" s="136"/>
      <c r="B172" s="137"/>
      <c r="C172" s="110"/>
      <c r="D172" s="111"/>
      <c r="E172" s="113"/>
      <c r="F172" s="113"/>
      <c r="G172" s="113"/>
      <c r="H172" s="114"/>
      <c r="I172" s="114"/>
      <c r="J172" s="114"/>
      <c r="K172" s="115"/>
      <c r="L172" s="115"/>
      <c r="M172" s="124"/>
      <c r="N172" s="124"/>
      <c r="O172" s="125"/>
      <c r="P172" s="116"/>
      <c r="Q172" s="118"/>
      <c r="R172" s="118"/>
      <c r="S172" s="119"/>
      <c r="T172" s="119"/>
      <c r="U172" s="120"/>
      <c r="V172" s="119"/>
      <c r="W172" s="121"/>
      <c r="X172" s="121"/>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row>
    <row r="173" spans="1:389" s="122" customFormat="1" ht="12">
      <c r="A173" s="136"/>
      <c r="B173" s="137"/>
      <c r="C173" s="110"/>
      <c r="D173" s="111"/>
      <c r="E173" s="113"/>
      <c r="F173" s="113"/>
      <c r="G173" s="113"/>
      <c r="H173" s="114"/>
      <c r="I173" s="114"/>
      <c r="J173" s="114"/>
      <c r="K173" s="115"/>
      <c r="L173" s="115"/>
      <c r="M173" s="124"/>
      <c r="N173" s="124"/>
      <c r="O173" s="125"/>
      <c r="P173" s="116"/>
      <c r="Q173" s="118"/>
      <c r="R173" s="118"/>
      <c r="S173" s="119"/>
      <c r="T173" s="119"/>
      <c r="U173" s="120"/>
      <c r="V173" s="119"/>
      <c r="W173" s="121"/>
      <c r="X173" s="121"/>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row>
    <row r="174" spans="1:389" s="122" customFormat="1" ht="12">
      <c r="A174" s="136"/>
      <c r="B174" s="137"/>
      <c r="C174" s="110"/>
      <c r="D174" s="111"/>
      <c r="E174" s="113"/>
      <c r="F174" s="113"/>
      <c r="G174" s="113"/>
      <c r="H174" s="114"/>
      <c r="I174" s="114"/>
      <c r="J174" s="114"/>
      <c r="K174" s="115"/>
      <c r="L174" s="115"/>
      <c r="M174" s="124"/>
      <c r="N174" s="124"/>
      <c r="O174" s="125"/>
      <c r="P174" s="116"/>
      <c r="Q174" s="118"/>
      <c r="R174" s="118"/>
      <c r="S174" s="119"/>
      <c r="T174" s="119"/>
      <c r="U174" s="120"/>
      <c r="V174" s="119"/>
      <c r="W174" s="121"/>
      <c r="X174" s="121"/>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row>
    <row r="175" spans="1:389" s="122" customFormat="1" ht="12.75" customHeight="1">
      <c r="A175" s="136"/>
      <c r="B175" s="137"/>
      <c r="C175" s="110"/>
      <c r="D175" s="111"/>
      <c r="E175" s="113"/>
      <c r="F175" s="126"/>
      <c r="G175" s="126"/>
      <c r="H175" s="114"/>
      <c r="I175" s="114"/>
      <c r="J175" s="114"/>
      <c r="K175" s="115"/>
      <c r="L175" s="115"/>
      <c r="M175" s="124"/>
      <c r="N175" s="124"/>
      <c r="O175" s="125"/>
      <c r="P175" s="116"/>
      <c r="Q175" s="118"/>
      <c r="R175" s="118"/>
      <c r="S175" s="119"/>
      <c r="T175" s="119"/>
      <c r="U175" s="120"/>
      <c r="V175" s="119"/>
      <c r="W175" s="121"/>
      <c r="X175" s="121"/>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row>
    <row r="176" spans="1:389" s="122" customFormat="1" ht="12">
      <c r="A176" s="136"/>
      <c r="B176" s="137"/>
      <c r="C176" s="110"/>
      <c r="D176" s="111"/>
      <c r="E176" s="112"/>
      <c r="F176" s="113"/>
      <c r="G176" s="113"/>
      <c r="H176" s="114"/>
      <c r="I176" s="114"/>
      <c r="J176" s="114"/>
      <c r="K176" s="115"/>
      <c r="L176" s="115"/>
      <c r="M176" s="116"/>
      <c r="N176" s="116"/>
      <c r="O176" s="117"/>
      <c r="P176" s="116"/>
      <c r="Q176" s="118"/>
      <c r="R176" s="118"/>
      <c r="S176" s="119"/>
      <c r="T176" s="119"/>
      <c r="U176" s="120"/>
      <c r="V176" s="119"/>
      <c r="W176" s="121"/>
      <c r="X176" s="121"/>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row>
    <row r="177" spans="1:389" s="122" customFormat="1" ht="12">
      <c r="A177" s="136"/>
      <c r="B177" s="137"/>
      <c r="C177" s="110"/>
      <c r="D177" s="111"/>
      <c r="E177" s="113"/>
      <c r="F177" s="113"/>
      <c r="G177" s="113"/>
      <c r="H177" s="114"/>
      <c r="I177" s="114"/>
      <c r="J177" s="114"/>
      <c r="K177" s="115"/>
      <c r="L177" s="115"/>
      <c r="M177" s="124"/>
      <c r="N177" s="124"/>
      <c r="O177" s="125"/>
      <c r="P177" s="116"/>
      <c r="Q177" s="118"/>
      <c r="R177" s="118"/>
      <c r="S177" s="119"/>
      <c r="T177" s="119"/>
      <c r="U177" s="120"/>
      <c r="V177" s="119"/>
      <c r="W177" s="121"/>
      <c r="X177" s="121"/>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row>
    <row r="178" spans="1:389" s="122" customFormat="1" ht="12">
      <c r="A178" s="136"/>
      <c r="B178" s="137"/>
      <c r="C178" s="110"/>
      <c r="D178" s="111"/>
      <c r="E178" s="113"/>
      <c r="F178" s="113"/>
      <c r="G178" s="113"/>
      <c r="H178" s="114"/>
      <c r="I178" s="114"/>
      <c r="J178" s="114"/>
      <c r="K178" s="115"/>
      <c r="L178" s="115"/>
      <c r="M178" s="124"/>
      <c r="N178" s="124"/>
      <c r="O178" s="125"/>
      <c r="P178" s="116"/>
      <c r="Q178" s="118"/>
      <c r="R178" s="118"/>
      <c r="S178" s="119"/>
      <c r="T178" s="119"/>
      <c r="U178" s="120"/>
      <c r="V178" s="119"/>
      <c r="W178" s="121"/>
      <c r="X178" s="121"/>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row>
    <row r="179" spans="1:389" s="122" customFormat="1" ht="12">
      <c r="A179" s="136"/>
      <c r="B179" s="137"/>
      <c r="C179" s="110"/>
      <c r="D179" s="111"/>
      <c r="E179" s="113"/>
      <c r="F179" s="113"/>
      <c r="G179" s="113"/>
      <c r="H179" s="114"/>
      <c r="I179" s="114"/>
      <c r="J179" s="114"/>
      <c r="K179" s="115"/>
      <c r="L179" s="115"/>
      <c r="M179" s="124"/>
      <c r="N179" s="124"/>
      <c r="O179" s="125"/>
      <c r="P179" s="116"/>
      <c r="Q179" s="118"/>
      <c r="R179" s="118"/>
      <c r="S179" s="119"/>
      <c r="T179" s="119"/>
      <c r="U179" s="120"/>
      <c r="V179" s="119"/>
      <c r="W179" s="121"/>
      <c r="X179" s="121"/>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row>
    <row r="180" spans="1:389" s="122" customFormat="1" ht="12">
      <c r="A180" s="136"/>
      <c r="B180" s="137"/>
      <c r="C180" s="110"/>
      <c r="D180" s="111"/>
      <c r="E180" s="113"/>
      <c r="F180" s="113"/>
      <c r="G180" s="113"/>
      <c r="H180" s="114"/>
      <c r="I180" s="114"/>
      <c r="J180" s="114"/>
      <c r="K180" s="115"/>
      <c r="L180" s="115"/>
      <c r="M180" s="124"/>
      <c r="N180" s="124"/>
      <c r="O180" s="125"/>
      <c r="P180" s="116"/>
      <c r="Q180" s="118"/>
      <c r="R180" s="118"/>
      <c r="S180" s="119"/>
      <c r="T180" s="119"/>
      <c r="U180" s="120"/>
      <c r="V180" s="119"/>
      <c r="W180" s="121"/>
      <c r="X180" s="121"/>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row>
    <row r="181" spans="1:389" s="122" customFormat="1" ht="12">
      <c r="A181" s="136"/>
      <c r="B181" s="137"/>
      <c r="C181" s="110"/>
      <c r="D181" s="111"/>
      <c r="E181" s="113"/>
      <c r="F181" s="113"/>
      <c r="G181" s="113"/>
      <c r="H181" s="114"/>
      <c r="I181" s="114"/>
      <c r="J181" s="114"/>
      <c r="K181" s="115"/>
      <c r="L181" s="115"/>
      <c r="M181" s="124"/>
      <c r="N181" s="124"/>
      <c r="O181" s="125"/>
      <c r="P181" s="116"/>
      <c r="Q181" s="118"/>
      <c r="R181" s="118"/>
      <c r="S181" s="119"/>
      <c r="T181" s="119"/>
      <c r="U181" s="120"/>
      <c r="V181" s="119"/>
      <c r="W181" s="121"/>
      <c r="X181" s="121"/>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row>
    <row r="182" spans="1:389" s="122" customFormat="1" ht="12">
      <c r="A182" s="136"/>
      <c r="B182" s="137"/>
      <c r="C182" s="110"/>
      <c r="D182" s="111"/>
      <c r="E182" s="113"/>
      <c r="F182" s="113"/>
      <c r="G182" s="113"/>
      <c r="H182" s="114"/>
      <c r="I182" s="114"/>
      <c r="J182" s="114"/>
      <c r="K182" s="115"/>
      <c r="L182" s="115"/>
      <c r="M182" s="124"/>
      <c r="N182" s="124"/>
      <c r="O182" s="125"/>
      <c r="P182" s="116"/>
      <c r="Q182" s="118"/>
      <c r="R182" s="118"/>
      <c r="S182" s="119"/>
      <c r="T182" s="119"/>
      <c r="U182" s="120"/>
      <c r="V182" s="119"/>
      <c r="W182" s="121"/>
      <c r="X182" s="121"/>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row>
    <row r="183" spans="1:389" s="122" customFormat="1" ht="12">
      <c r="A183" s="136"/>
      <c r="B183" s="137"/>
      <c r="C183" s="110"/>
      <c r="D183" s="111"/>
      <c r="E183" s="113"/>
      <c r="F183" s="113"/>
      <c r="G183" s="113"/>
      <c r="H183" s="114"/>
      <c r="I183" s="114"/>
      <c r="J183" s="114"/>
      <c r="K183" s="115"/>
      <c r="L183" s="115"/>
      <c r="M183" s="124"/>
      <c r="N183" s="124"/>
      <c r="O183" s="125"/>
      <c r="P183" s="116"/>
      <c r="Q183" s="118"/>
      <c r="R183" s="118"/>
      <c r="S183" s="119"/>
      <c r="T183" s="119"/>
      <c r="U183" s="120"/>
      <c r="V183" s="119"/>
      <c r="W183" s="121"/>
      <c r="X183" s="121"/>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row>
    <row r="184" spans="1:389" s="122" customFormat="1" ht="12">
      <c r="A184" s="136"/>
      <c r="B184" s="137"/>
      <c r="C184" s="110"/>
      <c r="D184" s="111"/>
      <c r="E184" s="113"/>
      <c r="F184" s="113"/>
      <c r="G184" s="113"/>
      <c r="H184" s="114"/>
      <c r="I184" s="114"/>
      <c r="J184" s="114"/>
      <c r="K184" s="115"/>
      <c r="L184" s="115"/>
      <c r="M184" s="124"/>
      <c r="N184" s="124"/>
      <c r="O184" s="125"/>
      <c r="P184" s="116"/>
      <c r="Q184" s="118"/>
      <c r="R184" s="118"/>
      <c r="S184" s="119"/>
      <c r="T184" s="119"/>
      <c r="U184" s="120"/>
      <c r="V184" s="119"/>
      <c r="W184" s="121"/>
      <c r="X184" s="121"/>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row>
    <row r="185" spans="1:389" s="122" customFormat="1" ht="12">
      <c r="A185" s="136"/>
      <c r="B185" s="137"/>
      <c r="C185" s="110"/>
      <c r="D185" s="111"/>
      <c r="E185" s="113"/>
      <c r="F185" s="113"/>
      <c r="G185" s="113"/>
      <c r="H185" s="114"/>
      <c r="I185" s="114"/>
      <c r="J185" s="114"/>
      <c r="K185" s="115"/>
      <c r="L185" s="115"/>
      <c r="M185" s="124"/>
      <c r="N185" s="124"/>
      <c r="O185" s="125"/>
      <c r="P185" s="116"/>
      <c r="Q185" s="118"/>
      <c r="R185" s="118"/>
      <c r="S185" s="119"/>
      <c r="T185" s="119"/>
      <c r="U185" s="120"/>
      <c r="V185" s="119"/>
      <c r="W185" s="121"/>
      <c r="X185" s="121"/>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row>
    <row r="186" spans="1:389" s="122" customFormat="1" ht="12">
      <c r="A186" s="136"/>
      <c r="B186" s="137"/>
      <c r="C186" s="110"/>
      <c r="D186" s="111"/>
      <c r="E186" s="113"/>
      <c r="F186" s="113"/>
      <c r="G186" s="113"/>
      <c r="H186" s="114"/>
      <c r="I186" s="114"/>
      <c r="J186" s="114"/>
      <c r="K186" s="115"/>
      <c r="L186" s="115"/>
      <c r="M186" s="124"/>
      <c r="N186" s="124"/>
      <c r="O186" s="125"/>
      <c r="P186" s="116"/>
      <c r="Q186" s="118"/>
      <c r="R186" s="118"/>
      <c r="S186" s="119"/>
      <c r="T186" s="119"/>
      <c r="U186" s="120"/>
      <c r="V186" s="119"/>
      <c r="W186" s="121"/>
      <c r="X186" s="121"/>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row>
    <row r="187" spans="1:389">
      <c r="A187" s="136"/>
      <c r="B187" s="137"/>
    </row>
    <row r="188" spans="1:389">
      <c r="A188" s="136"/>
    </row>
  </sheetData>
  <mergeCells count="176">
    <mergeCell ref="MX11:ND11"/>
    <mergeCell ref="NE11:NK11"/>
    <mergeCell ref="NL11:NR11"/>
    <mergeCell ref="NS11:NY11"/>
    <mergeCell ref="W9:W11"/>
    <mergeCell ref="X9:X11"/>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DF11:DL11"/>
    <mergeCell ref="DM11:DS11"/>
    <mergeCell ref="DT11:DZ11"/>
    <mergeCell ref="EA11:EG11"/>
    <mergeCell ref="EH11:EN11"/>
    <mergeCell ref="EO11:EU11"/>
    <mergeCell ref="BP11:BV11"/>
    <mergeCell ref="BW11:CC11"/>
    <mergeCell ref="CD11:CJ11"/>
    <mergeCell ref="CK11:CQ11"/>
    <mergeCell ref="CR11:CX11"/>
    <mergeCell ref="CY11:DE11"/>
    <mergeCell ref="MX10:ND10"/>
    <mergeCell ref="NE10:NK10"/>
    <mergeCell ref="NL10:NR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IP10:IV10"/>
    <mergeCell ref="IW10:JC10"/>
    <mergeCell ref="JD10:JJ10"/>
    <mergeCell ref="JK10:JQ10"/>
    <mergeCell ref="GL10:GR10"/>
    <mergeCell ref="GS10:GY10"/>
    <mergeCell ref="GZ10:HF10"/>
    <mergeCell ref="HG10:HM10"/>
    <mergeCell ref="HN10:HT10"/>
    <mergeCell ref="HU10:IA10"/>
    <mergeCell ref="EV10:FB10"/>
    <mergeCell ref="FC10:FI10"/>
    <mergeCell ref="FJ10:FP10"/>
    <mergeCell ref="FQ10:FW10"/>
    <mergeCell ref="FX10:GD10"/>
    <mergeCell ref="GE10:GK10"/>
    <mergeCell ref="DF10:DL10"/>
    <mergeCell ref="DM10:DS10"/>
    <mergeCell ref="DT10:DZ10"/>
    <mergeCell ref="EA10:EG10"/>
    <mergeCell ref="EH10:EN10"/>
    <mergeCell ref="EO10:EU10"/>
    <mergeCell ref="BP10:BV10"/>
    <mergeCell ref="BW10:CC10"/>
    <mergeCell ref="CD10:CJ10"/>
    <mergeCell ref="CK10:CQ10"/>
    <mergeCell ref="CR10:CX10"/>
    <mergeCell ref="CY10:DE10"/>
    <mergeCell ref="MX9:ND9"/>
    <mergeCell ref="NE9:NK9"/>
    <mergeCell ref="NL9:NR9"/>
    <mergeCell ref="JK9:JQ9"/>
    <mergeCell ref="GL9:GR9"/>
    <mergeCell ref="GS9:GY9"/>
    <mergeCell ref="GZ9:HF9"/>
    <mergeCell ref="HG9:HM9"/>
    <mergeCell ref="HN9:HT9"/>
    <mergeCell ref="HU9:IA9"/>
    <mergeCell ref="EV9:FB9"/>
    <mergeCell ref="FC9:FI9"/>
    <mergeCell ref="FJ9:FP9"/>
    <mergeCell ref="FQ9:FW9"/>
    <mergeCell ref="FX9:GD9"/>
    <mergeCell ref="GE9:GK9"/>
    <mergeCell ref="DF9:DL9"/>
    <mergeCell ref="DM9:DS9"/>
    <mergeCell ref="NS9:NY9"/>
    <mergeCell ref="Z10:AF10"/>
    <mergeCell ref="AG10:AM10"/>
    <mergeCell ref="AN10:AT10"/>
    <mergeCell ref="AU10:BA10"/>
    <mergeCell ref="BB10:BH10"/>
    <mergeCell ref="BI10:BO10"/>
    <mergeCell ref="LH9:LN9"/>
    <mergeCell ref="LO9:LU9"/>
    <mergeCell ref="LV9:MB9"/>
    <mergeCell ref="MC9:MI9"/>
    <mergeCell ref="MJ9:MP9"/>
    <mergeCell ref="MQ9:MW9"/>
    <mergeCell ref="JR9:JX9"/>
    <mergeCell ref="JY9:KE9"/>
    <mergeCell ref="KF9:KL9"/>
    <mergeCell ref="KM9:KS9"/>
    <mergeCell ref="KT9:KZ9"/>
    <mergeCell ref="LA9:LG9"/>
    <mergeCell ref="IB9:IH9"/>
    <mergeCell ref="II9:IO9"/>
    <mergeCell ref="IP9:IV9"/>
    <mergeCell ref="IW9:JC9"/>
    <mergeCell ref="JD9:JJ9"/>
    <mergeCell ref="DT9:DZ9"/>
    <mergeCell ref="EA9:EG9"/>
    <mergeCell ref="EH9:EN9"/>
    <mergeCell ref="EO9:EU9"/>
    <mergeCell ref="BP9:BV9"/>
    <mergeCell ref="BW9:CC9"/>
    <mergeCell ref="CD9:CJ9"/>
    <mergeCell ref="CK9:CQ9"/>
    <mergeCell ref="CR9:CX9"/>
    <mergeCell ref="CY9:DE9"/>
    <mergeCell ref="Z9:AF9"/>
    <mergeCell ref="AG9:AM9"/>
    <mergeCell ref="AN9:AT9"/>
    <mergeCell ref="AU9:BA9"/>
    <mergeCell ref="BB9:BH9"/>
    <mergeCell ref="BI9:BO9"/>
    <mergeCell ref="Q9:Q11"/>
    <mergeCell ref="R9:R11"/>
    <mergeCell ref="S9:S11"/>
    <mergeCell ref="T9:T11"/>
    <mergeCell ref="U9:U11"/>
    <mergeCell ref="V9:V11"/>
    <mergeCell ref="K9:K11"/>
    <mergeCell ref="L9:L11"/>
    <mergeCell ref="M9:M11"/>
    <mergeCell ref="N9:N11"/>
    <mergeCell ref="O9:O11"/>
    <mergeCell ref="P9:P11"/>
    <mergeCell ref="C9:C11"/>
    <mergeCell ref="D9:D11"/>
    <mergeCell ref="E9:E11"/>
    <mergeCell ref="F9:F11"/>
    <mergeCell ref="G9:G11"/>
    <mergeCell ref="H9:J11"/>
  </mergeCells>
  <conditionalFormatting sqref="E12:E20 E22:E27 E29:E69 E71:E72 E83 E116 E85 E152:E158 E160:E186">
    <cfRule type="expression" dxfId="1052" priority="4087">
      <formula>$C12=7</formula>
    </cfRule>
    <cfRule type="expression" dxfId="1051" priority="4088">
      <formula>$C12=6</formula>
    </cfRule>
    <cfRule type="expression" dxfId="1050" priority="4089">
      <formula>$C12=5</formula>
    </cfRule>
    <cfRule type="expression" dxfId="1049" priority="4090">
      <formula>$C12=4</formula>
    </cfRule>
    <cfRule type="expression" dxfId="1048" priority="4091">
      <formula>$C12=3</formula>
    </cfRule>
    <cfRule type="expression" dxfId="1047" priority="4092">
      <formula>$C12=2</formula>
    </cfRule>
  </conditionalFormatting>
  <conditionalFormatting sqref="Z11:NY11">
    <cfRule type="expression" dxfId="1046" priority="4093">
      <formula>AND($R$6="Daily",NETWORKDAYS.INTL(Z10,Z10,weekend,holidays)=0)</formula>
    </cfRule>
  </conditionalFormatting>
  <conditionalFormatting sqref="R61 R25:R26 R34:R36 R55 R38 R29:R32 R12:R18 R83 R121 R107:R109 R152:R158 R160:R186">
    <cfRule type="expression" dxfId="1045" priority="4083">
      <formula>AND(enddate_highlight="on",R12&lt;TODAY(),O12&lt;100%)</formula>
    </cfRule>
    <cfRule type="expression" dxfId="1044" priority="4086">
      <formula>AND(enddate_highlight="on",R12&lt;=TODAY()+enddate_highlight_days,O12&lt;100%)</formula>
    </cfRule>
  </conditionalFormatting>
  <conditionalFormatting sqref="E6:E8 R61 W61:X61 K61:L61 W12:X14 Q12:R12 Q18:R18 W16:X18 Q19:Q20 K25:L26 W25:X26 R25:R26 Q24:Q26 Q55:Q69 R55 W55:X55 K55:L55 Q49:Q50 Q34:Q47 Q29:Q32 R29 W29:X29 K29 K12:L12 L13:L14 K18:L18 L16:L17 K13:K17 Q16:Q17 Q13:Q14 R13:R17 Q83 Q116 Q121:R121 K121:L121 Q85 W67:X89 Q153:R158 W153:X158 K153:L158 Q160:R186 W160:X186 K160:L186 W96:X102">
    <cfRule type="expression" dxfId="1043" priority="4081">
      <formula>(dateformat="dmy")</formula>
    </cfRule>
  </conditionalFormatting>
  <conditionalFormatting sqref="Z12:NY14 Z16:NY20 Z22:NY26 Z29:NY69 Z71:NY72 Z83:NY83 Z85:NY87 Z96:NY119 Z121:NY135 Z138:NY186">
    <cfRule type="expression" dxfId="1042" priority="4756">
      <formula>AND($W12&lt;=Z$8,$X12&gt;=Z$8)</formula>
    </cfRule>
  </conditionalFormatting>
  <conditionalFormatting sqref="Z12:NY69 Z71:NY72 Z83:NY83 Z85:NY87 Z96:NY119 Z121:NY135 Z138:NY186">
    <cfRule type="expression" dxfId="1041" priority="4757" stopIfTrue="1">
      <formula>AND($E$8&gt;=Z$8,$E$8&lt;AA$8)</formula>
    </cfRule>
    <cfRule type="expression" priority="4758" stopIfTrue="1">
      <formula>IF(OR($R$6="Monthly",$R$6="Quarterly"),OR(AA$8&lt;=$Q12,Z$8&gt;$R12),OR(Z$8&gt;$R12,Z$8&lt;$Q12))</formula>
    </cfRule>
    <cfRule type="expression" dxfId="1040" priority="4759" stopIfTrue="1">
      <formula>OR($O12&gt;=1,IF(OR($R$6="Quarterly",$R$6="Monthly"),AA$8&lt;=$Q12+$U12,Z$8&lt;$Q12+$U12))</formula>
    </cfRule>
    <cfRule type="expression" dxfId="1039" priority="4760" stopIfTrue="1">
      <formula>$P12="k"</formula>
    </cfRule>
    <cfRule type="expression" dxfId="1038" priority="4761" stopIfTrue="1">
      <formula>$P12="o"</formula>
    </cfRule>
    <cfRule type="expression" dxfId="1037" priority="4762" stopIfTrue="1">
      <formula>$P12="y"</formula>
    </cfRule>
    <cfRule type="expression" dxfId="1036" priority="4763" stopIfTrue="1">
      <formula>$P12="p"</formula>
    </cfRule>
    <cfRule type="expression" dxfId="1035" priority="4764" stopIfTrue="1">
      <formula>$P12="g"</formula>
    </cfRule>
    <cfRule type="expression" dxfId="1034" priority="4765" stopIfTrue="1">
      <formula>$P12="r"</formula>
    </cfRule>
    <cfRule type="expression" dxfId="1033" priority="4766" stopIfTrue="1">
      <formula>$P12=1</formula>
    </cfRule>
    <cfRule type="expression" dxfId="1032" priority="4767" stopIfTrue="1">
      <formula>$P12=2</formula>
    </cfRule>
    <cfRule type="expression" dxfId="1031" priority="4768" stopIfTrue="1">
      <formula>$P12=3</formula>
    </cfRule>
    <cfRule type="expression" dxfId="1030" priority="4769" stopIfTrue="1">
      <formula>$P12=4</formula>
    </cfRule>
    <cfRule type="expression" dxfId="1029" priority="4770" stopIfTrue="1">
      <formula>$P12=5</formula>
    </cfRule>
    <cfRule type="expression" dxfId="1028" priority="4771" stopIfTrue="1">
      <formula>$P12=6</formula>
    </cfRule>
    <cfRule type="expression" dxfId="1027" priority="4772" stopIfTrue="1">
      <formula>TRUE</formula>
    </cfRule>
  </conditionalFormatting>
  <conditionalFormatting sqref="R20 R23:R24">
    <cfRule type="expression" dxfId="1026" priority="4027">
      <formula>AND(enddate_highlight="on",R20&lt;TODAY(),O20&lt;100%)</formula>
    </cfRule>
    <cfRule type="expression" dxfId="1025" priority="4028">
      <formula>AND(enddate_highlight="on",R20&lt;=TODAY()+enddate_highlight_days,O20&lt;100%)</formula>
    </cfRule>
  </conditionalFormatting>
  <conditionalFormatting sqref="K20:L20 W20:X20 R20 R23:R24 W23:X24 K23:L24">
    <cfRule type="expression" dxfId="1024" priority="4026">
      <formula>(dateformat="dmy")</formula>
    </cfRule>
  </conditionalFormatting>
  <conditionalFormatting sqref="K32 W30:X32 K34:K36 W34:X36 R30:R32 R34:R36 R38">
    <cfRule type="expression" dxfId="1023" priority="3999">
      <formula>(dateformat="dmy")</formula>
    </cfRule>
  </conditionalFormatting>
  <conditionalFormatting sqref="R19">
    <cfRule type="expression" dxfId="1022" priority="3973">
      <formula>AND(enddate_highlight="on",R19&lt;TODAY(),O19&lt;100%)</formula>
    </cfRule>
    <cfRule type="expression" dxfId="1021" priority="3974">
      <formula>AND(enddate_highlight="on",R19&lt;=TODAY()+enddate_highlight_days,O19&lt;100%)</formula>
    </cfRule>
  </conditionalFormatting>
  <conditionalFormatting sqref="R19 W19:X19 K19:L19">
    <cfRule type="expression" dxfId="1020" priority="3972">
      <formula>(dateformat="dmy")</formula>
    </cfRule>
  </conditionalFormatting>
  <conditionalFormatting sqref="R42:R44">
    <cfRule type="expression" dxfId="1019" priority="3946">
      <formula>AND(enddate_highlight="on",R42&lt;TODAY(),O42&lt;100%)</formula>
    </cfRule>
    <cfRule type="expression" dxfId="1018" priority="3947">
      <formula>AND(enddate_highlight="on",R42&lt;=TODAY()+enddate_highlight_days,O42&lt;100%)</formula>
    </cfRule>
  </conditionalFormatting>
  <conditionalFormatting sqref="W42:X44 K42:K43 R42:R44">
    <cfRule type="expression" dxfId="1017" priority="3945">
      <formula>(dateformat="dmy")</formula>
    </cfRule>
  </conditionalFormatting>
  <conditionalFormatting sqref="R37 R39:R41">
    <cfRule type="expression" dxfId="1016" priority="3937">
      <formula>AND(enddate_highlight="on",R37&lt;TODAY(),O37&lt;100%)</formula>
    </cfRule>
    <cfRule type="expression" dxfId="1015" priority="3938">
      <formula>AND(enddate_highlight="on",R37&lt;=TODAY()+enddate_highlight_days,O37&lt;100%)</formula>
    </cfRule>
  </conditionalFormatting>
  <conditionalFormatting sqref="K41 W37:X41 R37 R39:R41">
    <cfRule type="expression" dxfId="1014" priority="3936">
      <formula>(dateformat="dmy")</formula>
    </cfRule>
  </conditionalFormatting>
  <conditionalFormatting sqref="R49:R50">
    <cfRule type="expression" dxfId="1013" priority="3883">
      <formula>AND(enddate_highlight="on",R49&lt;TODAY(),O49&lt;100%)</formula>
    </cfRule>
    <cfRule type="expression" dxfId="1012" priority="3884">
      <formula>AND(enddate_highlight="on",R49&lt;=TODAY()+enddate_highlight_days,O49&lt;100%)</formula>
    </cfRule>
  </conditionalFormatting>
  <conditionalFormatting sqref="R49:R50 W49:X50 K49:L50">
    <cfRule type="expression" dxfId="1011" priority="3882">
      <formula>(dateformat="dmy")</formula>
    </cfRule>
  </conditionalFormatting>
  <conditionalFormatting sqref="R45:R47">
    <cfRule type="expression" dxfId="1010" priority="3874">
      <formula>AND(enddate_highlight="on",R45&lt;TODAY(),O45&lt;100%)</formula>
    </cfRule>
    <cfRule type="expression" dxfId="1009" priority="3875">
      <formula>AND(enddate_highlight="on",R45&lt;=TODAY()+enddate_highlight_days,O45&lt;100%)</formula>
    </cfRule>
  </conditionalFormatting>
  <conditionalFormatting sqref="W45:X47 R45:R47">
    <cfRule type="expression" dxfId="1008" priority="3873">
      <formula>(dateformat="dmy")</formula>
    </cfRule>
  </conditionalFormatting>
  <conditionalFormatting sqref="R56:R57">
    <cfRule type="expression" dxfId="1007" priority="3820">
      <formula>AND(enddate_highlight="on",R56&lt;TODAY(),O56&lt;100%)</formula>
    </cfRule>
    <cfRule type="expression" dxfId="1006" priority="3821">
      <formula>AND(enddate_highlight="on",R56&lt;=TODAY()+enddate_highlight_days,O56&lt;100%)</formula>
    </cfRule>
  </conditionalFormatting>
  <conditionalFormatting sqref="R56:R57 W56:X57 K56:L57">
    <cfRule type="expression" dxfId="1005" priority="3819">
      <formula>(dateformat="dmy")</formula>
    </cfRule>
  </conditionalFormatting>
  <conditionalFormatting sqref="R62:R66">
    <cfRule type="expression" dxfId="1004" priority="3784">
      <formula>AND(enddate_highlight="on",R62&lt;TODAY(),O62&lt;100%)</formula>
    </cfRule>
    <cfRule type="expression" dxfId="1003" priority="3785">
      <formula>AND(enddate_highlight="on",R62&lt;=TODAY()+enddate_highlight_days,O62&lt;100%)</formula>
    </cfRule>
  </conditionalFormatting>
  <conditionalFormatting sqref="K62:L66 W62:X66 R62:R66">
    <cfRule type="expression" dxfId="1002" priority="3783">
      <formula>(dateformat="dmy")</formula>
    </cfRule>
  </conditionalFormatting>
  <conditionalFormatting sqref="R67:R69">
    <cfRule type="expression" dxfId="1001" priority="3757">
      <formula>AND(enddate_highlight="on",R67&lt;TODAY(),O67&lt;100%)</formula>
    </cfRule>
    <cfRule type="expression" dxfId="1000" priority="3758">
      <formula>AND(enddate_highlight="on",R67&lt;=TODAY()+enddate_highlight_days,O67&lt;100%)</formula>
    </cfRule>
  </conditionalFormatting>
  <conditionalFormatting sqref="K67:L67 R67:R69 K68:K69 W107:X119 W121:X125">
    <cfRule type="expression" dxfId="999" priority="3756">
      <formula>(dateformat="dmy")</formula>
    </cfRule>
  </conditionalFormatting>
  <conditionalFormatting sqref="R58:R60">
    <cfRule type="expression" dxfId="998" priority="3703">
      <formula>AND(enddate_highlight="on",R58&lt;TODAY(),O58&lt;100%)</formula>
    </cfRule>
    <cfRule type="expression" dxfId="997" priority="3704">
      <formula>AND(enddate_highlight="on",R58&lt;=TODAY()+enddate_highlight_days,O58&lt;100%)</formula>
    </cfRule>
  </conditionalFormatting>
  <conditionalFormatting sqref="K58:L60 W58:X60 R58:R60">
    <cfRule type="expression" dxfId="996" priority="3702">
      <formula>(dateformat="dmy")</formula>
    </cfRule>
  </conditionalFormatting>
  <conditionalFormatting sqref="R116">
    <cfRule type="expression" dxfId="995" priority="3676">
      <formula>AND(enddate_highlight="on",R116&lt;TODAY(),O116&lt;100%)</formula>
    </cfRule>
    <cfRule type="expression" dxfId="994" priority="3677">
      <formula>AND(enddate_highlight="on",R116&lt;=TODAY()+enddate_highlight_days,O116&lt;100%)</formula>
    </cfRule>
  </conditionalFormatting>
  <conditionalFormatting sqref="R116 K116:L116">
    <cfRule type="expression" dxfId="993" priority="3675">
      <formula>(dateformat="dmy")</formula>
    </cfRule>
  </conditionalFormatting>
  <conditionalFormatting sqref="E121">
    <cfRule type="expression" dxfId="992" priority="3507">
      <formula>$C121=7</formula>
    </cfRule>
    <cfRule type="expression" dxfId="991" priority="3508">
      <formula>$C121=6</formula>
    </cfRule>
    <cfRule type="expression" dxfId="990" priority="3509">
      <formula>$C121=5</formula>
    </cfRule>
    <cfRule type="expression" dxfId="989" priority="3510">
      <formula>$C121=4</formula>
    </cfRule>
    <cfRule type="expression" dxfId="988" priority="3511">
      <formula>$C121=3</formula>
    </cfRule>
    <cfRule type="expression" dxfId="987" priority="3512">
      <formula>$C121=2</formula>
    </cfRule>
  </conditionalFormatting>
  <conditionalFormatting sqref="W15:X15 Q15">
    <cfRule type="expression" dxfId="986" priority="2991">
      <formula>(dateformat="dmy")</formula>
    </cfRule>
  </conditionalFormatting>
  <conditionalFormatting sqref="Z15:NY15">
    <cfRule type="expression" dxfId="985" priority="3001">
      <formula>AND($W15&lt;=Z$8,$X15&gt;=Z$8)</formula>
    </cfRule>
  </conditionalFormatting>
  <conditionalFormatting sqref="Q22:Q23">
    <cfRule type="expression" dxfId="984" priority="2972">
      <formula>(dateformat="dmy")</formula>
    </cfRule>
  </conditionalFormatting>
  <conditionalFormatting sqref="R22">
    <cfRule type="expression" dxfId="983" priority="2964">
      <formula>AND(enddate_highlight="on",R22&lt;TODAY(),O22&lt;100%)</formula>
    </cfRule>
    <cfRule type="expression" dxfId="982" priority="2965">
      <formula>AND(enddate_highlight="on",R22&lt;=TODAY()+enddate_highlight_days,O22&lt;100%)</formula>
    </cfRule>
  </conditionalFormatting>
  <conditionalFormatting sqref="K22:L22 W22:X22 R22">
    <cfRule type="expression" dxfId="981" priority="2963">
      <formula>(dateformat="dmy")</formula>
    </cfRule>
  </conditionalFormatting>
  <conditionalFormatting sqref="K39:K40">
    <cfRule type="expression" dxfId="980" priority="2836">
      <formula>(dateformat="dmy")</formula>
    </cfRule>
  </conditionalFormatting>
  <conditionalFormatting sqref="K38">
    <cfRule type="expression" dxfId="979" priority="2835">
      <formula>(dateformat="dmy")</formula>
    </cfRule>
  </conditionalFormatting>
  <conditionalFormatting sqref="K44 K46:K47">
    <cfRule type="expression" dxfId="978" priority="2816">
      <formula>(dateformat="dmy")</formula>
    </cfRule>
  </conditionalFormatting>
  <conditionalFormatting sqref="K45">
    <cfRule type="expression" dxfId="977" priority="2815">
      <formula>(dateformat="dmy")</formula>
    </cfRule>
  </conditionalFormatting>
  <conditionalFormatting sqref="R33">
    <cfRule type="expression" dxfId="976" priority="2762">
      <formula>AND(enddate_highlight="on",R33&lt;TODAY(),O33&lt;100%)</formula>
    </cfRule>
    <cfRule type="expression" dxfId="975" priority="2763">
      <formula>AND(enddate_highlight="on",R33&lt;=TODAY()+enddate_highlight_days,O33&lt;100%)</formula>
    </cfRule>
  </conditionalFormatting>
  <conditionalFormatting sqref="Q33">
    <cfRule type="expression" dxfId="974" priority="2761">
      <formula>(dateformat="dmy")</formula>
    </cfRule>
  </conditionalFormatting>
  <conditionalFormatting sqref="W33:X33 K33 R33">
    <cfRule type="expression" dxfId="973" priority="2760">
      <formula>(dateformat="dmy")</formula>
    </cfRule>
  </conditionalFormatting>
  <conditionalFormatting sqref="Q51:Q54">
    <cfRule type="expression" dxfId="972" priority="2687">
      <formula>(dateformat="dmy")</formula>
    </cfRule>
  </conditionalFormatting>
  <conditionalFormatting sqref="R51:R54">
    <cfRule type="expression" dxfId="971" priority="2685">
      <formula>AND(enddate_highlight="on",R51&lt;TODAY(),O51&lt;100%)</formula>
    </cfRule>
    <cfRule type="expression" dxfId="970" priority="2686">
      <formula>AND(enddate_highlight="on",R51&lt;=TODAY()+enddate_highlight_days,O51&lt;100%)</formula>
    </cfRule>
  </conditionalFormatting>
  <conditionalFormatting sqref="W51:X54 R51:R54">
    <cfRule type="expression" dxfId="969" priority="2684">
      <formula>(dateformat="dmy")</formula>
    </cfRule>
  </conditionalFormatting>
  <conditionalFormatting sqref="K51:L51 K53:L54">
    <cfRule type="expression" dxfId="968" priority="2677">
      <formula>(dateformat="dmy")</formula>
    </cfRule>
  </conditionalFormatting>
  <conditionalFormatting sqref="K52:L52">
    <cfRule type="expression" dxfId="967" priority="2676">
      <formula>(dateformat="dmy")</formula>
    </cfRule>
  </conditionalFormatting>
  <conditionalFormatting sqref="R48">
    <cfRule type="expression" dxfId="966" priority="2638">
      <formula>AND(enddate_highlight="on",R48&lt;TODAY(),O48&lt;100%)</formula>
    </cfRule>
    <cfRule type="expression" dxfId="965" priority="2639">
      <formula>AND(enddate_highlight="on",R48&lt;=TODAY()+enddate_highlight_days,O48&lt;100%)</formula>
    </cfRule>
  </conditionalFormatting>
  <conditionalFormatting sqref="Q48:R48 W48:X48 K48">
    <cfRule type="expression" dxfId="964" priority="2637">
      <formula>(dateformat="dmy")</formula>
    </cfRule>
  </conditionalFormatting>
  <conditionalFormatting sqref="Q71:Q72 Q85">
    <cfRule type="expression" dxfId="963" priority="2618">
      <formula>(dateformat="dmy")</formula>
    </cfRule>
  </conditionalFormatting>
  <conditionalFormatting sqref="R71:R72 R85">
    <cfRule type="expression" dxfId="962" priority="2616">
      <formula>AND(enddate_highlight="on",R71&lt;TODAY(),O71&lt;100%)</formula>
    </cfRule>
    <cfRule type="expression" dxfId="961" priority="2617">
      <formula>AND(enddate_highlight="on",R71&lt;=TODAY()+enddate_highlight_days,O71&lt;100%)</formula>
    </cfRule>
  </conditionalFormatting>
  <conditionalFormatting sqref="R71:R72 R85">
    <cfRule type="expression" dxfId="960" priority="2615">
      <formula>(dateformat="dmy")</formula>
    </cfRule>
  </conditionalFormatting>
  <conditionalFormatting sqref="K71 K85:L85">
    <cfRule type="expression" dxfId="959" priority="2608">
      <formula>(dateformat="dmy")</formula>
    </cfRule>
  </conditionalFormatting>
  <conditionalFormatting sqref="K72">
    <cfRule type="expression" dxfId="958" priority="2607">
      <formula>(dateformat="dmy")</formula>
    </cfRule>
  </conditionalFormatting>
  <conditionalFormatting sqref="E134">
    <cfRule type="expression" dxfId="957" priority="2427">
      <formula>$C134=7</formula>
    </cfRule>
    <cfRule type="expression" dxfId="956" priority="2428">
      <formula>$C134=6</formula>
    </cfRule>
    <cfRule type="expression" dxfId="955" priority="2429">
      <formula>$C134=5</formula>
    </cfRule>
    <cfRule type="expression" dxfId="954" priority="2430">
      <formula>$C134=4</formula>
    </cfRule>
    <cfRule type="expression" dxfId="953" priority="2431">
      <formula>$C134=3</formula>
    </cfRule>
    <cfRule type="expression" dxfId="952" priority="2432">
      <formula>$C134=2</formula>
    </cfRule>
  </conditionalFormatting>
  <conditionalFormatting sqref="Q122 Q134:Q135 Q140:Q141 Q143:Q151 Q138">
    <cfRule type="expression" dxfId="951" priority="2450">
      <formula>(dateformat="dmy")</formula>
    </cfRule>
  </conditionalFormatting>
  <conditionalFormatting sqref="R122 R134:R135 R140:R141 R143:R151 R138">
    <cfRule type="expression" dxfId="950" priority="2448">
      <formula>AND(enddate_highlight="on",R122&lt;TODAY(),O122&lt;100%)</formula>
    </cfRule>
    <cfRule type="expression" dxfId="949" priority="2449">
      <formula>AND(enddate_highlight="on",R122&lt;=TODAY()+enddate_highlight_days,O122&lt;100%)</formula>
    </cfRule>
  </conditionalFormatting>
  <conditionalFormatting sqref="R122 R134:R135 W134:X135 R140:R141 W140:X141 R143:R151 W143:X151 W138:X138 R138">
    <cfRule type="expression" dxfId="948" priority="2447">
      <formula>(dateformat="dmy")</formula>
    </cfRule>
  </conditionalFormatting>
  <conditionalFormatting sqref="E135 E138">
    <cfRule type="expression" dxfId="947" priority="2441">
      <formula>$C135=7</formula>
    </cfRule>
    <cfRule type="expression" dxfId="946" priority="2442">
      <formula>$C135=6</formula>
    </cfRule>
    <cfRule type="expression" dxfId="945" priority="2443">
      <formula>$C135=5</formula>
    </cfRule>
    <cfRule type="expression" dxfId="944" priority="2444">
      <formula>$C135=4</formula>
    </cfRule>
    <cfRule type="expression" dxfId="943" priority="2445">
      <formula>$C135=3</formula>
    </cfRule>
    <cfRule type="expression" dxfId="942" priority="2446">
      <formula>$C135=2</formula>
    </cfRule>
  </conditionalFormatting>
  <conditionalFormatting sqref="K122:L122 K135:L135 K140:L141 K143:L151 K138:L138">
    <cfRule type="expression" dxfId="941" priority="2440">
      <formula>(dateformat="dmy")</formula>
    </cfRule>
  </conditionalFormatting>
  <conditionalFormatting sqref="K134:L134">
    <cfRule type="expression" dxfId="940" priority="2439">
      <formula>(dateformat="dmy")</formula>
    </cfRule>
  </conditionalFormatting>
  <conditionalFormatting sqref="E122">
    <cfRule type="expression" dxfId="939" priority="2433">
      <formula>$C122=7</formula>
    </cfRule>
    <cfRule type="expression" dxfId="938" priority="2434">
      <formula>$C122=6</formula>
    </cfRule>
    <cfRule type="expression" dxfId="937" priority="2435">
      <formula>$C122=5</formula>
    </cfRule>
    <cfRule type="expression" dxfId="936" priority="2436">
      <formula>$C122=4</formula>
    </cfRule>
    <cfRule type="expression" dxfId="935" priority="2437">
      <formula>$C122=3</formula>
    </cfRule>
    <cfRule type="expression" dxfId="934" priority="2438">
      <formula>$C122=2</formula>
    </cfRule>
  </conditionalFormatting>
  <conditionalFormatting sqref="L15">
    <cfRule type="expression" dxfId="933" priority="2342">
      <formula>(dateformat="dmy")</formula>
    </cfRule>
  </conditionalFormatting>
  <conditionalFormatting sqref="E21">
    <cfRule type="expression" dxfId="932" priority="2318">
      <formula>$C21=7</formula>
    </cfRule>
    <cfRule type="expression" dxfId="931" priority="2319">
      <formula>$C21=6</formula>
    </cfRule>
    <cfRule type="expression" dxfId="930" priority="2320">
      <formula>$C21=5</formula>
    </cfRule>
    <cfRule type="expression" dxfId="929" priority="2321">
      <formula>$C21=4</formula>
    </cfRule>
    <cfRule type="expression" dxfId="928" priority="2322">
      <formula>$C21=3</formula>
    </cfRule>
    <cfRule type="expression" dxfId="927" priority="2323">
      <formula>$C21=2</formula>
    </cfRule>
  </conditionalFormatting>
  <conditionalFormatting sqref="Q21">
    <cfRule type="expression" dxfId="926" priority="2317">
      <formula>(dateformat="dmy")</formula>
    </cfRule>
  </conditionalFormatting>
  <conditionalFormatting sqref="Z21:NY21">
    <cfRule type="expression" dxfId="925" priority="2325">
      <formula>AND($W21&lt;=Z$8,$X21&gt;=Z$8)</formula>
    </cfRule>
  </conditionalFormatting>
  <conditionalFormatting sqref="R21">
    <cfRule type="expression" dxfId="924" priority="2315">
      <formula>AND(enddate_highlight="on",R21&lt;TODAY(),O21&lt;100%)</formula>
    </cfRule>
    <cfRule type="expression" dxfId="923" priority="2316">
      <formula>AND(enddate_highlight="on",R21&lt;=TODAY()+enddate_highlight_days,O21&lt;100%)</formula>
    </cfRule>
  </conditionalFormatting>
  <conditionalFormatting sqref="K21:L21 W21:X21 R21">
    <cfRule type="expression" dxfId="922" priority="2314">
      <formula>(dateformat="dmy")</formula>
    </cfRule>
  </conditionalFormatting>
  <conditionalFormatting sqref="R27">
    <cfRule type="expression" dxfId="921" priority="2261">
      <formula>AND(enddate_highlight="on",R27&lt;TODAY(),O27&lt;100%)</formula>
    </cfRule>
    <cfRule type="expression" dxfId="920" priority="2262">
      <formula>AND(enddate_highlight="on",R27&lt;=TODAY()+enddate_highlight_days,O27&lt;100%)</formula>
    </cfRule>
  </conditionalFormatting>
  <conditionalFormatting sqref="K27:L27 W27:X27 Q27:R27">
    <cfRule type="expression" dxfId="919" priority="2260">
      <formula>(dateformat="dmy")</formula>
    </cfRule>
  </conditionalFormatting>
  <conditionalFormatting sqref="Z27:NY27">
    <cfRule type="expression" dxfId="918" priority="2270">
      <formula>AND($W27&lt;=Z$8,$X27&gt;=Z$8)</formula>
    </cfRule>
  </conditionalFormatting>
  <conditionalFormatting sqref="R28">
    <cfRule type="expression" dxfId="917" priority="2207">
      <formula>AND(enddate_highlight="on",R28&lt;TODAY(),O28&lt;100%)</formula>
    </cfRule>
    <cfRule type="expression" dxfId="916" priority="2208">
      <formula>AND(enddate_highlight="on",R28&lt;=TODAY()+enddate_highlight_days,O28&lt;100%)</formula>
    </cfRule>
  </conditionalFormatting>
  <conditionalFormatting sqref="K28 W28:X28 Q28:R28">
    <cfRule type="expression" dxfId="915" priority="2206">
      <formula>(dateformat="dmy")</formula>
    </cfRule>
  </conditionalFormatting>
  <conditionalFormatting sqref="Z28:NY28">
    <cfRule type="expression" dxfId="914" priority="2210">
      <formula>AND($W28&lt;=Z$8,$X28&gt;=Z$8)</formula>
    </cfRule>
  </conditionalFormatting>
  <conditionalFormatting sqref="E28">
    <cfRule type="expression" dxfId="913" priority="2200">
      <formula>$C28=7</formula>
    </cfRule>
    <cfRule type="expression" dxfId="912" priority="2201">
      <formula>$C28=6</formula>
    </cfRule>
    <cfRule type="expression" dxfId="911" priority="2202">
      <formula>$C28=5</formula>
    </cfRule>
    <cfRule type="expression" dxfId="910" priority="2203">
      <formula>$C28=4</formula>
    </cfRule>
    <cfRule type="expression" dxfId="909" priority="2204">
      <formula>$C28=3</formula>
    </cfRule>
    <cfRule type="expression" dxfId="908" priority="2205">
      <formula>$C28=2</formula>
    </cfRule>
  </conditionalFormatting>
  <conditionalFormatting sqref="K30">
    <cfRule type="expression" dxfId="907" priority="2199">
      <formula>(dateformat="dmy")</formula>
    </cfRule>
  </conditionalFormatting>
  <conditionalFormatting sqref="K31">
    <cfRule type="expression" dxfId="906" priority="2198">
      <formula>(dateformat="dmy")</formula>
    </cfRule>
  </conditionalFormatting>
  <conditionalFormatting sqref="K37">
    <cfRule type="expression" dxfId="905" priority="2197">
      <formula>(dateformat="dmy")</formula>
    </cfRule>
  </conditionalFormatting>
  <conditionalFormatting sqref="L29">
    <cfRule type="expression" dxfId="904" priority="2196">
      <formula>(dateformat="dmy")</formula>
    </cfRule>
  </conditionalFormatting>
  <conditionalFormatting sqref="L32 L34:L36">
    <cfRule type="expression" dxfId="903" priority="2195">
      <formula>(dateformat="dmy")</formula>
    </cfRule>
  </conditionalFormatting>
  <conditionalFormatting sqref="L42:L43">
    <cfRule type="expression" dxfId="902" priority="2194">
      <formula>(dateformat="dmy")</formula>
    </cfRule>
  </conditionalFormatting>
  <conditionalFormatting sqref="L41">
    <cfRule type="expression" dxfId="901" priority="2193">
      <formula>(dateformat="dmy")</formula>
    </cfRule>
  </conditionalFormatting>
  <conditionalFormatting sqref="L39:L40">
    <cfRule type="expression" dxfId="900" priority="2192">
      <formula>(dateformat="dmy")</formula>
    </cfRule>
  </conditionalFormatting>
  <conditionalFormatting sqref="L38">
    <cfRule type="expression" dxfId="899" priority="2191">
      <formula>(dateformat="dmy")</formula>
    </cfRule>
  </conditionalFormatting>
  <conditionalFormatting sqref="L44 L46:L47">
    <cfRule type="expression" dxfId="898" priority="2190">
      <formula>(dateformat="dmy")</formula>
    </cfRule>
  </conditionalFormatting>
  <conditionalFormatting sqref="L45">
    <cfRule type="expression" dxfId="897" priority="2189">
      <formula>(dateformat="dmy")</formula>
    </cfRule>
  </conditionalFormatting>
  <conditionalFormatting sqref="L33">
    <cfRule type="expression" dxfId="896" priority="2188">
      <formula>(dateformat="dmy")</formula>
    </cfRule>
  </conditionalFormatting>
  <conditionalFormatting sqref="L48">
    <cfRule type="expression" dxfId="895" priority="2187">
      <formula>(dateformat="dmy")</formula>
    </cfRule>
  </conditionalFormatting>
  <conditionalFormatting sqref="L28">
    <cfRule type="expression" dxfId="894" priority="2186">
      <formula>(dateformat="dmy")</formula>
    </cfRule>
  </conditionalFormatting>
  <conditionalFormatting sqref="L30">
    <cfRule type="expression" dxfId="893" priority="2185">
      <formula>(dateformat="dmy")</formula>
    </cfRule>
  </conditionalFormatting>
  <conditionalFormatting sqref="L31">
    <cfRule type="expression" dxfId="892" priority="2184">
      <formula>(dateformat="dmy")</formula>
    </cfRule>
  </conditionalFormatting>
  <conditionalFormatting sqref="L37">
    <cfRule type="expression" dxfId="891" priority="2183">
      <formula>(dateformat="dmy")</formula>
    </cfRule>
  </conditionalFormatting>
  <conditionalFormatting sqref="E75:E76">
    <cfRule type="expression" dxfId="890" priority="2159">
      <formula>$C75=7</formula>
    </cfRule>
    <cfRule type="expression" dxfId="889" priority="2160">
      <formula>$C75=6</formula>
    </cfRule>
    <cfRule type="expression" dxfId="888" priority="2161">
      <formula>$C75=5</formula>
    </cfRule>
    <cfRule type="expression" dxfId="887" priority="2162">
      <formula>$C75=4</formula>
    </cfRule>
    <cfRule type="expression" dxfId="886" priority="2163">
      <formula>$C75=3</formula>
    </cfRule>
    <cfRule type="expression" dxfId="885" priority="2164">
      <formula>$C75=2</formula>
    </cfRule>
  </conditionalFormatting>
  <conditionalFormatting sqref="Z75:NY76">
    <cfRule type="expression" dxfId="884" priority="2166">
      <formula>AND($W75&lt;=Z$8,$X75&gt;=Z$8)</formula>
    </cfRule>
  </conditionalFormatting>
  <conditionalFormatting sqref="Z75:NY76">
    <cfRule type="expression" dxfId="883" priority="2167" stopIfTrue="1">
      <formula>AND($E$8&gt;=Z$8,$E$8&lt;AA$8)</formula>
    </cfRule>
    <cfRule type="expression" priority="2168" stopIfTrue="1">
      <formula>IF(OR($R$6="Monthly",$R$6="Quarterly"),OR(AA$8&lt;=$Q75,Z$8&gt;$R75),OR(Z$8&gt;$R75,Z$8&lt;$Q75))</formula>
    </cfRule>
    <cfRule type="expression" dxfId="882" priority="2169" stopIfTrue="1">
      <formula>OR($O75&gt;=1,IF(OR($R$6="Quarterly",$R$6="Monthly"),AA$8&lt;=$Q75+$U75,Z$8&lt;$Q75+$U75))</formula>
    </cfRule>
    <cfRule type="expression" dxfId="881" priority="2170" stopIfTrue="1">
      <formula>$P75="k"</formula>
    </cfRule>
    <cfRule type="expression" dxfId="880" priority="2171" stopIfTrue="1">
      <formula>$P75="o"</formula>
    </cfRule>
    <cfRule type="expression" dxfId="879" priority="2172" stopIfTrue="1">
      <formula>$P75="y"</formula>
    </cfRule>
    <cfRule type="expression" dxfId="878" priority="2173" stopIfTrue="1">
      <formula>$P75="p"</formula>
    </cfRule>
    <cfRule type="expression" dxfId="877" priority="2174" stopIfTrue="1">
      <formula>$P75="g"</formula>
    </cfRule>
    <cfRule type="expression" dxfId="876" priority="2175" stopIfTrue="1">
      <formula>$P75="r"</formula>
    </cfRule>
    <cfRule type="expression" dxfId="875" priority="2176" stopIfTrue="1">
      <formula>$P75=1</formula>
    </cfRule>
    <cfRule type="expression" dxfId="874" priority="2177" stopIfTrue="1">
      <formula>$P75=2</formula>
    </cfRule>
    <cfRule type="expression" dxfId="873" priority="2178" stopIfTrue="1">
      <formula>$P75=3</formula>
    </cfRule>
    <cfRule type="expression" dxfId="872" priority="2179" stopIfTrue="1">
      <formula>$P75=4</formula>
    </cfRule>
    <cfRule type="expression" dxfId="871" priority="2180" stopIfTrue="1">
      <formula>$P75=5</formula>
    </cfRule>
    <cfRule type="expression" dxfId="870" priority="2181" stopIfTrue="1">
      <formula>$P75=6</formula>
    </cfRule>
    <cfRule type="expression" dxfId="869" priority="2182" stopIfTrue="1">
      <formula>TRUE</formula>
    </cfRule>
  </conditionalFormatting>
  <conditionalFormatting sqref="Q75:Q76">
    <cfRule type="expression" dxfId="868" priority="2158">
      <formula>(dateformat="dmy")</formula>
    </cfRule>
  </conditionalFormatting>
  <conditionalFormatting sqref="R75:R76">
    <cfRule type="expression" dxfId="867" priority="2156">
      <formula>AND(enddate_highlight="on",R75&lt;TODAY(),O75&lt;100%)</formula>
    </cfRule>
    <cfRule type="expression" dxfId="866" priority="2157">
      <formula>AND(enddate_highlight="on",R75&lt;=TODAY()+enddate_highlight_days,O75&lt;100%)</formula>
    </cfRule>
  </conditionalFormatting>
  <conditionalFormatting sqref="R75:R76">
    <cfRule type="expression" dxfId="865" priority="2155">
      <formula>(dateformat="dmy")</formula>
    </cfRule>
  </conditionalFormatting>
  <conditionalFormatting sqref="K75:L75">
    <cfRule type="expression" dxfId="864" priority="2154">
      <formula>(dateformat="dmy")</formula>
    </cfRule>
  </conditionalFormatting>
  <conditionalFormatting sqref="K76:L76">
    <cfRule type="expression" dxfId="863" priority="2153">
      <formula>(dateformat="dmy")</formula>
    </cfRule>
  </conditionalFormatting>
  <conditionalFormatting sqref="R83 R85">
    <cfRule type="expression" dxfId="862" priority="2125">
      <formula>(dateformat="dmy")</formula>
    </cfRule>
  </conditionalFormatting>
  <conditionalFormatting sqref="K83:L83 K85:L85">
    <cfRule type="expression" dxfId="861" priority="2123">
      <formula>(dateformat="dmy")</formula>
    </cfRule>
  </conditionalFormatting>
  <conditionalFormatting sqref="K70 R70">
    <cfRule type="expression" dxfId="860" priority="2093">
      <formula>(dateformat="dmy")</formula>
    </cfRule>
  </conditionalFormatting>
  <conditionalFormatting sqref="K73">
    <cfRule type="expression" dxfId="859" priority="2064">
      <formula>(dateformat="dmy")</formula>
    </cfRule>
  </conditionalFormatting>
  <conditionalFormatting sqref="E70">
    <cfRule type="expression" dxfId="858" priority="2097">
      <formula>$C70=7</formula>
    </cfRule>
    <cfRule type="expression" dxfId="857" priority="2098">
      <formula>$C70=6</formula>
    </cfRule>
    <cfRule type="expression" dxfId="856" priority="2099">
      <formula>$C70=5</formula>
    </cfRule>
    <cfRule type="expression" dxfId="855" priority="2100">
      <formula>$C70=4</formula>
    </cfRule>
    <cfRule type="expression" dxfId="854" priority="2101">
      <formula>$C70=3</formula>
    </cfRule>
    <cfRule type="expression" dxfId="853" priority="2102">
      <formula>$C70=2</formula>
    </cfRule>
  </conditionalFormatting>
  <conditionalFormatting sqref="Q70">
    <cfRule type="expression" dxfId="852" priority="2096">
      <formula>(dateformat="dmy")</formula>
    </cfRule>
  </conditionalFormatting>
  <conditionalFormatting sqref="Z70:NY70">
    <cfRule type="expression" dxfId="851" priority="2104">
      <formula>AND($W70&lt;=Z$8,$X70&gt;=Z$8)</formula>
    </cfRule>
  </conditionalFormatting>
  <conditionalFormatting sqref="Z70:NY70">
    <cfRule type="expression" dxfId="850" priority="2105" stopIfTrue="1">
      <formula>AND($E$8&gt;=Z$8,$E$8&lt;AA$8)</formula>
    </cfRule>
    <cfRule type="expression" priority="2106" stopIfTrue="1">
      <formula>IF(OR($R$6="Monthly",$R$6="Quarterly"),OR(AA$8&lt;=$Q70,Z$8&gt;$R70),OR(Z$8&gt;$R70,Z$8&lt;$Q70))</formula>
    </cfRule>
    <cfRule type="expression" dxfId="849" priority="2107" stopIfTrue="1">
      <formula>OR($O70&gt;=1,IF(OR($R$6="Quarterly",$R$6="Monthly"),AA$8&lt;=$Q70+$U70,Z$8&lt;$Q70+$U70))</formula>
    </cfRule>
    <cfRule type="expression" dxfId="848" priority="2108" stopIfTrue="1">
      <formula>$P70="k"</formula>
    </cfRule>
    <cfRule type="expression" dxfId="847" priority="2109" stopIfTrue="1">
      <formula>$P70="o"</formula>
    </cfRule>
    <cfRule type="expression" dxfId="846" priority="2110" stopIfTrue="1">
      <formula>$P70="y"</formula>
    </cfRule>
    <cfRule type="expression" dxfId="845" priority="2111" stopIfTrue="1">
      <formula>$P70="p"</formula>
    </cfRule>
    <cfRule type="expression" dxfId="844" priority="2112" stopIfTrue="1">
      <formula>$P70="g"</formula>
    </cfRule>
    <cfRule type="expression" dxfId="843" priority="2113" stopIfTrue="1">
      <formula>$P70="r"</formula>
    </cfRule>
    <cfRule type="expression" dxfId="842" priority="2114" stopIfTrue="1">
      <formula>$P70=1</formula>
    </cfRule>
    <cfRule type="expression" dxfId="841" priority="2115" stopIfTrue="1">
      <formula>$P70=2</formula>
    </cfRule>
    <cfRule type="expression" dxfId="840" priority="2116" stopIfTrue="1">
      <formula>$P70=3</formula>
    </cfRule>
    <cfRule type="expression" dxfId="839" priority="2117" stopIfTrue="1">
      <formula>$P70=4</formula>
    </cfRule>
    <cfRule type="expression" dxfId="838" priority="2118" stopIfTrue="1">
      <formula>$P70=5</formula>
    </cfRule>
    <cfRule type="expression" dxfId="837" priority="2119" stopIfTrue="1">
      <formula>$P70=6</formula>
    </cfRule>
    <cfRule type="expression" dxfId="836" priority="2120" stopIfTrue="1">
      <formula>TRUE</formula>
    </cfRule>
  </conditionalFormatting>
  <conditionalFormatting sqref="R70">
    <cfRule type="expression" dxfId="835" priority="2094">
      <formula>AND(enddate_highlight="on",R70&lt;TODAY(),O70&lt;100%)</formula>
    </cfRule>
    <cfRule type="expression" dxfId="834" priority="2095">
      <formula>AND(enddate_highlight="on",R70&lt;=TODAY()+enddate_highlight_days,O70&lt;100%)</formula>
    </cfRule>
  </conditionalFormatting>
  <conditionalFormatting sqref="E73">
    <cfRule type="expression" dxfId="833" priority="2069">
      <formula>$C73=7</formula>
    </cfRule>
    <cfRule type="expression" dxfId="832" priority="2070">
      <formula>$C73=6</formula>
    </cfRule>
    <cfRule type="expression" dxfId="831" priority="2071">
      <formula>$C73=5</formula>
    </cfRule>
    <cfRule type="expression" dxfId="830" priority="2072">
      <formula>$C73=4</formula>
    </cfRule>
    <cfRule type="expression" dxfId="829" priority="2073">
      <formula>$C73=3</formula>
    </cfRule>
    <cfRule type="expression" dxfId="828" priority="2074">
      <formula>$C73=2</formula>
    </cfRule>
  </conditionalFormatting>
  <conditionalFormatting sqref="Z73:NY73">
    <cfRule type="expression" dxfId="827" priority="2076">
      <formula>AND($W73&lt;=Z$8,$X73&gt;=Z$8)</formula>
    </cfRule>
  </conditionalFormatting>
  <conditionalFormatting sqref="Z73:NY73">
    <cfRule type="expression" dxfId="826" priority="2077" stopIfTrue="1">
      <formula>AND($E$8&gt;=Z$8,$E$8&lt;AA$8)</formula>
    </cfRule>
    <cfRule type="expression" priority="2078" stopIfTrue="1">
      <formula>IF(OR($R$6="Monthly",$R$6="Quarterly"),OR(AA$8&lt;=$Q73,Z$8&gt;$R73),OR(Z$8&gt;$R73,Z$8&lt;$Q73))</formula>
    </cfRule>
    <cfRule type="expression" dxfId="825" priority="2079" stopIfTrue="1">
      <formula>OR($O73&gt;=1,IF(OR($R$6="Quarterly",$R$6="Monthly"),AA$8&lt;=$Q73+$U73,Z$8&lt;$Q73+$U73))</formula>
    </cfRule>
    <cfRule type="expression" dxfId="824" priority="2080" stopIfTrue="1">
      <formula>$P73="k"</formula>
    </cfRule>
    <cfRule type="expression" dxfId="823" priority="2081" stopIfTrue="1">
      <formula>$P73="o"</formula>
    </cfRule>
    <cfRule type="expression" dxfId="822" priority="2082" stopIfTrue="1">
      <formula>$P73="y"</formula>
    </cfRule>
    <cfRule type="expression" dxfId="821" priority="2083" stopIfTrue="1">
      <formula>$P73="p"</formula>
    </cfRule>
    <cfRule type="expression" dxfId="820" priority="2084" stopIfTrue="1">
      <formula>$P73="g"</formula>
    </cfRule>
    <cfRule type="expression" dxfId="819" priority="2085" stopIfTrue="1">
      <formula>$P73="r"</formula>
    </cfRule>
    <cfRule type="expression" dxfId="818" priority="2086" stopIfTrue="1">
      <formula>$P73=1</formula>
    </cfRule>
    <cfRule type="expression" dxfId="817" priority="2087" stopIfTrue="1">
      <formula>$P73=2</formula>
    </cfRule>
    <cfRule type="expression" dxfId="816" priority="2088" stopIfTrue="1">
      <formula>$P73=3</formula>
    </cfRule>
    <cfRule type="expression" dxfId="815" priority="2089" stopIfTrue="1">
      <formula>$P73=4</formula>
    </cfRule>
    <cfRule type="expression" dxfId="814" priority="2090" stopIfTrue="1">
      <formula>$P73=5</formula>
    </cfRule>
    <cfRule type="expression" dxfId="813" priority="2091" stopIfTrue="1">
      <formula>$P73=6</formula>
    </cfRule>
    <cfRule type="expression" dxfId="812" priority="2092" stopIfTrue="1">
      <formula>TRUE</formula>
    </cfRule>
  </conditionalFormatting>
  <conditionalFormatting sqref="Q73">
    <cfRule type="expression" dxfId="811" priority="2068">
      <formula>(dateformat="dmy")</formula>
    </cfRule>
  </conditionalFormatting>
  <conditionalFormatting sqref="R73">
    <cfRule type="expression" dxfId="810" priority="2066">
      <formula>AND(enddate_highlight="on",R73&lt;TODAY(),O73&lt;100%)</formula>
    </cfRule>
    <cfRule type="expression" dxfId="809" priority="2067">
      <formula>AND(enddate_highlight="on",R73&lt;=TODAY()+enddate_highlight_days,O73&lt;100%)</formula>
    </cfRule>
  </conditionalFormatting>
  <conditionalFormatting sqref="R73">
    <cfRule type="expression" dxfId="808" priority="2065">
      <formula>(dateformat="dmy")</formula>
    </cfRule>
  </conditionalFormatting>
  <conditionalFormatting sqref="E74">
    <cfRule type="expression" dxfId="807" priority="2040">
      <formula>$C74=7</formula>
    </cfRule>
    <cfRule type="expression" dxfId="806" priority="2041">
      <formula>$C74=6</formula>
    </cfRule>
    <cfRule type="expression" dxfId="805" priority="2042">
      <formula>$C74=5</formula>
    </cfRule>
    <cfRule type="expression" dxfId="804" priority="2043">
      <formula>$C74=4</formula>
    </cfRule>
    <cfRule type="expression" dxfId="803" priority="2044">
      <formula>$C74=3</formula>
    </cfRule>
    <cfRule type="expression" dxfId="802" priority="2045">
      <formula>$C74=2</formula>
    </cfRule>
  </conditionalFormatting>
  <conditionalFormatting sqref="Z74:NY74">
    <cfRule type="expression" dxfId="801" priority="2047">
      <formula>AND($W74&lt;=Z$8,$X74&gt;=Z$8)</formula>
    </cfRule>
  </conditionalFormatting>
  <conditionalFormatting sqref="Z74:NY74">
    <cfRule type="expression" dxfId="800" priority="2048" stopIfTrue="1">
      <formula>AND($E$8&gt;=Z$8,$E$8&lt;AA$8)</formula>
    </cfRule>
    <cfRule type="expression" priority="2049" stopIfTrue="1">
      <formula>IF(OR($R$6="Monthly",$R$6="Quarterly"),OR(AA$8&lt;=$Q74,Z$8&gt;$R74),OR(Z$8&gt;$R74,Z$8&lt;$Q74))</formula>
    </cfRule>
    <cfRule type="expression" dxfId="799" priority="2050" stopIfTrue="1">
      <formula>OR($O74&gt;=1,IF(OR($R$6="Quarterly",$R$6="Monthly"),AA$8&lt;=$Q74+$U74,Z$8&lt;$Q74+$U74))</formula>
    </cfRule>
    <cfRule type="expression" dxfId="798" priority="2051" stopIfTrue="1">
      <formula>$P74="k"</formula>
    </cfRule>
    <cfRule type="expression" dxfId="797" priority="2052" stopIfTrue="1">
      <formula>$P74="o"</formula>
    </cfRule>
    <cfRule type="expression" dxfId="796" priority="2053" stopIfTrue="1">
      <formula>$P74="y"</formula>
    </cfRule>
    <cfRule type="expression" dxfId="795" priority="2054" stopIfTrue="1">
      <formula>$P74="p"</formula>
    </cfRule>
    <cfRule type="expression" dxfId="794" priority="2055" stopIfTrue="1">
      <formula>$P74="g"</formula>
    </cfRule>
    <cfRule type="expression" dxfId="793" priority="2056" stopIfTrue="1">
      <formula>$P74="r"</formula>
    </cfRule>
    <cfRule type="expression" dxfId="792" priority="2057" stopIfTrue="1">
      <formula>$P74=1</formula>
    </cfRule>
    <cfRule type="expression" dxfId="791" priority="2058" stopIfTrue="1">
      <formula>$P74=2</formula>
    </cfRule>
    <cfRule type="expression" dxfId="790" priority="2059" stopIfTrue="1">
      <formula>$P74=3</formula>
    </cfRule>
    <cfRule type="expression" dxfId="789" priority="2060" stopIfTrue="1">
      <formula>$P74=4</formula>
    </cfRule>
    <cfRule type="expression" dxfId="788" priority="2061" stopIfTrue="1">
      <formula>$P74=5</formula>
    </cfRule>
    <cfRule type="expression" dxfId="787" priority="2062" stopIfTrue="1">
      <formula>$P74=6</formula>
    </cfRule>
    <cfRule type="expression" dxfId="786" priority="2063" stopIfTrue="1">
      <formula>TRUE</formula>
    </cfRule>
  </conditionalFormatting>
  <conditionalFormatting sqref="Q74">
    <cfRule type="expression" dxfId="785" priority="2039">
      <formula>(dateformat="dmy")</formula>
    </cfRule>
  </conditionalFormatting>
  <conditionalFormatting sqref="R74">
    <cfRule type="expression" dxfId="784" priority="2037">
      <formula>AND(enddate_highlight="on",R74&lt;TODAY(),O74&lt;100%)</formula>
    </cfRule>
    <cfRule type="expression" dxfId="783" priority="2038">
      <formula>AND(enddate_highlight="on",R74&lt;=TODAY()+enddate_highlight_days,O74&lt;100%)</formula>
    </cfRule>
  </conditionalFormatting>
  <conditionalFormatting sqref="R74">
    <cfRule type="expression" dxfId="782" priority="2036">
      <formula>(dateformat="dmy")</formula>
    </cfRule>
  </conditionalFormatting>
  <conditionalFormatting sqref="K74">
    <cfRule type="expression" dxfId="781" priority="2035">
      <formula>(dateformat="dmy")</formula>
    </cfRule>
  </conditionalFormatting>
  <conditionalFormatting sqref="E86:E87">
    <cfRule type="expression" dxfId="780" priority="2011">
      <formula>$C86=7</formula>
    </cfRule>
    <cfRule type="expression" dxfId="779" priority="2012">
      <formula>$C86=6</formula>
    </cfRule>
    <cfRule type="expression" dxfId="778" priority="2013">
      <formula>$C86=5</formula>
    </cfRule>
    <cfRule type="expression" dxfId="777" priority="2014">
      <formula>$C86=4</formula>
    </cfRule>
    <cfRule type="expression" dxfId="776" priority="2015">
      <formula>$C86=3</formula>
    </cfRule>
    <cfRule type="expression" dxfId="775" priority="2016">
      <formula>$C86=2</formula>
    </cfRule>
  </conditionalFormatting>
  <conditionalFormatting sqref="Q86:Q87">
    <cfRule type="expression" dxfId="774" priority="2010">
      <formula>(dateformat="dmy")</formula>
    </cfRule>
  </conditionalFormatting>
  <conditionalFormatting sqref="R86:R87">
    <cfRule type="expression" dxfId="773" priority="2008">
      <formula>AND(enddate_highlight="on",R86&lt;TODAY(),O86&lt;100%)</formula>
    </cfRule>
    <cfRule type="expression" dxfId="772" priority="2009">
      <formula>AND(enddate_highlight="on",R86&lt;=TODAY()+enddate_highlight_days,O86&lt;100%)</formula>
    </cfRule>
  </conditionalFormatting>
  <conditionalFormatting sqref="R86:R87">
    <cfRule type="expression" dxfId="771" priority="2007">
      <formula>(dateformat="dmy")</formula>
    </cfRule>
  </conditionalFormatting>
  <conditionalFormatting sqref="K86:L86">
    <cfRule type="expression" dxfId="770" priority="2006">
      <formula>(dateformat="dmy")</formula>
    </cfRule>
  </conditionalFormatting>
  <conditionalFormatting sqref="K87:L87">
    <cfRule type="expression" dxfId="769" priority="2005">
      <formula>(dateformat="dmy")</formula>
    </cfRule>
  </conditionalFormatting>
  <conditionalFormatting sqref="E82">
    <cfRule type="expression" dxfId="768" priority="1951">
      <formula>$C82=7</formula>
    </cfRule>
    <cfRule type="expression" dxfId="767" priority="1952">
      <formula>$C82=6</formula>
    </cfRule>
    <cfRule type="expression" dxfId="766" priority="1953">
      <formula>$C82=5</formula>
    </cfRule>
    <cfRule type="expression" dxfId="765" priority="1954">
      <formula>$C82=4</formula>
    </cfRule>
    <cfRule type="expression" dxfId="764" priority="1955">
      <formula>$C82=3</formula>
    </cfRule>
    <cfRule type="expression" dxfId="763" priority="1956">
      <formula>$C82=2</formula>
    </cfRule>
  </conditionalFormatting>
  <conditionalFormatting sqref="Z82:NY82">
    <cfRule type="expression" dxfId="762" priority="1958">
      <formula>AND($W82&lt;=Z$8,$X82&gt;=Z$8)</formula>
    </cfRule>
  </conditionalFormatting>
  <conditionalFormatting sqref="Z82:NY82">
    <cfRule type="expression" dxfId="761" priority="1959" stopIfTrue="1">
      <formula>AND($E$8&gt;=Z$8,$E$8&lt;AA$8)</formula>
    </cfRule>
    <cfRule type="expression" priority="1960" stopIfTrue="1">
      <formula>IF(OR($R$6="Monthly",$R$6="Quarterly"),OR(AA$8&lt;=$Q82,Z$8&gt;$R82),OR(Z$8&gt;$R82,Z$8&lt;$Q82))</formula>
    </cfRule>
    <cfRule type="expression" dxfId="760" priority="1961" stopIfTrue="1">
      <formula>OR($O82&gt;=1,IF(OR($R$6="Quarterly",$R$6="Monthly"),AA$8&lt;=$Q82+$U82,Z$8&lt;$Q82+$U82))</formula>
    </cfRule>
    <cfRule type="expression" dxfId="759" priority="1962" stopIfTrue="1">
      <formula>$P82="k"</formula>
    </cfRule>
    <cfRule type="expression" dxfId="758" priority="1963" stopIfTrue="1">
      <formula>$P82="o"</formula>
    </cfRule>
    <cfRule type="expression" dxfId="757" priority="1964" stopIfTrue="1">
      <formula>$P82="y"</formula>
    </cfRule>
    <cfRule type="expression" dxfId="756" priority="1965" stopIfTrue="1">
      <formula>$P82="p"</formula>
    </cfRule>
    <cfRule type="expression" dxfId="755" priority="1966" stopIfTrue="1">
      <formula>$P82="g"</formula>
    </cfRule>
    <cfRule type="expression" dxfId="754" priority="1967" stopIfTrue="1">
      <formula>$P82="r"</formula>
    </cfRule>
    <cfRule type="expression" dxfId="753" priority="1968" stopIfTrue="1">
      <formula>$P82=1</formula>
    </cfRule>
    <cfRule type="expression" dxfId="752" priority="1969" stopIfTrue="1">
      <formula>$P82=2</formula>
    </cfRule>
    <cfRule type="expression" dxfId="751" priority="1970" stopIfTrue="1">
      <formula>$P82=3</formula>
    </cfRule>
    <cfRule type="expression" dxfId="750" priority="1971" stopIfTrue="1">
      <formula>$P82=4</formula>
    </cfRule>
    <cfRule type="expression" dxfId="749" priority="1972" stopIfTrue="1">
      <formula>$P82=5</formula>
    </cfRule>
    <cfRule type="expression" dxfId="748" priority="1973" stopIfTrue="1">
      <formula>$P82=6</formula>
    </cfRule>
    <cfRule type="expression" dxfId="747" priority="1974" stopIfTrue="1">
      <formula>TRUE</formula>
    </cfRule>
  </conditionalFormatting>
  <conditionalFormatting sqref="Q82">
    <cfRule type="expression" dxfId="746" priority="1950">
      <formula>(dateformat="dmy")</formula>
    </cfRule>
  </conditionalFormatting>
  <conditionalFormatting sqref="R82">
    <cfRule type="expression" dxfId="745" priority="1948">
      <formula>AND(enddate_highlight="on",R82&lt;TODAY(),O82&lt;100%)</formula>
    </cfRule>
    <cfRule type="expression" dxfId="744" priority="1949">
      <formula>AND(enddate_highlight="on",R82&lt;=TODAY()+enddate_highlight_days,O82&lt;100%)</formula>
    </cfRule>
  </conditionalFormatting>
  <conditionalFormatting sqref="R82">
    <cfRule type="expression" dxfId="743" priority="1947">
      <formula>(dateformat="dmy")</formula>
    </cfRule>
  </conditionalFormatting>
  <conditionalFormatting sqref="K82:L82">
    <cfRule type="expression" dxfId="742" priority="1946">
      <formula>(dateformat="dmy")</formula>
    </cfRule>
  </conditionalFormatting>
  <conditionalFormatting sqref="Q110">
    <cfRule type="expression" dxfId="741" priority="1921">
      <formula>(dateformat="dmy")</formula>
    </cfRule>
  </conditionalFormatting>
  <conditionalFormatting sqref="R110">
    <cfRule type="expression" dxfId="740" priority="1919">
      <formula>AND(enddate_highlight="on",R110&lt;TODAY(),O110&lt;100%)</formula>
    </cfRule>
    <cfRule type="expression" dxfId="739" priority="1920">
      <formula>AND(enddate_highlight="on",R110&lt;=TODAY()+enddate_highlight_days,O110&lt;100%)</formula>
    </cfRule>
  </conditionalFormatting>
  <conditionalFormatting sqref="R110">
    <cfRule type="expression" dxfId="738" priority="1918">
      <formula>(dateformat="dmy")</formula>
    </cfRule>
  </conditionalFormatting>
  <conditionalFormatting sqref="K110:L110">
    <cfRule type="expression" dxfId="737" priority="1917">
      <formula>(dateformat="dmy")</formula>
    </cfRule>
  </conditionalFormatting>
  <conditionalFormatting sqref="E77:E78">
    <cfRule type="expression" dxfId="736" priority="1887">
      <formula>$C77=7</formula>
    </cfRule>
    <cfRule type="expression" dxfId="735" priority="1888">
      <formula>$C77=6</formula>
    </cfRule>
    <cfRule type="expression" dxfId="734" priority="1889">
      <formula>$C77=5</formula>
    </cfRule>
    <cfRule type="expression" dxfId="733" priority="1890">
      <formula>$C77=4</formula>
    </cfRule>
    <cfRule type="expression" dxfId="732" priority="1891">
      <formula>$C77=3</formula>
    </cfRule>
    <cfRule type="expression" dxfId="731" priority="1892">
      <formula>$C77=2</formula>
    </cfRule>
  </conditionalFormatting>
  <conditionalFormatting sqref="Z77:NY78">
    <cfRule type="expression" dxfId="730" priority="1894">
      <formula>AND($W77&lt;=Z$8,$X77&gt;=Z$8)</formula>
    </cfRule>
  </conditionalFormatting>
  <conditionalFormatting sqref="Z77:NY78">
    <cfRule type="expression" dxfId="729" priority="1895" stopIfTrue="1">
      <formula>AND($E$8&gt;=Z$8,$E$8&lt;AA$8)</formula>
    </cfRule>
    <cfRule type="expression" priority="1896" stopIfTrue="1">
      <formula>IF(OR($R$6="Monthly",$R$6="Quarterly"),OR(AA$8&lt;=$Q77,Z$8&gt;$R77),OR(Z$8&gt;$R77,Z$8&lt;$Q77))</formula>
    </cfRule>
    <cfRule type="expression" dxfId="728" priority="1897" stopIfTrue="1">
      <formula>OR($O77&gt;=1,IF(OR($R$6="Quarterly",$R$6="Monthly"),AA$8&lt;=$Q77+$U77,Z$8&lt;$Q77+$U77))</formula>
    </cfRule>
    <cfRule type="expression" dxfId="727" priority="1898" stopIfTrue="1">
      <formula>$P77="k"</formula>
    </cfRule>
    <cfRule type="expression" dxfId="726" priority="1899" stopIfTrue="1">
      <formula>$P77="o"</formula>
    </cfRule>
    <cfRule type="expression" dxfId="725" priority="1900" stopIfTrue="1">
      <formula>$P77="y"</formula>
    </cfRule>
    <cfRule type="expression" dxfId="724" priority="1901" stopIfTrue="1">
      <formula>$P77="p"</formula>
    </cfRule>
    <cfRule type="expression" dxfId="723" priority="1902" stopIfTrue="1">
      <formula>$P77="g"</formula>
    </cfRule>
    <cfRule type="expression" dxfId="722" priority="1903" stopIfTrue="1">
      <formula>$P77="r"</formula>
    </cfRule>
    <cfRule type="expression" dxfId="721" priority="1904" stopIfTrue="1">
      <formula>$P77=1</formula>
    </cfRule>
    <cfRule type="expression" dxfId="720" priority="1905" stopIfTrue="1">
      <formula>$P77=2</formula>
    </cfRule>
    <cfRule type="expression" dxfId="719" priority="1906" stopIfTrue="1">
      <formula>$P77=3</formula>
    </cfRule>
    <cfRule type="expression" dxfId="718" priority="1907" stopIfTrue="1">
      <formula>$P77=4</formula>
    </cfRule>
    <cfRule type="expression" dxfId="717" priority="1908" stopIfTrue="1">
      <formula>$P77=5</formula>
    </cfRule>
    <cfRule type="expression" dxfId="716" priority="1909" stopIfTrue="1">
      <formula>$P77=6</formula>
    </cfRule>
    <cfRule type="expression" dxfId="715" priority="1910" stopIfTrue="1">
      <formula>TRUE</formula>
    </cfRule>
  </conditionalFormatting>
  <conditionalFormatting sqref="Q77:Q78">
    <cfRule type="expression" dxfId="714" priority="1886">
      <formula>(dateformat="dmy")</formula>
    </cfRule>
  </conditionalFormatting>
  <conditionalFormatting sqref="R77:R78">
    <cfRule type="expression" dxfId="713" priority="1884">
      <formula>AND(enddate_highlight="on",R77&lt;TODAY(),O77&lt;100%)</formula>
    </cfRule>
    <cfRule type="expression" dxfId="712" priority="1885">
      <formula>AND(enddate_highlight="on",R77&lt;=TODAY()+enddate_highlight_days,O77&lt;100%)</formula>
    </cfRule>
  </conditionalFormatting>
  <conditionalFormatting sqref="R77:R78">
    <cfRule type="expression" dxfId="711" priority="1883">
      <formula>(dateformat="dmy")</formula>
    </cfRule>
  </conditionalFormatting>
  <conditionalFormatting sqref="K77:L77">
    <cfRule type="expression" dxfId="710" priority="1882">
      <formula>(dateformat="dmy")</formula>
    </cfRule>
  </conditionalFormatting>
  <conditionalFormatting sqref="K78:L78">
    <cfRule type="expression" dxfId="709" priority="1881">
      <formula>(dateformat="dmy")</formula>
    </cfRule>
  </conditionalFormatting>
  <conditionalFormatting sqref="E80:E81">
    <cfRule type="expression" dxfId="708" priority="1857">
      <formula>$C80=7</formula>
    </cfRule>
    <cfRule type="expression" dxfId="707" priority="1858">
      <formula>$C80=6</formula>
    </cfRule>
    <cfRule type="expression" dxfId="706" priority="1859">
      <formula>$C80=5</formula>
    </cfRule>
    <cfRule type="expression" dxfId="705" priority="1860">
      <formula>$C80=4</formula>
    </cfRule>
    <cfRule type="expression" dxfId="704" priority="1861">
      <formula>$C80=3</formula>
    </cfRule>
    <cfRule type="expression" dxfId="703" priority="1862">
      <formula>$C80=2</formula>
    </cfRule>
  </conditionalFormatting>
  <conditionalFormatting sqref="Z80:NY81">
    <cfRule type="expression" dxfId="702" priority="1864">
      <formula>AND($W80&lt;=Z$8,$X80&gt;=Z$8)</formula>
    </cfRule>
  </conditionalFormatting>
  <conditionalFormatting sqref="Z80:NY81">
    <cfRule type="expression" dxfId="701" priority="1865" stopIfTrue="1">
      <formula>AND($E$8&gt;=Z$8,$E$8&lt;AA$8)</formula>
    </cfRule>
    <cfRule type="expression" priority="1866" stopIfTrue="1">
      <formula>IF(OR($R$6="Monthly",$R$6="Quarterly"),OR(AA$8&lt;=$Q80,Z$8&gt;$R80),OR(Z$8&gt;$R80,Z$8&lt;$Q80))</formula>
    </cfRule>
    <cfRule type="expression" dxfId="700" priority="1867" stopIfTrue="1">
      <formula>OR($O80&gt;=1,IF(OR($R$6="Quarterly",$R$6="Monthly"),AA$8&lt;=$Q80+$U80,Z$8&lt;$Q80+$U80))</formula>
    </cfRule>
    <cfRule type="expression" dxfId="699" priority="1868" stopIfTrue="1">
      <formula>$P80="k"</formula>
    </cfRule>
    <cfRule type="expression" dxfId="698" priority="1869" stopIfTrue="1">
      <formula>$P80="o"</formula>
    </cfRule>
    <cfRule type="expression" dxfId="697" priority="1870" stopIfTrue="1">
      <formula>$P80="y"</formula>
    </cfRule>
    <cfRule type="expression" dxfId="696" priority="1871" stopIfTrue="1">
      <formula>$P80="p"</formula>
    </cfRule>
    <cfRule type="expression" dxfId="695" priority="1872" stopIfTrue="1">
      <formula>$P80="g"</formula>
    </cfRule>
    <cfRule type="expression" dxfId="694" priority="1873" stopIfTrue="1">
      <formula>$P80="r"</formula>
    </cfRule>
    <cfRule type="expression" dxfId="693" priority="1874" stopIfTrue="1">
      <formula>$P80=1</formula>
    </cfRule>
    <cfRule type="expression" dxfId="692" priority="1875" stopIfTrue="1">
      <formula>$P80=2</formula>
    </cfRule>
    <cfRule type="expression" dxfId="691" priority="1876" stopIfTrue="1">
      <formula>$P80=3</formula>
    </cfRule>
    <cfRule type="expression" dxfId="690" priority="1877" stopIfTrue="1">
      <formula>$P80=4</formula>
    </cfRule>
    <cfRule type="expression" dxfId="689" priority="1878" stopIfTrue="1">
      <formula>$P80=5</formula>
    </cfRule>
    <cfRule type="expression" dxfId="688" priority="1879" stopIfTrue="1">
      <formula>$P80=6</formula>
    </cfRule>
    <cfRule type="expression" dxfId="687" priority="1880" stopIfTrue="1">
      <formula>TRUE</formula>
    </cfRule>
  </conditionalFormatting>
  <conditionalFormatting sqref="Q80:Q81">
    <cfRule type="expression" dxfId="686" priority="1856">
      <formula>(dateformat="dmy")</formula>
    </cfRule>
  </conditionalFormatting>
  <conditionalFormatting sqref="R80:R81">
    <cfRule type="expression" dxfId="685" priority="1854">
      <formula>AND(enddate_highlight="on",R80&lt;TODAY(),O80&lt;100%)</formula>
    </cfRule>
    <cfRule type="expression" dxfId="684" priority="1855">
      <formula>AND(enddate_highlight="on",R80&lt;=TODAY()+enddate_highlight_days,O80&lt;100%)</formula>
    </cfRule>
  </conditionalFormatting>
  <conditionalFormatting sqref="R80:R81">
    <cfRule type="expression" dxfId="683" priority="1853">
      <formula>(dateformat="dmy")</formula>
    </cfRule>
  </conditionalFormatting>
  <conditionalFormatting sqref="K80:L80">
    <cfRule type="expression" dxfId="682" priority="1852">
      <formula>(dateformat="dmy")</formula>
    </cfRule>
  </conditionalFormatting>
  <conditionalFormatting sqref="K81:L81">
    <cfRule type="expression" dxfId="681" priority="1851">
      <formula>(dateformat="dmy")</formula>
    </cfRule>
  </conditionalFormatting>
  <conditionalFormatting sqref="E117">
    <cfRule type="expression" dxfId="680" priority="1827">
      <formula>$C117=7</formula>
    </cfRule>
    <cfRule type="expression" dxfId="679" priority="1828">
      <formula>$C117=6</formula>
    </cfRule>
    <cfRule type="expression" dxfId="678" priority="1829">
      <formula>$C117=5</formula>
    </cfRule>
    <cfRule type="expression" dxfId="677" priority="1830">
      <formula>$C117=4</formula>
    </cfRule>
    <cfRule type="expression" dxfId="676" priority="1831">
      <formula>$C117=3</formula>
    </cfRule>
    <cfRule type="expression" dxfId="675" priority="1832">
      <formula>$C117=2</formula>
    </cfRule>
  </conditionalFormatting>
  <conditionalFormatting sqref="Q117">
    <cfRule type="expression" dxfId="674" priority="1826">
      <formula>(dateformat="dmy")</formula>
    </cfRule>
  </conditionalFormatting>
  <conditionalFormatting sqref="R117">
    <cfRule type="expression" dxfId="673" priority="1824">
      <formula>AND(enddate_highlight="on",R117&lt;TODAY(),O117&lt;100%)</formula>
    </cfRule>
    <cfRule type="expression" dxfId="672" priority="1825">
      <formula>AND(enddate_highlight="on",R117&lt;=TODAY()+enddate_highlight_days,O117&lt;100%)</formula>
    </cfRule>
  </conditionalFormatting>
  <conditionalFormatting sqref="K117:L117 R117">
    <cfRule type="expression" dxfId="671" priority="1823">
      <formula>(dateformat="dmy")</formula>
    </cfRule>
  </conditionalFormatting>
  <conditionalFormatting sqref="E118">
    <cfRule type="expression" dxfId="670" priority="1799">
      <formula>$C118=7</formula>
    </cfRule>
    <cfRule type="expression" dxfId="669" priority="1800">
      <formula>$C118=6</formula>
    </cfRule>
    <cfRule type="expression" dxfId="668" priority="1801">
      <formula>$C118=5</formula>
    </cfRule>
    <cfRule type="expression" dxfId="667" priority="1802">
      <formula>$C118=4</formula>
    </cfRule>
    <cfRule type="expression" dxfId="666" priority="1803">
      <formula>$C118=3</formula>
    </cfRule>
    <cfRule type="expression" dxfId="665" priority="1804">
      <formula>$C118=2</formula>
    </cfRule>
  </conditionalFormatting>
  <conditionalFormatting sqref="Q118">
    <cfRule type="expression" dxfId="664" priority="1798">
      <formula>(dateformat="dmy")</formula>
    </cfRule>
  </conditionalFormatting>
  <conditionalFormatting sqref="R118">
    <cfRule type="expression" dxfId="663" priority="1796">
      <formula>AND(enddate_highlight="on",R118&lt;TODAY(),O118&lt;100%)</formula>
    </cfRule>
    <cfRule type="expression" dxfId="662" priority="1797">
      <formula>AND(enddate_highlight="on",R118&lt;=TODAY()+enddate_highlight_days,O118&lt;100%)</formula>
    </cfRule>
  </conditionalFormatting>
  <conditionalFormatting sqref="K118:L118 R118">
    <cfRule type="expression" dxfId="661" priority="1795">
      <formula>(dateformat="dmy")</formula>
    </cfRule>
  </conditionalFormatting>
  <conditionalFormatting sqref="E119">
    <cfRule type="expression" dxfId="660" priority="1771">
      <formula>$C119=7</formula>
    </cfRule>
    <cfRule type="expression" dxfId="659" priority="1772">
      <formula>$C119=6</formula>
    </cfRule>
    <cfRule type="expression" dxfId="658" priority="1773">
      <formula>$C119=5</formula>
    </cfRule>
    <cfRule type="expression" dxfId="657" priority="1774">
      <formula>$C119=4</formula>
    </cfRule>
    <cfRule type="expression" dxfId="656" priority="1775">
      <formula>$C119=3</formula>
    </cfRule>
    <cfRule type="expression" dxfId="655" priority="1776">
      <formula>$C119=2</formula>
    </cfRule>
  </conditionalFormatting>
  <conditionalFormatting sqref="Q119">
    <cfRule type="expression" dxfId="654" priority="1770">
      <formula>(dateformat="dmy")</formula>
    </cfRule>
  </conditionalFormatting>
  <conditionalFormatting sqref="R119">
    <cfRule type="expression" dxfId="653" priority="1768">
      <formula>AND(enddate_highlight="on",R119&lt;TODAY(),O119&lt;100%)</formula>
    </cfRule>
    <cfRule type="expression" dxfId="652" priority="1769">
      <formula>AND(enddate_highlight="on",R119&lt;=TODAY()+enddate_highlight_days,O119&lt;100%)</formula>
    </cfRule>
  </conditionalFormatting>
  <conditionalFormatting sqref="K119:L119 R119">
    <cfRule type="expression" dxfId="651" priority="1767">
      <formula>(dateformat="dmy")</formula>
    </cfRule>
  </conditionalFormatting>
  <conditionalFormatting sqref="L68:L69">
    <cfRule type="expression" dxfId="650" priority="1766">
      <formula>(dateformat="dmy")</formula>
    </cfRule>
  </conditionalFormatting>
  <conditionalFormatting sqref="L71">
    <cfRule type="expression" dxfId="649" priority="1765">
      <formula>(dateformat="dmy")</formula>
    </cfRule>
  </conditionalFormatting>
  <conditionalFormatting sqref="L72">
    <cfRule type="expression" dxfId="648" priority="1764">
      <formula>(dateformat="dmy")</formula>
    </cfRule>
  </conditionalFormatting>
  <conditionalFormatting sqref="L70">
    <cfRule type="expression" dxfId="647" priority="1763">
      <formula>(dateformat="dmy")</formula>
    </cfRule>
  </conditionalFormatting>
  <conditionalFormatting sqref="L73">
    <cfRule type="expression" dxfId="646" priority="1762">
      <formula>(dateformat="dmy")</formula>
    </cfRule>
  </conditionalFormatting>
  <conditionalFormatting sqref="L74">
    <cfRule type="expression" dxfId="645" priority="1761">
      <formula>(dateformat="dmy")</formula>
    </cfRule>
  </conditionalFormatting>
  <conditionalFormatting sqref="E79">
    <cfRule type="expression" dxfId="644" priority="1737">
      <formula>$C79=7</formula>
    </cfRule>
    <cfRule type="expression" dxfId="643" priority="1738">
      <formula>$C79=6</formula>
    </cfRule>
    <cfRule type="expression" dxfId="642" priority="1739">
      <formula>$C79=5</formula>
    </cfRule>
    <cfRule type="expression" dxfId="641" priority="1740">
      <formula>$C79=4</formula>
    </cfRule>
    <cfRule type="expression" dxfId="640" priority="1741">
      <formula>$C79=3</formula>
    </cfRule>
    <cfRule type="expression" dxfId="639" priority="1742">
      <formula>$C79=2</formula>
    </cfRule>
  </conditionalFormatting>
  <conditionalFormatting sqref="Z79:NY79">
    <cfRule type="expression" dxfId="638" priority="1744">
      <formula>AND($W79&lt;=Z$8,$X79&gt;=Z$8)</formula>
    </cfRule>
  </conditionalFormatting>
  <conditionalFormatting sqref="Z79:NY79">
    <cfRule type="expression" dxfId="637" priority="1745" stopIfTrue="1">
      <formula>AND($E$8&gt;=Z$8,$E$8&lt;AA$8)</formula>
    </cfRule>
    <cfRule type="expression" priority="1746" stopIfTrue="1">
      <formula>IF(OR($R$6="Monthly",$R$6="Quarterly"),OR(AA$8&lt;=$Q79,Z$8&gt;$R79),OR(Z$8&gt;$R79,Z$8&lt;$Q79))</formula>
    </cfRule>
    <cfRule type="expression" dxfId="636" priority="1747" stopIfTrue="1">
      <formula>OR($O79&gt;=1,IF(OR($R$6="Quarterly",$R$6="Monthly"),AA$8&lt;=$Q79+$U79,Z$8&lt;$Q79+$U79))</formula>
    </cfRule>
    <cfRule type="expression" dxfId="635" priority="1748" stopIfTrue="1">
      <formula>$P79="k"</formula>
    </cfRule>
    <cfRule type="expression" dxfId="634" priority="1749" stopIfTrue="1">
      <formula>$P79="o"</formula>
    </cfRule>
    <cfRule type="expression" dxfId="633" priority="1750" stopIfTrue="1">
      <formula>$P79="y"</formula>
    </cfRule>
    <cfRule type="expression" dxfId="632" priority="1751" stopIfTrue="1">
      <formula>$P79="p"</formula>
    </cfRule>
    <cfRule type="expression" dxfId="631" priority="1752" stopIfTrue="1">
      <formula>$P79="g"</formula>
    </cfRule>
    <cfRule type="expression" dxfId="630" priority="1753" stopIfTrue="1">
      <formula>$P79="r"</formula>
    </cfRule>
    <cfRule type="expression" dxfId="629" priority="1754" stopIfTrue="1">
      <formula>$P79=1</formula>
    </cfRule>
    <cfRule type="expression" dxfId="628" priority="1755" stopIfTrue="1">
      <formula>$P79=2</formula>
    </cfRule>
    <cfRule type="expression" dxfId="627" priority="1756" stopIfTrue="1">
      <formula>$P79=3</formula>
    </cfRule>
    <cfRule type="expression" dxfId="626" priority="1757" stopIfTrue="1">
      <formula>$P79=4</formula>
    </cfRule>
    <cfRule type="expression" dxfId="625" priority="1758" stopIfTrue="1">
      <formula>$P79=5</formula>
    </cfRule>
    <cfRule type="expression" dxfId="624" priority="1759" stopIfTrue="1">
      <formula>$P79=6</formula>
    </cfRule>
    <cfRule type="expression" dxfId="623" priority="1760" stopIfTrue="1">
      <formula>TRUE</formula>
    </cfRule>
  </conditionalFormatting>
  <conditionalFormatting sqref="Q79">
    <cfRule type="expression" dxfId="622" priority="1736">
      <formula>(dateformat="dmy")</formula>
    </cfRule>
  </conditionalFormatting>
  <conditionalFormatting sqref="R79">
    <cfRule type="expression" dxfId="621" priority="1734">
      <formula>AND(enddate_highlight="on",R79&lt;TODAY(),O79&lt;100%)</formula>
    </cfRule>
    <cfRule type="expression" dxfId="620" priority="1735">
      <formula>AND(enddate_highlight="on",R79&lt;=TODAY()+enddate_highlight_days,O79&lt;100%)</formula>
    </cfRule>
  </conditionalFormatting>
  <conditionalFormatting sqref="R79">
    <cfRule type="expression" dxfId="619" priority="1733">
      <formula>(dateformat="dmy")</formula>
    </cfRule>
  </conditionalFormatting>
  <conditionalFormatting sqref="K79:L79">
    <cfRule type="expression" dxfId="618" priority="1732">
      <formula>(dateformat="dmy")</formula>
    </cfRule>
  </conditionalFormatting>
  <conditionalFormatting sqref="Q111">
    <cfRule type="expression" dxfId="617" priority="1685">
      <formula>(dateformat="dmy")</formula>
    </cfRule>
  </conditionalFormatting>
  <conditionalFormatting sqref="R111">
    <cfRule type="expression" dxfId="616" priority="1683">
      <formula>AND(enddate_highlight="on",R111&lt;TODAY(),O111&lt;100%)</formula>
    </cfRule>
    <cfRule type="expression" dxfId="615" priority="1684">
      <formula>AND(enddate_highlight="on",R111&lt;=TODAY()+enddate_highlight_days,O111&lt;100%)</formula>
    </cfRule>
  </conditionalFormatting>
  <conditionalFormatting sqref="R111">
    <cfRule type="expression" dxfId="614" priority="1682">
      <formula>(dateformat="dmy")</formula>
    </cfRule>
  </conditionalFormatting>
  <conditionalFormatting sqref="K111:L111">
    <cfRule type="expression" dxfId="613" priority="1681">
      <formula>(dateformat="dmy")</formula>
    </cfRule>
  </conditionalFormatting>
  <conditionalFormatting sqref="Q112">
    <cfRule type="expression" dxfId="612" priority="1656">
      <formula>(dateformat="dmy")</formula>
    </cfRule>
  </conditionalFormatting>
  <conditionalFormatting sqref="R112">
    <cfRule type="expression" dxfId="611" priority="1654">
      <formula>AND(enddate_highlight="on",R112&lt;TODAY(),O112&lt;100%)</formula>
    </cfRule>
    <cfRule type="expression" dxfId="610" priority="1655">
      <formula>AND(enddate_highlight="on",R112&lt;=TODAY()+enddate_highlight_days,O112&lt;100%)</formula>
    </cfRule>
  </conditionalFormatting>
  <conditionalFormatting sqref="R112">
    <cfRule type="expression" dxfId="609" priority="1653">
      <formula>(dateformat="dmy")</formula>
    </cfRule>
  </conditionalFormatting>
  <conditionalFormatting sqref="K112:L112">
    <cfRule type="expression" dxfId="608" priority="1652">
      <formula>(dateformat="dmy")</formula>
    </cfRule>
  </conditionalFormatting>
  <conditionalFormatting sqref="Q113">
    <cfRule type="expression" dxfId="607" priority="1627">
      <formula>(dateformat="dmy")</formula>
    </cfRule>
  </conditionalFormatting>
  <conditionalFormatting sqref="R113">
    <cfRule type="expression" dxfId="606" priority="1625">
      <formula>AND(enddate_highlight="on",R113&lt;TODAY(),O113&lt;100%)</formula>
    </cfRule>
    <cfRule type="expression" dxfId="605" priority="1626">
      <formula>AND(enddate_highlight="on",R113&lt;=TODAY()+enddate_highlight_days,O113&lt;100%)</formula>
    </cfRule>
  </conditionalFormatting>
  <conditionalFormatting sqref="R113">
    <cfRule type="expression" dxfId="604" priority="1624">
      <formula>(dateformat="dmy")</formula>
    </cfRule>
  </conditionalFormatting>
  <conditionalFormatting sqref="K113:L113">
    <cfRule type="expression" dxfId="603" priority="1623">
      <formula>(dateformat="dmy")</formula>
    </cfRule>
  </conditionalFormatting>
  <conditionalFormatting sqref="Q114">
    <cfRule type="expression" dxfId="602" priority="1598">
      <formula>(dateformat="dmy")</formula>
    </cfRule>
  </conditionalFormatting>
  <conditionalFormatting sqref="R114">
    <cfRule type="expression" dxfId="601" priority="1596">
      <formula>AND(enddate_highlight="on",R114&lt;TODAY(),O114&lt;100%)</formula>
    </cfRule>
    <cfRule type="expression" dxfId="600" priority="1597">
      <formula>AND(enddate_highlight="on",R114&lt;=TODAY()+enddate_highlight_days,O114&lt;100%)</formula>
    </cfRule>
  </conditionalFormatting>
  <conditionalFormatting sqref="R114">
    <cfRule type="expression" dxfId="599" priority="1595">
      <formula>(dateformat="dmy")</formula>
    </cfRule>
  </conditionalFormatting>
  <conditionalFormatting sqref="K114:L114">
    <cfRule type="expression" dxfId="598" priority="1594">
      <formula>(dateformat="dmy")</formula>
    </cfRule>
  </conditionalFormatting>
  <conditionalFormatting sqref="Q115">
    <cfRule type="expression" dxfId="597" priority="1569">
      <formula>(dateformat="dmy")</formula>
    </cfRule>
  </conditionalFormatting>
  <conditionalFormatting sqref="R115">
    <cfRule type="expression" dxfId="596" priority="1567">
      <formula>AND(enddate_highlight="on",R115&lt;TODAY(),O115&lt;100%)</formula>
    </cfRule>
    <cfRule type="expression" dxfId="595" priority="1568">
      <formula>AND(enddate_highlight="on",R115&lt;=TODAY()+enddate_highlight_days,O115&lt;100%)</formula>
    </cfRule>
  </conditionalFormatting>
  <conditionalFormatting sqref="R115">
    <cfRule type="expression" dxfId="594" priority="1566">
      <formula>(dateformat="dmy")</formula>
    </cfRule>
  </conditionalFormatting>
  <conditionalFormatting sqref="K115:L115">
    <cfRule type="expression" dxfId="593" priority="1565">
      <formula>(dateformat="dmy")</formula>
    </cfRule>
  </conditionalFormatting>
  <conditionalFormatting sqref="Q97">
    <cfRule type="expression" dxfId="592" priority="1540">
      <formula>(dateformat="dmy")</formula>
    </cfRule>
  </conditionalFormatting>
  <conditionalFormatting sqref="R97">
    <cfRule type="expression" dxfId="591" priority="1538">
      <formula>AND(enddate_highlight="on",R97&lt;TODAY(),O97&lt;100%)</formula>
    </cfRule>
    <cfRule type="expression" dxfId="590" priority="1539">
      <formula>AND(enddate_highlight="on",R97&lt;=TODAY()+enddate_highlight_days,O97&lt;100%)</formula>
    </cfRule>
  </conditionalFormatting>
  <conditionalFormatting sqref="R97">
    <cfRule type="expression" dxfId="589" priority="1537">
      <formula>(dateformat="dmy")</formula>
    </cfRule>
  </conditionalFormatting>
  <conditionalFormatting sqref="K97:L97 K98:K100">
    <cfRule type="expression" dxfId="588" priority="1536">
      <formula>(dateformat="dmy")</formula>
    </cfRule>
  </conditionalFormatting>
  <conditionalFormatting sqref="E97">
    <cfRule type="expression" dxfId="587" priority="1530">
      <formula>$C97=7</formula>
    </cfRule>
    <cfRule type="expression" dxfId="586" priority="1531">
      <formula>$C97=6</formula>
    </cfRule>
    <cfRule type="expression" dxfId="585" priority="1532">
      <formula>$C97=5</formula>
    </cfRule>
    <cfRule type="expression" dxfId="584" priority="1533">
      <formula>$C97=4</formula>
    </cfRule>
    <cfRule type="expression" dxfId="583" priority="1534">
      <formula>$C97=3</formula>
    </cfRule>
    <cfRule type="expression" dxfId="582" priority="1535">
      <formula>$C97=2</formula>
    </cfRule>
  </conditionalFormatting>
  <conditionalFormatting sqref="Q98">
    <cfRule type="expression" dxfId="581" priority="1511">
      <formula>(dateformat="dmy")</formula>
    </cfRule>
  </conditionalFormatting>
  <conditionalFormatting sqref="R98">
    <cfRule type="expression" dxfId="580" priority="1509">
      <formula>AND(enddate_highlight="on",R98&lt;TODAY(),O98&lt;100%)</formula>
    </cfRule>
    <cfRule type="expression" dxfId="579" priority="1510">
      <formula>AND(enddate_highlight="on",R98&lt;=TODAY()+enddate_highlight_days,O98&lt;100%)</formula>
    </cfRule>
  </conditionalFormatting>
  <conditionalFormatting sqref="R98">
    <cfRule type="expression" dxfId="578" priority="1508">
      <formula>(dateformat="dmy")</formula>
    </cfRule>
  </conditionalFormatting>
  <conditionalFormatting sqref="L98">
    <cfRule type="expression" dxfId="577" priority="1507">
      <formula>(dateformat="dmy")</formula>
    </cfRule>
  </conditionalFormatting>
  <conditionalFormatting sqref="E98">
    <cfRule type="expression" dxfId="576" priority="1501">
      <formula>$C98=7</formula>
    </cfRule>
    <cfRule type="expression" dxfId="575" priority="1502">
      <formula>$C98=6</formula>
    </cfRule>
    <cfRule type="expression" dxfId="574" priority="1503">
      <formula>$C98=5</formula>
    </cfRule>
    <cfRule type="expression" dxfId="573" priority="1504">
      <formula>$C98=4</formula>
    </cfRule>
    <cfRule type="expression" dxfId="572" priority="1505">
      <formula>$C98=3</formula>
    </cfRule>
    <cfRule type="expression" dxfId="571" priority="1506">
      <formula>$C98=2</formula>
    </cfRule>
  </conditionalFormatting>
  <conditionalFormatting sqref="Q99">
    <cfRule type="expression" dxfId="570" priority="1482">
      <formula>(dateformat="dmy")</formula>
    </cfRule>
  </conditionalFormatting>
  <conditionalFormatting sqref="R99">
    <cfRule type="expression" dxfId="569" priority="1480">
      <formula>AND(enddate_highlight="on",R99&lt;TODAY(),O99&lt;100%)</formula>
    </cfRule>
    <cfRule type="expression" dxfId="568" priority="1481">
      <formula>AND(enddate_highlight="on",R99&lt;=TODAY()+enddate_highlight_days,O99&lt;100%)</formula>
    </cfRule>
  </conditionalFormatting>
  <conditionalFormatting sqref="R99">
    <cfRule type="expression" dxfId="567" priority="1479">
      <formula>(dateformat="dmy")</formula>
    </cfRule>
  </conditionalFormatting>
  <conditionalFormatting sqref="E99">
    <cfRule type="expression" dxfId="566" priority="1472">
      <formula>$C99=7</formula>
    </cfRule>
    <cfRule type="expression" dxfId="565" priority="1473">
      <formula>$C99=6</formula>
    </cfRule>
    <cfRule type="expression" dxfId="564" priority="1474">
      <formula>$C99=5</formula>
    </cfRule>
    <cfRule type="expression" dxfId="563" priority="1475">
      <formula>$C99=4</formula>
    </cfRule>
    <cfRule type="expression" dxfId="562" priority="1476">
      <formula>$C99=3</formula>
    </cfRule>
    <cfRule type="expression" dxfId="561" priority="1477">
      <formula>$C99=2</formula>
    </cfRule>
  </conditionalFormatting>
  <conditionalFormatting sqref="Q100">
    <cfRule type="expression" dxfId="560" priority="1453">
      <formula>(dateformat="dmy")</formula>
    </cfRule>
  </conditionalFormatting>
  <conditionalFormatting sqref="R100">
    <cfRule type="expression" dxfId="559" priority="1451">
      <formula>AND(enddate_highlight="on",R100&lt;TODAY(),O100&lt;100%)</formula>
    </cfRule>
    <cfRule type="expression" dxfId="558" priority="1452">
      <formula>AND(enddate_highlight="on",R100&lt;=TODAY()+enddate_highlight_days,O100&lt;100%)</formula>
    </cfRule>
  </conditionalFormatting>
  <conditionalFormatting sqref="R100">
    <cfRule type="expression" dxfId="557" priority="1450">
      <formula>(dateformat="dmy")</formula>
    </cfRule>
  </conditionalFormatting>
  <conditionalFormatting sqref="E100">
    <cfRule type="expression" dxfId="556" priority="1443">
      <formula>$C100=7</formula>
    </cfRule>
    <cfRule type="expression" dxfId="555" priority="1444">
      <formula>$C100=6</formula>
    </cfRule>
    <cfRule type="expression" dxfId="554" priority="1445">
      <formula>$C100=5</formula>
    </cfRule>
    <cfRule type="expression" dxfId="553" priority="1446">
      <formula>$C100=4</formula>
    </cfRule>
    <cfRule type="expression" dxfId="552" priority="1447">
      <formula>$C100=3</formula>
    </cfRule>
    <cfRule type="expression" dxfId="551" priority="1448">
      <formula>$C100=2</formula>
    </cfRule>
  </conditionalFormatting>
  <conditionalFormatting sqref="Q101">
    <cfRule type="expression" dxfId="550" priority="1395">
      <formula>(dateformat="dmy")</formula>
    </cfRule>
  </conditionalFormatting>
  <conditionalFormatting sqref="R101">
    <cfRule type="expression" dxfId="549" priority="1393">
      <formula>AND(enddate_highlight="on",R101&lt;TODAY(),O101&lt;100%)</formula>
    </cfRule>
    <cfRule type="expression" dxfId="548" priority="1394">
      <formula>AND(enddate_highlight="on",R101&lt;=TODAY()+enddate_highlight_days,O101&lt;100%)</formula>
    </cfRule>
  </conditionalFormatting>
  <conditionalFormatting sqref="R101">
    <cfRule type="expression" dxfId="547" priority="1392">
      <formula>(dateformat="dmy")</formula>
    </cfRule>
  </conditionalFormatting>
  <conditionalFormatting sqref="K101:L101">
    <cfRule type="expression" dxfId="546" priority="1391">
      <formula>(dateformat="dmy")</formula>
    </cfRule>
  </conditionalFormatting>
  <conditionalFormatting sqref="Q102">
    <cfRule type="expression" dxfId="545" priority="1366">
      <formula>(dateformat="dmy")</formula>
    </cfRule>
  </conditionalFormatting>
  <conditionalFormatting sqref="R102">
    <cfRule type="expression" dxfId="544" priority="1364">
      <formula>AND(enddate_highlight="on",R102&lt;TODAY(),O102&lt;100%)</formula>
    </cfRule>
    <cfRule type="expression" dxfId="543" priority="1365">
      <formula>AND(enddate_highlight="on",R102&lt;=TODAY()+enddate_highlight_days,O102&lt;100%)</formula>
    </cfRule>
  </conditionalFormatting>
  <conditionalFormatting sqref="R102">
    <cfRule type="expression" dxfId="542" priority="1363">
      <formula>(dateformat="dmy")</formula>
    </cfRule>
  </conditionalFormatting>
  <conditionalFormatting sqref="K102:L102">
    <cfRule type="expression" dxfId="541" priority="1362">
      <formula>(dateformat="dmy")</formula>
    </cfRule>
  </conditionalFormatting>
  <conditionalFormatting sqref="K107:L115">
    <cfRule type="expression" dxfId="540" priority="1304">
      <formula>(dateformat="dmy")</formula>
    </cfRule>
  </conditionalFormatting>
  <conditionalFormatting sqref="Q107:Q115">
    <cfRule type="expression" dxfId="539" priority="1308">
      <formula>(dateformat="dmy")</formula>
    </cfRule>
  </conditionalFormatting>
  <conditionalFormatting sqref="R107:R115">
    <cfRule type="expression" dxfId="538" priority="1305">
      <formula>(dateformat="dmy")</formula>
    </cfRule>
  </conditionalFormatting>
  <conditionalFormatting sqref="L100">
    <cfRule type="expression" dxfId="537" priority="1295">
      <formula>(dateformat="dmy")</formula>
    </cfRule>
  </conditionalFormatting>
  <conditionalFormatting sqref="L99">
    <cfRule type="expression" dxfId="536" priority="1296">
      <formula>(dateformat="dmy")</formula>
    </cfRule>
  </conditionalFormatting>
  <conditionalFormatting sqref="Q127">
    <cfRule type="expression" dxfId="535" priority="1276">
      <formula>(dateformat="dmy")</formula>
    </cfRule>
  </conditionalFormatting>
  <conditionalFormatting sqref="R127">
    <cfRule type="expression" dxfId="534" priority="1274">
      <formula>AND(enddate_highlight="on",R127&lt;TODAY(),O127&lt;100%)</formula>
    </cfRule>
    <cfRule type="expression" dxfId="533" priority="1275">
      <formula>AND(enddate_highlight="on",R127&lt;=TODAY()+enddate_highlight_days,O127&lt;100%)</formula>
    </cfRule>
  </conditionalFormatting>
  <conditionalFormatting sqref="R127 W127:X127">
    <cfRule type="expression" dxfId="532" priority="1273">
      <formula>(dateformat="dmy")</formula>
    </cfRule>
  </conditionalFormatting>
  <conditionalFormatting sqref="K127:L127">
    <cfRule type="expression" dxfId="531" priority="1272">
      <formula>(dateformat="dmy")</formula>
    </cfRule>
  </conditionalFormatting>
  <conditionalFormatting sqref="Q128">
    <cfRule type="expression" dxfId="530" priority="1247">
      <formula>(dateformat="dmy")</formula>
    </cfRule>
  </conditionalFormatting>
  <conditionalFormatting sqref="R128">
    <cfRule type="expression" dxfId="529" priority="1245">
      <formula>AND(enddate_highlight="on",R128&lt;TODAY(),O128&lt;100%)</formula>
    </cfRule>
    <cfRule type="expression" dxfId="528" priority="1246">
      <formula>AND(enddate_highlight="on",R128&lt;=TODAY()+enddate_highlight_days,O128&lt;100%)</formula>
    </cfRule>
  </conditionalFormatting>
  <conditionalFormatting sqref="R128 W128:X128">
    <cfRule type="expression" dxfId="527" priority="1244">
      <formula>(dateformat="dmy")</formula>
    </cfRule>
  </conditionalFormatting>
  <conditionalFormatting sqref="K128:L128">
    <cfRule type="expression" dxfId="526" priority="1243">
      <formula>(dateformat="dmy")</formula>
    </cfRule>
  </conditionalFormatting>
  <conditionalFormatting sqref="E128">
    <cfRule type="expression" dxfId="525" priority="1237">
      <formula>$C128=7</formula>
    </cfRule>
    <cfRule type="expression" dxfId="524" priority="1238">
      <formula>$C128=6</formula>
    </cfRule>
    <cfRule type="expression" dxfId="523" priority="1239">
      <formula>$C128=5</formula>
    </cfRule>
    <cfRule type="expression" dxfId="522" priority="1240">
      <formula>$C128=4</formula>
    </cfRule>
    <cfRule type="expression" dxfId="521" priority="1241">
      <formula>$C128=3</formula>
    </cfRule>
    <cfRule type="expression" dxfId="520" priority="1242">
      <formula>$C128=2</formula>
    </cfRule>
  </conditionalFormatting>
  <conditionalFormatting sqref="Q129">
    <cfRule type="expression" dxfId="519" priority="1218">
      <formula>(dateformat="dmy")</formula>
    </cfRule>
  </conditionalFormatting>
  <conditionalFormatting sqref="R129">
    <cfRule type="expression" dxfId="518" priority="1216">
      <formula>AND(enddate_highlight="on",R129&lt;TODAY(),O129&lt;100%)</formula>
    </cfRule>
    <cfRule type="expression" dxfId="517" priority="1217">
      <formula>AND(enddate_highlight="on",R129&lt;=TODAY()+enddate_highlight_days,O129&lt;100%)</formula>
    </cfRule>
  </conditionalFormatting>
  <conditionalFormatting sqref="R129 W129:X129">
    <cfRule type="expression" dxfId="516" priority="1215">
      <formula>(dateformat="dmy")</formula>
    </cfRule>
  </conditionalFormatting>
  <conditionalFormatting sqref="K129">
    <cfRule type="expression" dxfId="515" priority="1214">
      <formula>(dateformat="dmy")</formula>
    </cfRule>
  </conditionalFormatting>
  <conditionalFormatting sqref="E129">
    <cfRule type="expression" dxfId="514" priority="1208">
      <formula>$C129=7</formula>
    </cfRule>
    <cfRule type="expression" dxfId="513" priority="1209">
      <formula>$C129=6</formula>
    </cfRule>
    <cfRule type="expression" dxfId="512" priority="1210">
      <formula>$C129=5</formula>
    </cfRule>
    <cfRule type="expression" dxfId="511" priority="1211">
      <formula>$C129=4</formula>
    </cfRule>
    <cfRule type="expression" dxfId="510" priority="1212">
      <formula>$C129=3</formula>
    </cfRule>
    <cfRule type="expression" dxfId="509" priority="1213">
      <formula>$C129=2</formula>
    </cfRule>
  </conditionalFormatting>
  <conditionalFormatting sqref="Q130">
    <cfRule type="expression" dxfId="508" priority="1189">
      <formula>(dateformat="dmy")</formula>
    </cfRule>
  </conditionalFormatting>
  <conditionalFormatting sqref="R130">
    <cfRule type="expression" dxfId="507" priority="1187">
      <formula>AND(enddate_highlight="on",R130&lt;TODAY(),O130&lt;100%)</formula>
    </cfRule>
    <cfRule type="expression" dxfId="506" priority="1188">
      <formula>AND(enddate_highlight="on",R130&lt;=TODAY()+enddate_highlight_days,O130&lt;100%)</formula>
    </cfRule>
  </conditionalFormatting>
  <conditionalFormatting sqref="R130 W130:X130">
    <cfRule type="expression" dxfId="505" priority="1186">
      <formula>(dateformat="dmy")</formula>
    </cfRule>
  </conditionalFormatting>
  <conditionalFormatting sqref="K130">
    <cfRule type="expression" dxfId="504" priority="1185">
      <formula>(dateformat="dmy")</formula>
    </cfRule>
  </conditionalFormatting>
  <conditionalFormatting sqref="E130">
    <cfRule type="expression" dxfId="503" priority="1179">
      <formula>$C130=7</formula>
    </cfRule>
    <cfRule type="expression" dxfId="502" priority="1180">
      <formula>$C130=6</formula>
    </cfRule>
    <cfRule type="expression" dxfId="501" priority="1181">
      <formula>$C130=5</formula>
    </cfRule>
    <cfRule type="expression" dxfId="500" priority="1182">
      <formula>$C130=4</formula>
    </cfRule>
    <cfRule type="expression" dxfId="499" priority="1183">
      <formula>$C130=3</formula>
    </cfRule>
    <cfRule type="expression" dxfId="498" priority="1184">
      <formula>$C130=2</formula>
    </cfRule>
  </conditionalFormatting>
  <conditionalFormatting sqref="Q131">
    <cfRule type="expression" dxfId="497" priority="1131">
      <formula>(dateformat="dmy")</formula>
    </cfRule>
  </conditionalFormatting>
  <conditionalFormatting sqref="R131">
    <cfRule type="expression" dxfId="496" priority="1129">
      <formula>AND(enddate_highlight="on",R131&lt;TODAY(),O131&lt;100%)</formula>
    </cfRule>
    <cfRule type="expression" dxfId="495" priority="1130">
      <formula>AND(enddate_highlight="on",R131&lt;=TODAY()+enddate_highlight_days,O131&lt;100%)</formula>
    </cfRule>
  </conditionalFormatting>
  <conditionalFormatting sqref="R131 W131:X131">
    <cfRule type="expression" dxfId="494" priority="1128">
      <formula>(dateformat="dmy")</formula>
    </cfRule>
  </conditionalFormatting>
  <conditionalFormatting sqref="K131:L131">
    <cfRule type="expression" dxfId="493" priority="1127">
      <formula>(dateformat="dmy")</formula>
    </cfRule>
  </conditionalFormatting>
  <conditionalFormatting sqref="L130">
    <cfRule type="expression" dxfId="492" priority="1032">
      <formula>(dateformat="dmy")</formula>
    </cfRule>
  </conditionalFormatting>
  <conditionalFormatting sqref="L129">
    <cfRule type="expression" dxfId="491" priority="1033">
      <formula>(dateformat="dmy")</formula>
    </cfRule>
  </conditionalFormatting>
  <conditionalFormatting sqref="E131">
    <cfRule type="expression" dxfId="490" priority="1026">
      <formula>$C131=7</formula>
    </cfRule>
    <cfRule type="expression" dxfId="489" priority="1027">
      <formula>$C131=6</formula>
    </cfRule>
    <cfRule type="expression" dxfId="488" priority="1028">
      <formula>$C131=5</formula>
    </cfRule>
    <cfRule type="expression" dxfId="487" priority="1029">
      <formula>$C131=4</formula>
    </cfRule>
    <cfRule type="expression" dxfId="486" priority="1030">
      <formula>$C131=3</formula>
    </cfRule>
    <cfRule type="expression" dxfId="485" priority="1031">
      <formula>$C131=2</formula>
    </cfRule>
  </conditionalFormatting>
  <conditionalFormatting sqref="Q133">
    <cfRule type="expression" dxfId="484" priority="892">
      <formula>(dateformat="dmy")</formula>
    </cfRule>
  </conditionalFormatting>
  <conditionalFormatting sqref="R133">
    <cfRule type="expression" dxfId="483" priority="890">
      <formula>AND(enddate_highlight="on",R133&lt;TODAY(),O133&lt;100%)</formula>
    </cfRule>
    <cfRule type="expression" dxfId="482" priority="891">
      <formula>AND(enddate_highlight="on",R133&lt;=TODAY()+enddate_highlight_days,O133&lt;100%)</formula>
    </cfRule>
  </conditionalFormatting>
  <conditionalFormatting sqref="R133 W133:X133">
    <cfRule type="expression" dxfId="481" priority="889">
      <formula>(dateformat="dmy")</formula>
    </cfRule>
  </conditionalFormatting>
  <conditionalFormatting sqref="K133:L133">
    <cfRule type="expression" dxfId="480" priority="888">
      <formula>(dateformat="dmy")</formula>
    </cfRule>
  </conditionalFormatting>
  <conditionalFormatting sqref="E133">
    <cfRule type="expression" dxfId="479" priority="882">
      <formula>$C133=7</formula>
    </cfRule>
    <cfRule type="expression" dxfId="478" priority="883">
      <formula>$C133=6</formula>
    </cfRule>
    <cfRule type="expression" dxfId="477" priority="884">
      <formula>$C133=5</formula>
    </cfRule>
    <cfRule type="expression" dxfId="476" priority="885">
      <formula>$C133=4</formula>
    </cfRule>
    <cfRule type="expression" dxfId="475" priority="886">
      <formula>$C133=3</formula>
    </cfRule>
    <cfRule type="expression" dxfId="474" priority="887">
      <formula>$C133=2</formula>
    </cfRule>
  </conditionalFormatting>
  <conditionalFormatting sqref="Q132">
    <cfRule type="expression" dxfId="473" priority="863">
      <formula>(dateformat="dmy")</formula>
    </cfRule>
  </conditionalFormatting>
  <conditionalFormatting sqref="R132">
    <cfRule type="expression" dxfId="472" priority="861">
      <formula>AND(enddate_highlight="on",R132&lt;TODAY(),O132&lt;100%)</formula>
    </cfRule>
    <cfRule type="expression" dxfId="471" priority="862">
      <formula>AND(enddate_highlight="on",R132&lt;=TODAY()+enddate_highlight_days,O132&lt;100%)</formula>
    </cfRule>
  </conditionalFormatting>
  <conditionalFormatting sqref="R132 W132:X132">
    <cfRule type="expression" dxfId="470" priority="860">
      <formula>(dateformat="dmy")</formula>
    </cfRule>
  </conditionalFormatting>
  <conditionalFormatting sqref="K132:L132">
    <cfRule type="expression" dxfId="469" priority="859">
      <formula>(dateformat="dmy")</formula>
    </cfRule>
  </conditionalFormatting>
  <conditionalFormatting sqref="E132">
    <cfRule type="expression" dxfId="468" priority="853">
      <formula>$C132=7</formula>
    </cfRule>
    <cfRule type="expression" dxfId="467" priority="854">
      <formula>$C132=6</formula>
    </cfRule>
    <cfRule type="expression" dxfId="466" priority="855">
      <formula>$C132=5</formula>
    </cfRule>
    <cfRule type="expression" dxfId="465" priority="856">
      <formula>$C132=4</formula>
    </cfRule>
    <cfRule type="expression" dxfId="464" priority="857">
      <formula>$C132=3</formula>
    </cfRule>
    <cfRule type="expression" dxfId="463" priority="858">
      <formula>$C132=2</formula>
    </cfRule>
  </conditionalFormatting>
  <conditionalFormatting sqref="E84">
    <cfRule type="expression" dxfId="462" priority="829">
      <formula>$C84=7</formula>
    </cfRule>
    <cfRule type="expression" dxfId="461" priority="830">
      <formula>$C84=6</formula>
    </cfRule>
    <cfRule type="expression" dxfId="460" priority="831">
      <formula>$C84=5</formula>
    </cfRule>
    <cfRule type="expression" dxfId="459" priority="832">
      <formula>$C84=4</formula>
    </cfRule>
    <cfRule type="expression" dxfId="458" priority="833">
      <formula>$C84=3</formula>
    </cfRule>
    <cfRule type="expression" dxfId="457" priority="834">
      <formula>$C84=2</formula>
    </cfRule>
  </conditionalFormatting>
  <conditionalFormatting sqref="R84">
    <cfRule type="expression" dxfId="456" priority="827">
      <formula>AND(enddate_highlight="on",R84&lt;TODAY(),O84&lt;100%)</formula>
    </cfRule>
    <cfRule type="expression" dxfId="455" priority="828">
      <formula>AND(enddate_highlight="on",R84&lt;=TODAY()+enddate_highlight_days,O84&lt;100%)</formula>
    </cfRule>
  </conditionalFormatting>
  <conditionalFormatting sqref="Q84">
    <cfRule type="expression" dxfId="454" priority="826">
      <formula>(dateformat="dmy")</formula>
    </cfRule>
  </conditionalFormatting>
  <conditionalFormatting sqref="Z84:NY84">
    <cfRule type="expression" dxfId="453" priority="836">
      <formula>AND($W84&lt;=Z$8,$X84&gt;=Z$8)</formula>
    </cfRule>
  </conditionalFormatting>
  <conditionalFormatting sqref="Z84:NY84">
    <cfRule type="expression" dxfId="452" priority="837" stopIfTrue="1">
      <formula>AND($E$8&gt;=Z$8,$E$8&lt;AA$8)</formula>
    </cfRule>
    <cfRule type="expression" priority="838" stopIfTrue="1">
      <formula>IF(OR($R$6="Monthly",$R$6="Quarterly"),OR(AA$8&lt;=$Q84,Z$8&gt;$R84),OR(Z$8&gt;$R84,Z$8&lt;$Q84))</formula>
    </cfRule>
    <cfRule type="expression" dxfId="451" priority="839" stopIfTrue="1">
      <formula>OR($O84&gt;=1,IF(OR($R$6="Quarterly",$R$6="Monthly"),AA$8&lt;=$Q84+$U84,Z$8&lt;$Q84+$U84))</formula>
    </cfRule>
    <cfRule type="expression" dxfId="450" priority="840" stopIfTrue="1">
      <formula>$P84="k"</formula>
    </cfRule>
    <cfRule type="expression" dxfId="449" priority="841" stopIfTrue="1">
      <formula>$P84="o"</formula>
    </cfRule>
    <cfRule type="expression" dxfId="448" priority="842" stopIfTrue="1">
      <formula>$P84="y"</formula>
    </cfRule>
    <cfRule type="expression" dxfId="447" priority="843" stopIfTrue="1">
      <formula>$P84="p"</formula>
    </cfRule>
    <cfRule type="expression" dxfId="446" priority="844" stopIfTrue="1">
      <formula>$P84="g"</formula>
    </cfRule>
    <cfRule type="expression" dxfId="445" priority="845" stopIfTrue="1">
      <formula>$P84="r"</formula>
    </cfRule>
    <cfRule type="expression" dxfId="444" priority="846" stopIfTrue="1">
      <formula>$P84=1</formula>
    </cfRule>
    <cfRule type="expression" dxfId="443" priority="847" stopIfTrue="1">
      <formula>$P84=2</formula>
    </cfRule>
    <cfRule type="expression" dxfId="442" priority="848" stopIfTrue="1">
      <formula>$P84=3</formula>
    </cfRule>
    <cfRule type="expression" dxfId="441" priority="849" stopIfTrue="1">
      <formula>$P84=4</formula>
    </cfRule>
    <cfRule type="expression" dxfId="440" priority="850" stopIfTrue="1">
      <formula>$P84=5</formula>
    </cfRule>
    <cfRule type="expression" dxfId="439" priority="851" stopIfTrue="1">
      <formula>$P84=6</formula>
    </cfRule>
    <cfRule type="expression" dxfId="438" priority="852" stopIfTrue="1">
      <formula>TRUE</formula>
    </cfRule>
  </conditionalFormatting>
  <conditionalFormatting sqref="R84">
    <cfRule type="expression" dxfId="437" priority="825">
      <formula>(dateformat="dmy")</formula>
    </cfRule>
  </conditionalFormatting>
  <conditionalFormatting sqref="K84:L84">
    <cfRule type="expression" dxfId="436" priority="824">
      <formula>(dateformat="dmy")</formula>
    </cfRule>
  </conditionalFormatting>
  <conditionalFormatting sqref="Z88:NY89">
    <cfRule type="expression" dxfId="435" priority="807">
      <formula>AND($W88&lt;=Z$8,$X88&gt;=Z$8)</formula>
    </cfRule>
  </conditionalFormatting>
  <conditionalFormatting sqref="Z88:NY89">
    <cfRule type="expression" dxfId="434" priority="808" stopIfTrue="1">
      <formula>AND($E$8&gt;=Z$8,$E$8&lt;AA$8)</formula>
    </cfRule>
    <cfRule type="expression" priority="809" stopIfTrue="1">
      <formula>IF(OR($R$6="Monthly",$R$6="Quarterly"),OR(AA$8&lt;=$Q88,Z$8&gt;$R88),OR(Z$8&gt;$R88,Z$8&lt;$Q88))</formula>
    </cfRule>
    <cfRule type="expression" dxfId="433" priority="810" stopIfTrue="1">
      <formula>OR($O88&gt;=1,IF(OR($R$6="Quarterly",$R$6="Monthly"),AA$8&lt;=$Q88+$U88,Z$8&lt;$Q88+$U88))</formula>
    </cfRule>
    <cfRule type="expression" dxfId="432" priority="811" stopIfTrue="1">
      <formula>$P88="k"</formula>
    </cfRule>
    <cfRule type="expression" dxfId="431" priority="812" stopIfTrue="1">
      <formula>$P88="o"</formula>
    </cfRule>
    <cfRule type="expression" dxfId="430" priority="813" stopIfTrue="1">
      <formula>$P88="y"</formula>
    </cfRule>
    <cfRule type="expression" dxfId="429" priority="814" stopIfTrue="1">
      <formula>$P88="p"</formula>
    </cfRule>
    <cfRule type="expression" dxfId="428" priority="815" stopIfTrue="1">
      <formula>$P88="g"</formula>
    </cfRule>
    <cfRule type="expression" dxfId="427" priority="816" stopIfTrue="1">
      <formula>$P88="r"</formula>
    </cfRule>
    <cfRule type="expression" dxfId="426" priority="817" stopIfTrue="1">
      <formula>$P88=1</formula>
    </cfRule>
    <cfRule type="expression" dxfId="425" priority="818" stopIfTrue="1">
      <formula>$P88=2</formula>
    </cfRule>
    <cfRule type="expression" dxfId="424" priority="819" stopIfTrue="1">
      <formula>$P88=3</formula>
    </cfRule>
    <cfRule type="expression" dxfId="423" priority="820" stopIfTrue="1">
      <formula>$P88=4</formula>
    </cfRule>
    <cfRule type="expression" dxfId="422" priority="821" stopIfTrue="1">
      <formula>$P88=5</formula>
    </cfRule>
    <cfRule type="expression" dxfId="421" priority="822" stopIfTrue="1">
      <formula>$P88=6</formula>
    </cfRule>
    <cfRule type="expression" dxfId="420" priority="823" stopIfTrue="1">
      <formula>TRUE</formula>
    </cfRule>
  </conditionalFormatting>
  <conditionalFormatting sqref="E88:E89">
    <cfRule type="expression" dxfId="419" priority="800">
      <formula>$C88=7</formula>
    </cfRule>
    <cfRule type="expression" dxfId="418" priority="801">
      <formula>$C88=6</formula>
    </cfRule>
    <cfRule type="expression" dxfId="417" priority="802">
      <formula>$C88=5</formula>
    </cfRule>
    <cfRule type="expression" dxfId="416" priority="803">
      <formula>$C88=4</formula>
    </cfRule>
    <cfRule type="expression" dxfId="415" priority="804">
      <formula>$C88=3</formula>
    </cfRule>
    <cfRule type="expression" dxfId="414" priority="805">
      <formula>$C88=2</formula>
    </cfRule>
  </conditionalFormatting>
  <conditionalFormatting sqref="Q88:Q89">
    <cfRule type="expression" dxfId="413" priority="799">
      <formula>(dateformat="dmy")</formula>
    </cfRule>
  </conditionalFormatting>
  <conditionalFormatting sqref="R88:R89">
    <cfRule type="expression" dxfId="412" priority="797">
      <formula>AND(enddate_highlight="on",R88&lt;TODAY(),O88&lt;100%)</formula>
    </cfRule>
    <cfRule type="expression" dxfId="411" priority="798">
      <formula>AND(enddate_highlight="on",R88&lt;=TODAY()+enddate_highlight_days,O88&lt;100%)</formula>
    </cfRule>
  </conditionalFormatting>
  <conditionalFormatting sqref="R88:R89">
    <cfRule type="expression" dxfId="410" priority="796">
      <formula>(dateformat="dmy")</formula>
    </cfRule>
  </conditionalFormatting>
  <conditionalFormatting sqref="K88:L88">
    <cfRule type="expression" dxfId="409" priority="795">
      <formula>(dateformat="dmy")</formula>
    </cfRule>
  </conditionalFormatting>
  <conditionalFormatting sqref="K89:L89">
    <cfRule type="expression" dxfId="408" priority="794">
      <formula>(dateformat="dmy")</formula>
    </cfRule>
  </conditionalFormatting>
  <conditionalFormatting sqref="Q96">
    <cfRule type="expression" dxfId="407" priority="745">
      <formula>(dateformat="dmy")</formula>
    </cfRule>
  </conditionalFormatting>
  <conditionalFormatting sqref="R96">
    <cfRule type="expression" dxfId="406" priority="743">
      <formula>AND(enddate_highlight="on",R96&lt;TODAY(),O96&lt;100%)</formula>
    </cfRule>
    <cfRule type="expression" dxfId="405" priority="744">
      <formula>AND(enddate_highlight="on",R96&lt;=TODAY()+enddate_highlight_days,O96&lt;100%)</formula>
    </cfRule>
  </conditionalFormatting>
  <conditionalFormatting sqref="R96">
    <cfRule type="expression" dxfId="404" priority="742">
      <formula>(dateformat="dmy")</formula>
    </cfRule>
  </conditionalFormatting>
  <conditionalFormatting sqref="K96:L96">
    <cfRule type="expression" dxfId="403" priority="741">
      <formula>(dateformat="dmy")</formula>
    </cfRule>
  </conditionalFormatting>
  <conditionalFormatting sqref="E96">
    <cfRule type="expression" dxfId="402" priority="735">
      <formula>$C96=7</formula>
    </cfRule>
    <cfRule type="expression" dxfId="401" priority="736">
      <formula>$C96=6</formula>
    </cfRule>
    <cfRule type="expression" dxfId="400" priority="737">
      <formula>$C96=5</formula>
    </cfRule>
    <cfRule type="expression" dxfId="399" priority="738">
      <formula>$C96=4</formula>
    </cfRule>
    <cfRule type="expression" dxfId="398" priority="739">
      <formula>$C96=3</formula>
    </cfRule>
    <cfRule type="expression" dxfId="397" priority="740">
      <formula>$C96=2</formula>
    </cfRule>
  </conditionalFormatting>
  <conditionalFormatting sqref="Q123">
    <cfRule type="expression" dxfId="396" priority="716">
      <formula>(dateformat="dmy")</formula>
    </cfRule>
  </conditionalFormatting>
  <conditionalFormatting sqref="R123">
    <cfRule type="expression" dxfId="395" priority="714">
      <formula>AND(enddate_highlight="on",R123&lt;TODAY(),O123&lt;100%)</formula>
    </cfRule>
    <cfRule type="expression" dxfId="394" priority="715">
      <formula>AND(enddate_highlight="on",R123&lt;=TODAY()+enddate_highlight_days,O123&lt;100%)</formula>
    </cfRule>
  </conditionalFormatting>
  <conditionalFormatting sqref="R123">
    <cfRule type="expression" dxfId="393" priority="713">
      <formula>(dateformat="dmy")</formula>
    </cfRule>
  </conditionalFormatting>
  <conditionalFormatting sqref="K123:L123">
    <cfRule type="expression" dxfId="392" priority="712">
      <formula>(dateformat="dmy")</formula>
    </cfRule>
  </conditionalFormatting>
  <conditionalFormatting sqref="E123">
    <cfRule type="expression" dxfId="391" priority="706">
      <formula>$C123=7</formula>
    </cfRule>
    <cfRule type="expression" dxfId="390" priority="707">
      <formula>$C123=6</formula>
    </cfRule>
    <cfRule type="expression" dxfId="389" priority="708">
      <formula>$C123=5</formula>
    </cfRule>
    <cfRule type="expression" dxfId="388" priority="709">
      <formula>$C123=4</formula>
    </cfRule>
    <cfRule type="expression" dxfId="387" priority="710">
      <formula>$C123=3</formula>
    </cfRule>
    <cfRule type="expression" dxfId="386" priority="711">
      <formula>$C123=2</formula>
    </cfRule>
  </conditionalFormatting>
  <conditionalFormatting sqref="Q124">
    <cfRule type="expression" dxfId="385" priority="705">
      <formula>(dateformat="dmy")</formula>
    </cfRule>
  </conditionalFormatting>
  <conditionalFormatting sqref="R124">
    <cfRule type="expression" dxfId="384" priority="703">
      <formula>AND(enddate_highlight="on",R124&lt;TODAY(),O124&lt;100%)</formula>
    </cfRule>
    <cfRule type="expression" dxfId="383" priority="704">
      <formula>AND(enddate_highlight="on",R124&lt;=TODAY()+enddate_highlight_days,O124&lt;100%)</formula>
    </cfRule>
  </conditionalFormatting>
  <conditionalFormatting sqref="R124">
    <cfRule type="expression" dxfId="382" priority="702">
      <formula>(dateformat="dmy")</formula>
    </cfRule>
  </conditionalFormatting>
  <conditionalFormatting sqref="K124">
    <cfRule type="expression" dxfId="381" priority="701">
      <formula>(dateformat="dmy")</formula>
    </cfRule>
  </conditionalFormatting>
  <conditionalFormatting sqref="E124">
    <cfRule type="expression" dxfId="380" priority="695">
      <formula>$C124=7</formula>
    </cfRule>
    <cfRule type="expression" dxfId="379" priority="696">
      <formula>$C124=6</formula>
    </cfRule>
    <cfRule type="expression" dxfId="378" priority="697">
      <formula>$C124=5</formula>
    </cfRule>
    <cfRule type="expression" dxfId="377" priority="698">
      <formula>$C124=4</formula>
    </cfRule>
    <cfRule type="expression" dxfId="376" priority="699">
      <formula>$C124=3</formula>
    </cfRule>
    <cfRule type="expression" dxfId="375" priority="700">
      <formula>$C124=2</formula>
    </cfRule>
  </conditionalFormatting>
  <conditionalFormatting sqref="L124">
    <cfRule type="expression" dxfId="374" priority="694">
      <formula>(dateformat="dmy")</formula>
    </cfRule>
  </conditionalFormatting>
  <conditionalFormatting sqref="Q125">
    <cfRule type="expression" dxfId="373" priority="675">
      <formula>(dateformat="dmy")</formula>
    </cfRule>
  </conditionalFormatting>
  <conditionalFormatting sqref="R125">
    <cfRule type="expression" dxfId="372" priority="673">
      <formula>AND(enddate_highlight="on",R125&lt;TODAY(),O125&lt;100%)</formula>
    </cfRule>
    <cfRule type="expression" dxfId="371" priority="674">
      <formula>AND(enddate_highlight="on",R125&lt;=TODAY()+enddate_highlight_days,O125&lt;100%)</formula>
    </cfRule>
  </conditionalFormatting>
  <conditionalFormatting sqref="R125">
    <cfRule type="expression" dxfId="370" priority="672">
      <formula>(dateformat="dmy")</formula>
    </cfRule>
  </conditionalFormatting>
  <conditionalFormatting sqref="K125">
    <cfRule type="expression" dxfId="369" priority="671">
      <formula>(dateformat="dmy")</formula>
    </cfRule>
  </conditionalFormatting>
  <conditionalFormatting sqref="E125">
    <cfRule type="expression" dxfId="368" priority="665">
      <formula>$C125=7</formula>
    </cfRule>
    <cfRule type="expression" dxfId="367" priority="666">
      <formula>$C125=6</formula>
    </cfRule>
    <cfRule type="expression" dxfId="366" priority="667">
      <formula>$C125=5</formula>
    </cfRule>
    <cfRule type="expression" dxfId="365" priority="668">
      <formula>$C125=4</formula>
    </cfRule>
    <cfRule type="expression" dxfId="364" priority="669">
      <formula>$C125=3</formula>
    </cfRule>
    <cfRule type="expression" dxfId="363" priority="670">
      <formula>$C125=2</formula>
    </cfRule>
  </conditionalFormatting>
  <conditionalFormatting sqref="L125">
    <cfRule type="expression" dxfId="362" priority="664">
      <formula>(dateformat="dmy")</formula>
    </cfRule>
  </conditionalFormatting>
  <conditionalFormatting sqref="Q126">
    <cfRule type="expression" dxfId="361" priority="645">
      <formula>(dateformat="dmy")</formula>
    </cfRule>
  </conditionalFormatting>
  <conditionalFormatting sqref="R126">
    <cfRule type="expression" dxfId="360" priority="643">
      <formula>AND(enddate_highlight="on",R126&lt;TODAY(),O126&lt;100%)</formula>
    </cfRule>
    <cfRule type="expression" dxfId="359" priority="644">
      <formula>AND(enddate_highlight="on",R126&lt;=TODAY()+enddate_highlight_days,O126&lt;100%)</formula>
    </cfRule>
  </conditionalFormatting>
  <conditionalFormatting sqref="R126 W126:X126">
    <cfRule type="expression" dxfId="358" priority="642">
      <formula>(dateformat="dmy")</formula>
    </cfRule>
  </conditionalFormatting>
  <conditionalFormatting sqref="K126">
    <cfRule type="expression" dxfId="357" priority="641">
      <formula>(dateformat="dmy")</formula>
    </cfRule>
  </conditionalFormatting>
  <conditionalFormatting sqref="E126">
    <cfRule type="expression" dxfId="356" priority="635">
      <formula>$C126=7</formula>
    </cfRule>
    <cfRule type="expression" dxfId="355" priority="636">
      <formula>$C126=6</formula>
    </cfRule>
    <cfRule type="expression" dxfId="354" priority="637">
      <formula>$C126=5</formula>
    </cfRule>
    <cfRule type="expression" dxfId="353" priority="638">
      <formula>$C126=4</formula>
    </cfRule>
    <cfRule type="expression" dxfId="352" priority="639">
      <formula>$C126=3</formula>
    </cfRule>
    <cfRule type="expression" dxfId="351" priority="640">
      <formula>$C126=2</formula>
    </cfRule>
  </conditionalFormatting>
  <conditionalFormatting sqref="L126">
    <cfRule type="expression" dxfId="350" priority="634">
      <formula>(dateformat="dmy")</formula>
    </cfRule>
  </conditionalFormatting>
  <conditionalFormatting sqref="R106">
    <cfRule type="expression" dxfId="349" priority="312">
      <formula>(dateformat="dmy")</formula>
    </cfRule>
  </conditionalFormatting>
  <conditionalFormatting sqref="K106:L106">
    <cfRule type="expression" dxfId="348" priority="311">
      <formula>(dateformat="dmy")</formula>
    </cfRule>
  </conditionalFormatting>
  <conditionalFormatting sqref="W103:X103">
    <cfRule type="expression" dxfId="347" priority="611">
      <formula>(dateformat="dmy")</formula>
    </cfRule>
  </conditionalFormatting>
  <conditionalFormatting sqref="Q103">
    <cfRule type="expression" dxfId="346" priority="610">
      <formula>(dateformat="dmy")</formula>
    </cfRule>
  </conditionalFormatting>
  <conditionalFormatting sqref="R103">
    <cfRule type="expression" dxfId="345" priority="608">
      <formula>AND(enddate_highlight="on",R103&lt;TODAY(),O103&lt;100%)</formula>
    </cfRule>
    <cfRule type="expression" dxfId="344" priority="609">
      <formula>AND(enddate_highlight="on",R103&lt;=TODAY()+enddate_highlight_days,O103&lt;100%)</formula>
    </cfRule>
  </conditionalFormatting>
  <conditionalFormatting sqref="R103">
    <cfRule type="expression" dxfId="343" priority="607">
      <formula>(dateformat="dmy")</formula>
    </cfRule>
  </conditionalFormatting>
  <conditionalFormatting sqref="K103:L103">
    <cfRule type="expression" dxfId="342" priority="606">
      <formula>(dateformat="dmy")</formula>
    </cfRule>
  </conditionalFormatting>
  <conditionalFormatting sqref="W104:X104">
    <cfRule type="expression" dxfId="341" priority="581">
      <formula>(dateformat="dmy")</formula>
    </cfRule>
  </conditionalFormatting>
  <conditionalFormatting sqref="Q104">
    <cfRule type="expression" dxfId="340" priority="580">
      <formula>(dateformat="dmy")</formula>
    </cfRule>
  </conditionalFormatting>
  <conditionalFormatting sqref="R104">
    <cfRule type="expression" dxfId="339" priority="578">
      <formula>AND(enddate_highlight="on",R104&lt;TODAY(),O104&lt;100%)</formula>
    </cfRule>
    <cfRule type="expression" dxfId="338" priority="579">
      <formula>AND(enddate_highlight="on",R104&lt;=TODAY()+enddate_highlight_days,O104&lt;100%)</formula>
    </cfRule>
  </conditionalFormatting>
  <conditionalFormatting sqref="R104">
    <cfRule type="expression" dxfId="337" priority="577">
      <formula>(dateformat="dmy")</formula>
    </cfRule>
  </conditionalFormatting>
  <conditionalFormatting sqref="K104:L104">
    <cfRule type="expression" dxfId="336" priority="576">
      <formula>(dateformat="dmy")</formula>
    </cfRule>
  </conditionalFormatting>
  <conditionalFormatting sqref="W105:X105">
    <cfRule type="expression" dxfId="335" priority="551">
      <formula>(dateformat="dmy")</formula>
    </cfRule>
  </conditionalFormatting>
  <conditionalFormatting sqref="Q105">
    <cfRule type="expression" dxfId="334" priority="550">
      <formula>(dateformat="dmy")</formula>
    </cfRule>
  </conditionalFormatting>
  <conditionalFormatting sqref="R105">
    <cfRule type="expression" dxfId="333" priority="548">
      <formula>AND(enddate_highlight="on",R105&lt;TODAY(),O105&lt;100%)</formula>
    </cfRule>
    <cfRule type="expression" dxfId="332" priority="549">
      <formula>AND(enddate_highlight="on",R105&lt;=TODAY()+enddate_highlight_days,O105&lt;100%)</formula>
    </cfRule>
  </conditionalFormatting>
  <conditionalFormatting sqref="R105">
    <cfRule type="expression" dxfId="331" priority="547">
      <formula>(dateformat="dmy")</formula>
    </cfRule>
  </conditionalFormatting>
  <conditionalFormatting sqref="K105:L105">
    <cfRule type="expression" dxfId="330" priority="546">
      <formula>(dateformat="dmy")</formula>
    </cfRule>
  </conditionalFormatting>
  <conditionalFormatting sqref="W139:X139 W142:X142">
    <cfRule type="expression" dxfId="329" priority="513">
      <formula>(dateformat="dmy")</formula>
    </cfRule>
  </conditionalFormatting>
  <conditionalFormatting sqref="Q139 Q142">
    <cfRule type="expression" dxfId="328" priority="512">
      <formula>(dateformat="dmy")</formula>
    </cfRule>
  </conditionalFormatting>
  <conditionalFormatting sqref="R139 R142">
    <cfRule type="expression" dxfId="327" priority="510">
      <formula>AND(enddate_highlight="on",R139&lt;TODAY(),O139&lt;100%)</formula>
    </cfRule>
    <cfRule type="expression" dxfId="326" priority="511">
      <formula>AND(enddate_highlight="on",R139&lt;=TODAY()+enddate_highlight_days,O139&lt;100%)</formula>
    </cfRule>
  </conditionalFormatting>
  <conditionalFormatting sqref="R139 R142">
    <cfRule type="expression" dxfId="325" priority="509">
      <formula>(dateformat="dmy")</formula>
    </cfRule>
  </conditionalFormatting>
  <conditionalFormatting sqref="K139:L139 K142:L142">
    <cfRule type="expression" dxfId="324" priority="508">
      <formula>(dateformat="dmy")</formula>
    </cfRule>
  </conditionalFormatting>
  <conditionalFormatting sqref="E139">
    <cfRule type="expression" dxfId="323" priority="502">
      <formula>$C139=7</formula>
    </cfRule>
    <cfRule type="expression" dxfId="322" priority="503">
      <formula>$C139=6</formula>
    </cfRule>
    <cfRule type="expression" dxfId="321" priority="504">
      <formula>$C139=5</formula>
    </cfRule>
    <cfRule type="expression" dxfId="320" priority="505">
      <formula>$C139=4</formula>
    </cfRule>
    <cfRule type="expression" dxfId="319" priority="506">
      <formula>$C139=3</formula>
    </cfRule>
    <cfRule type="expression" dxfId="318" priority="507">
      <formula>$C139=2</formula>
    </cfRule>
  </conditionalFormatting>
  <conditionalFormatting sqref="E140:E142">
    <cfRule type="expression" dxfId="317" priority="491">
      <formula>$C140=7</formula>
    </cfRule>
    <cfRule type="expression" dxfId="316" priority="492">
      <formula>$C140=6</formula>
    </cfRule>
    <cfRule type="expression" dxfId="315" priority="493">
      <formula>$C140=5</formula>
    </cfRule>
    <cfRule type="expression" dxfId="314" priority="494">
      <formula>$C140=4</formula>
    </cfRule>
    <cfRule type="expression" dxfId="313" priority="495">
      <formula>$C140=3</formula>
    </cfRule>
    <cfRule type="expression" dxfId="312" priority="496">
      <formula>$C140=2</formula>
    </cfRule>
  </conditionalFormatting>
  <conditionalFormatting sqref="E143:E151">
    <cfRule type="expression" dxfId="311" priority="469">
      <formula>$C143=7</formula>
    </cfRule>
    <cfRule type="expression" dxfId="310" priority="470">
      <formula>$C143=6</formula>
    </cfRule>
    <cfRule type="expression" dxfId="309" priority="471">
      <formula>$C143=5</formula>
    </cfRule>
    <cfRule type="expression" dxfId="308" priority="472">
      <formula>$C143=4</formula>
    </cfRule>
    <cfRule type="expression" dxfId="307" priority="473">
      <formula>$C143=3</formula>
    </cfRule>
    <cfRule type="expression" dxfId="306" priority="474">
      <formula>$C143=2</formula>
    </cfRule>
  </conditionalFormatting>
  <conditionalFormatting sqref="R106">
    <cfRule type="expression" dxfId="305" priority="315">
      <formula>AND(enddate_highlight="on",R106&lt;TODAY(),O106&lt;100%)</formula>
    </cfRule>
    <cfRule type="expression" dxfId="304" priority="316">
      <formula>AND(enddate_highlight="on",R106&lt;=TODAY()+enddate_highlight_days,O106&lt;100%)</formula>
    </cfRule>
  </conditionalFormatting>
  <conditionalFormatting sqref="W106:X106">
    <cfRule type="expression" dxfId="303" priority="314">
      <formula>(dateformat="dmy")</formula>
    </cfRule>
  </conditionalFormatting>
  <conditionalFormatting sqref="Q106">
    <cfRule type="expression" dxfId="302" priority="313">
      <formula>(dateformat="dmy")</formula>
    </cfRule>
  </conditionalFormatting>
  <conditionalFormatting sqref="E101:E115">
    <cfRule type="expression" dxfId="301" priority="305">
      <formula>$C101=7</formula>
    </cfRule>
    <cfRule type="expression" dxfId="300" priority="306">
      <formula>$C101=6</formula>
    </cfRule>
    <cfRule type="expression" dxfId="299" priority="307">
      <formula>$C101=5</formula>
    </cfRule>
    <cfRule type="expression" dxfId="298" priority="308">
      <formula>$C101=4</formula>
    </cfRule>
    <cfRule type="expression" dxfId="297" priority="309">
      <formula>$C101=3</formula>
    </cfRule>
    <cfRule type="expression" dxfId="296" priority="310">
      <formula>$C101=2</formula>
    </cfRule>
  </conditionalFormatting>
  <conditionalFormatting sqref="E127">
    <cfRule type="expression" dxfId="295" priority="299">
      <formula>$C127=7</formula>
    </cfRule>
    <cfRule type="expression" dxfId="294" priority="300">
      <formula>$C127=6</formula>
    </cfRule>
    <cfRule type="expression" dxfId="293" priority="301">
      <formula>$C127=5</formula>
    </cfRule>
    <cfRule type="expression" dxfId="292" priority="302">
      <formula>$C127=4</formula>
    </cfRule>
    <cfRule type="expression" dxfId="291" priority="303">
      <formula>$C127=3</formula>
    </cfRule>
    <cfRule type="expression" dxfId="290" priority="304">
      <formula>$C127=2</formula>
    </cfRule>
  </conditionalFormatting>
  <conditionalFormatting sqref="Q152:Q158">
    <cfRule type="expression" dxfId="289" priority="280">
      <formula>(dateformat="dmy")</formula>
    </cfRule>
  </conditionalFormatting>
  <conditionalFormatting sqref="W152:X158 R152:R158">
    <cfRule type="expression" dxfId="288" priority="277">
      <formula>(dateformat="dmy")</formula>
    </cfRule>
  </conditionalFormatting>
  <conditionalFormatting sqref="K152:L158">
    <cfRule type="expression" dxfId="287" priority="276">
      <formula>(dateformat="dmy")</formula>
    </cfRule>
  </conditionalFormatting>
  <conditionalFormatting sqref="E159">
    <cfRule type="expression" dxfId="286" priority="216">
      <formula>$C159=7</formula>
    </cfRule>
    <cfRule type="expression" dxfId="285" priority="217">
      <formula>$C159=6</formula>
    </cfRule>
    <cfRule type="expression" dxfId="284" priority="218">
      <formula>$C159=5</formula>
    </cfRule>
    <cfRule type="expression" dxfId="283" priority="219">
      <formula>$C159=4</formula>
    </cfRule>
    <cfRule type="expression" dxfId="282" priority="220">
      <formula>$C159=3</formula>
    </cfRule>
    <cfRule type="expression" dxfId="281" priority="221">
      <formula>$C159=2</formula>
    </cfRule>
  </conditionalFormatting>
  <conditionalFormatting sqref="R159">
    <cfRule type="expression" dxfId="280" priority="214">
      <formula>AND(enddate_highlight="on",R159&lt;TODAY(),O159&lt;100%)</formula>
    </cfRule>
    <cfRule type="expression" dxfId="279" priority="215">
      <formula>AND(enddate_highlight="on",R159&lt;=TODAY()+enddate_highlight_days,O159&lt;100%)</formula>
    </cfRule>
  </conditionalFormatting>
  <conditionalFormatting sqref="K159:L159 W159:X159 Q159:R159">
    <cfRule type="expression" dxfId="278" priority="213">
      <formula>(dateformat="dmy")</formula>
    </cfRule>
  </conditionalFormatting>
  <conditionalFormatting sqref="Q159">
    <cfRule type="expression" dxfId="277" priority="212">
      <formula>(dateformat="dmy")</formula>
    </cfRule>
  </conditionalFormatting>
  <conditionalFormatting sqref="R159 W159:X159">
    <cfRule type="expression" dxfId="276" priority="211">
      <formula>(dateformat="dmy")</formula>
    </cfRule>
  </conditionalFormatting>
  <conditionalFormatting sqref="K159:L159">
    <cfRule type="expression" dxfId="275" priority="210">
      <formula>(dateformat="dmy")</formula>
    </cfRule>
  </conditionalFormatting>
  <conditionalFormatting sqref="W90:X91">
    <cfRule type="expression" dxfId="274" priority="209">
      <formula>(dateformat="dmy")</formula>
    </cfRule>
  </conditionalFormatting>
  <conditionalFormatting sqref="Z90:NY91">
    <cfRule type="expression" dxfId="273" priority="192">
      <formula>AND($W90&lt;=Z$8,$X90&gt;=Z$8)</formula>
    </cfRule>
  </conditionalFormatting>
  <conditionalFormatting sqref="Z90:NY91">
    <cfRule type="expression" dxfId="272" priority="193" stopIfTrue="1">
      <formula>AND($E$8&gt;=Z$8,$E$8&lt;AA$8)</formula>
    </cfRule>
    <cfRule type="expression" priority="194" stopIfTrue="1">
      <formula>IF(OR($R$6="Monthly",$R$6="Quarterly"),OR(AA$8&lt;=$Q90,Z$8&gt;$R90),OR(Z$8&gt;$R90,Z$8&lt;$Q90))</formula>
    </cfRule>
    <cfRule type="expression" dxfId="271" priority="195" stopIfTrue="1">
      <formula>OR($O90&gt;=1,IF(OR($R$6="Quarterly",$R$6="Monthly"),AA$8&lt;=$Q90+$U90,Z$8&lt;$Q90+$U90))</formula>
    </cfRule>
    <cfRule type="expression" dxfId="270" priority="196" stopIfTrue="1">
      <formula>$P90="k"</formula>
    </cfRule>
    <cfRule type="expression" dxfId="269" priority="197" stopIfTrue="1">
      <formula>$P90="o"</formula>
    </cfRule>
    <cfRule type="expression" dxfId="268" priority="198" stopIfTrue="1">
      <formula>$P90="y"</formula>
    </cfRule>
    <cfRule type="expression" dxfId="267" priority="199" stopIfTrue="1">
      <formula>$P90="p"</formula>
    </cfRule>
    <cfRule type="expression" dxfId="266" priority="200" stopIfTrue="1">
      <formula>$P90="g"</formula>
    </cfRule>
    <cfRule type="expression" dxfId="265" priority="201" stopIfTrue="1">
      <formula>$P90="r"</formula>
    </cfRule>
    <cfRule type="expression" dxfId="264" priority="202" stopIfTrue="1">
      <formula>$P90=1</formula>
    </cfRule>
    <cfRule type="expression" dxfId="263" priority="203" stopIfTrue="1">
      <formula>$P90=2</formula>
    </cfRule>
    <cfRule type="expression" dxfId="262" priority="204" stopIfTrue="1">
      <formula>$P90=3</formula>
    </cfRule>
    <cfRule type="expression" dxfId="261" priority="205" stopIfTrue="1">
      <formula>$P90=4</formula>
    </cfRule>
    <cfRule type="expression" dxfId="260" priority="206" stopIfTrue="1">
      <formula>$P90=5</formula>
    </cfRule>
    <cfRule type="expression" dxfId="259" priority="207" stopIfTrue="1">
      <formula>$P90=6</formula>
    </cfRule>
    <cfRule type="expression" dxfId="258" priority="208" stopIfTrue="1">
      <formula>TRUE</formula>
    </cfRule>
  </conditionalFormatting>
  <conditionalFormatting sqref="E90:E91">
    <cfRule type="expression" dxfId="257" priority="185">
      <formula>$C90=7</formula>
    </cfRule>
    <cfRule type="expression" dxfId="256" priority="186">
      <formula>$C90=6</formula>
    </cfRule>
    <cfRule type="expression" dxfId="255" priority="187">
      <formula>$C90=5</formula>
    </cfRule>
    <cfRule type="expression" dxfId="254" priority="188">
      <formula>$C90=4</formula>
    </cfRule>
    <cfRule type="expression" dxfId="253" priority="189">
      <formula>$C90=3</formula>
    </cfRule>
    <cfRule type="expression" dxfId="252" priority="190">
      <formula>$C90=2</formula>
    </cfRule>
  </conditionalFormatting>
  <conditionalFormatting sqref="Q90:Q91">
    <cfRule type="expression" dxfId="251" priority="184">
      <formula>(dateformat="dmy")</formula>
    </cfRule>
  </conditionalFormatting>
  <conditionalFormatting sqref="R90:R91">
    <cfRule type="expression" dxfId="250" priority="182">
      <formula>AND(enddate_highlight="on",R90&lt;TODAY(),O90&lt;100%)</formula>
    </cfRule>
    <cfRule type="expression" dxfId="249" priority="183">
      <formula>AND(enddate_highlight="on",R90&lt;=TODAY()+enddate_highlight_days,O90&lt;100%)</formula>
    </cfRule>
  </conditionalFormatting>
  <conditionalFormatting sqref="R90:R91">
    <cfRule type="expression" dxfId="248" priority="181">
      <formula>(dateformat="dmy")</formula>
    </cfRule>
  </conditionalFormatting>
  <conditionalFormatting sqref="K90:L90">
    <cfRule type="expression" dxfId="247" priority="180">
      <formula>(dateformat="dmy")</formula>
    </cfRule>
  </conditionalFormatting>
  <conditionalFormatting sqref="K91:L91">
    <cfRule type="expression" dxfId="246" priority="179">
      <formula>(dateformat="dmy")</formula>
    </cfRule>
  </conditionalFormatting>
  <conditionalFormatting sqref="W92:X93">
    <cfRule type="expression" dxfId="228" priority="178">
      <formula>(dateformat="dmy")</formula>
    </cfRule>
  </conditionalFormatting>
  <conditionalFormatting sqref="Z92:NY93">
    <cfRule type="expression" dxfId="227" priority="161">
      <formula>AND($W92&lt;=Z$8,$X92&gt;=Z$8)</formula>
    </cfRule>
  </conditionalFormatting>
  <conditionalFormatting sqref="Z92:NY93">
    <cfRule type="expression" dxfId="226" priority="162" stopIfTrue="1">
      <formula>AND($E$8&gt;=Z$8,$E$8&lt;AA$8)</formula>
    </cfRule>
    <cfRule type="expression" priority="163" stopIfTrue="1">
      <formula>IF(OR($R$6="Monthly",$R$6="Quarterly"),OR(AA$8&lt;=$Q92,Z$8&gt;$R92),OR(Z$8&gt;$R92,Z$8&lt;$Q92))</formula>
    </cfRule>
    <cfRule type="expression" dxfId="225" priority="164" stopIfTrue="1">
      <formula>OR($O92&gt;=1,IF(OR($R$6="Quarterly",$R$6="Monthly"),AA$8&lt;=$Q92+$U92,Z$8&lt;$Q92+$U92))</formula>
    </cfRule>
    <cfRule type="expression" dxfId="224" priority="165" stopIfTrue="1">
      <formula>$P92="k"</formula>
    </cfRule>
    <cfRule type="expression" dxfId="223" priority="166" stopIfTrue="1">
      <formula>$P92="o"</formula>
    </cfRule>
    <cfRule type="expression" dxfId="222" priority="167" stopIfTrue="1">
      <formula>$P92="y"</formula>
    </cfRule>
    <cfRule type="expression" dxfId="221" priority="168" stopIfTrue="1">
      <formula>$P92="p"</formula>
    </cfRule>
    <cfRule type="expression" dxfId="220" priority="169" stopIfTrue="1">
      <formula>$P92="g"</formula>
    </cfRule>
    <cfRule type="expression" dxfId="219" priority="170" stopIfTrue="1">
      <formula>$P92="r"</formula>
    </cfRule>
    <cfRule type="expression" dxfId="218" priority="171" stopIfTrue="1">
      <formula>$P92=1</formula>
    </cfRule>
    <cfRule type="expression" dxfId="217" priority="172" stopIfTrue="1">
      <formula>$P92=2</formula>
    </cfRule>
    <cfRule type="expression" dxfId="216" priority="173" stopIfTrue="1">
      <formula>$P92=3</formula>
    </cfRule>
    <cfRule type="expression" dxfId="215" priority="174" stopIfTrue="1">
      <formula>$P92=4</formula>
    </cfRule>
    <cfRule type="expression" dxfId="214" priority="175" stopIfTrue="1">
      <formula>$P92=5</formula>
    </cfRule>
    <cfRule type="expression" dxfId="213" priority="176" stopIfTrue="1">
      <formula>$P92=6</formula>
    </cfRule>
    <cfRule type="expression" dxfId="212" priority="177" stopIfTrue="1">
      <formula>TRUE</formula>
    </cfRule>
  </conditionalFormatting>
  <conditionalFormatting sqref="E92:E93">
    <cfRule type="expression" dxfId="211" priority="154">
      <formula>$C92=7</formula>
    </cfRule>
    <cfRule type="expression" dxfId="210" priority="155">
      <formula>$C92=6</formula>
    </cfRule>
    <cfRule type="expression" dxfId="209" priority="156">
      <formula>$C92=5</formula>
    </cfRule>
    <cfRule type="expression" dxfId="208" priority="157">
      <formula>$C92=4</formula>
    </cfRule>
    <cfRule type="expression" dxfId="207" priority="158">
      <formula>$C92=3</formula>
    </cfRule>
    <cfRule type="expression" dxfId="206" priority="159">
      <formula>$C92=2</formula>
    </cfRule>
  </conditionalFormatting>
  <conditionalFormatting sqref="Q92:Q93">
    <cfRule type="expression" dxfId="205" priority="153">
      <formula>(dateformat="dmy")</formula>
    </cfRule>
  </conditionalFormatting>
  <conditionalFormatting sqref="R92:R93">
    <cfRule type="expression" dxfId="204" priority="151">
      <formula>AND(enddate_highlight="on",R92&lt;TODAY(),O92&lt;100%)</formula>
    </cfRule>
    <cfRule type="expression" dxfId="203" priority="152">
      <formula>AND(enddate_highlight="on",R92&lt;=TODAY()+enddate_highlight_days,O92&lt;100%)</formula>
    </cfRule>
  </conditionalFormatting>
  <conditionalFormatting sqref="R92:R93">
    <cfRule type="expression" dxfId="202" priority="150">
      <formula>(dateformat="dmy")</formula>
    </cfRule>
  </conditionalFormatting>
  <conditionalFormatting sqref="K92:L92">
    <cfRule type="expression" dxfId="201" priority="149">
      <formula>(dateformat="dmy")</formula>
    </cfRule>
  </conditionalFormatting>
  <conditionalFormatting sqref="K93:L93">
    <cfRule type="expression" dxfId="200" priority="148">
      <formula>(dateformat="dmy")</formula>
    </cfRule>
  </conditionalFormatting>
  <conditionalFormatting sqref="K94:L94">
    <cfRule type="expression" dxfId="198" priority="88">
      <formula>(dateformat="dmy")</formula>
    </cfRule>
  </conditionalFormatting>
  <conditionalFormatting sqref="K120:L120 R120">
    <cfRule type="expression" dxfId="181" priority="59">
      <formula>(dateformat="dmy")</formula>
    </cfRule>
  </conditionalFormatting>
  <conditionalFormatting sqref="K136:L136">
    <cfRule type="expression" dxfId="178" priority="30">
      <formula>(dateformat="dmy")</formula>
    </cfRule>
  </conditionalFormatting>
  <conditionalFormatting sqref="E95">
    <cfRule type="expression" dxfId="176" priority="118">
      <formula>$C95=7</formula>
    </cfRule>
    <cfRule type="expression" dxfId="175" priority="119">
      <formula>$C95=6</formula>
    </cfRule>
    <cfRule type="expression" dxfId="174" priority="120">
      <formula>$C95=5</formula>
    </cfRule>
    <cfRule type="expression" dxfId="173" priority="121">
      <formula>$C95=4</formula>
    </cfRule>
    <cfRule type="expression" dxfId="172" priority="122">
      <formula>$C95=3</formula>
    </cfRule>
    <cfRule type="expression" dxfId="171" priority="123">
      <formula>$C95=2</formula>
    </cfRule>
  </conditionalFormatting>
  <conditionalFormatting sqref="W95:X95">
    <cfRule type="expression" dxfId="169" priority="129">
      <formula>(dateformat="dmy")</formula>
    </cfRule>
  </conditionalFormatting>
  <conditionalFormatting sqref="Z95:NY95">
    <cfRule type="expression" dxfId="168" priority="131">
      <formula>AND($W95&lt;=Z$8,$X95&gt;=Z$8)</formula>
    </cfRule>
  </conditionalFormatting>
  <conditionalFormatting sqref="Z95:NY95">
    <cfRule type="expression" dxfId="167" priority="132" stopIfTrue="1">
      <formula>AND($E$8&gt;=Z$8,$E$8&lt;AA$8)</formula>
    </cfRule>
    <cfRule type="expression" priority="133" stopIfTrue="1">
      <formula>IF(OR($R$6="Monthly",$R$6="Quarterly"),OR(AA$8&lt;=$Q95,Z$8&gt;$R95),OR(Z$8&gt;$R95,Z$8&lt;$Q95))</formula>
    </cfRule>
    <cfRule type="expression" dxfId="166" priority="134" stopIfTrue="1">
      <formula>OR($O95&gt;=1,IF(OR($R$6="Quarterly",$R$6="Monthly"),AA$8&lt;=$Q95+$U95,Z$8&lt;$Q95+$U95))</formula>
    </cfRule>
    <cfRule type="expression" dxfId="165" priority="135" stopIfTrue="1">
      <formula>$P95="k"</formula>
    </cfRule>
    <cfRule type="expression" dxfId="164" priority="136" stopIfTrue="1">
      <formula>$P95="o"</formula>
    </cfRule>
    <cfRule type="expression" dxfId="163" priority="137" stopIfTrue="1">
      <formula>$P95="y"</formula>
    </cfRule>
    <cfRule type="expression" dxfId="162" priority="138" stopIfTrue="1">
      <formula>$P95="p"</formula>
    </cfRule>
    <cfRule type="expression" dxfId="161" priority="139" stopIfTrue="1">
      <formula>$P95="g"</formula>
    </cfRule>
    <cfRule type="expression" dxfId="160" priority="140" stopIfTrue="1">
      <formula>$P95="r"</formula>
    </cfRule>
    <cfRule type="expression" dxfId="159" priority="141" stopIfTrue="1">
      <formula>$P95=1</formula>
    </cfRule>
    <cfRule type="expression" dxfId="158" priority="142" stopIfTrue="1">
      <formula>$P95=2</formula>
    </cfRule>
    <cfRule type="expression" dxfId="157" priority="143" stopIfTrue="1">
      <formula>$P95=3</formula>
    </cfRule>
    <cfRule type="expression" dxfId="156" priority="144" stopIfTrue="1">
      <formula>$P95=4</formula>
    </cfRule>
    <cfRule type="expression" dxfId="155" priority="145" stopIfTrue="1">
      <formula>$P95=5</formula>
    </cfRule>
    <cfRule type="expression" dxfId="154" priority="146" stopIfTrue="1">
      <formula>$P95=6</formula>
    </cfRule>
    <cfRule type="expression" dxfId="153" priority="147" stopIfTrue="1">
      <formula>TRUE</formula>
    </cfRule>
  </conditionalFormatting>
  <conditionalFormatting sqref="Q95">
    <cfRule type="expression" dxfId="152" priority="128">
      <formula>(dateformat="dmy")</formula>
    </cfRule>
  </conditionalFormatting>
  <conditionalFormatting sqref="R95">
    <cfRule type="expression" dxfId="151" priority="126">
      <formula>AND(enddate_highlight="on",R95&lt;TODAY(),O95&lt;100%)</formula>
    </cfRule>
    <cfRule type="expression" dxfId="150" priority="127">
      <formula>AND(enddate_highlight="on",R95&lt;=TODAY()+enddate_highlight_days,O95&lt;100%)</formula>
    </cfRule>
  </conditionalFormatting>
  <conditionalFormatting sqref="R95">
    <cfRule type="expression" dxfId="149" priority="125">
      <formula>(dateformat="dmy")</formula>
    </cfRule>
  </conditionalFormatting>
  <conditionalFormatting sqref="K95:L95">
    <cfRule type="expression" dxfId="148" priority="124">
      <formula>(dateformat="dmy")</formula>
    </cfRule>
  </conditionalFormatting>
  <conditionalFormatting sqref="W94:X94">
    <cfRule type="expression" dxfId="140" priority="117">
      <formula>(dateformat="dmy")</formula>
    </cfRule>
  </conditionalFormatting>
  <conditionalFormatting sqref="Z94:NY94">
    <cfRule type="expression" dxfId="139" priority="100">
      <formula>AND($W94&lt;=Z$8,$X94&gt;=Z$8)</formula>
    </cfRule>
  </conditionalFormatting>
  <conditionalFormatting sqref="Z94:NY94">
    <cfRule type="expression" dxfId="138" priority="101" stopIfTrue="1">
      <formula>AND($E$8&gt;=Z$8,$E$8&lt;AA$8)</formula>
    </cfRule>
    <cfRule type="expression" priority="102" stopIfTrue="1">
      <formula>IF(OR($R$6="Monthly",$R$6="Quarterly"),OR(AA$8&lt;=$Q94,Z$8&gt;$R94),OR(Z$8&gt;$R94,Z$8&lt;$Q94))</formula>
    </cfRule>
    <cfRule type="expression" dxfId="137" priority="103" stopIfTrue="1">
      <formula>OR($O94&gt;=1,IF(OR($R$6="Quarterly",$R$6="Monthly"),AA$8&lt;=$Q94+$U94,Z$8&lt;$Q94+$U94))</formula>
    </cfRule>
    <cfRule type="expression" dxfId="136" priority="104" stopIfTrue="1">
      <formula>$P94="k"</formula>
    </cfRule>
    <cfRule type="expression" dxfId="135" priority="105" stopIfTrue="1">
      <formula>$P94="o"</formula>
    </cfRule>
    <cfRule type="expression" dxfId="134" priority="106" stopIfTrue="1">
      <formula>$P94="y"</formula>
    </cfRule>
    <cfRule type="expression" dxfId="133" priority="107" stopIfTrue="1">
      <formula>$P94="p"</formula>
    </cfRule>
    <cfRule type="expression" dxfId="132" priority="108" stopIfTrue="1">
      <formula>$P94="g"</formula>
    </cfRule>
    <cfRule type="expression" dxfId="131" priority="109" stopIfTrue="1">
      <formula>$P94="r"</formula>
    </cfRule>
    <cfRule type="expression" dxfId="130" priority="110" stopIfTrue="1">
      <formula>$P94=1</formula>
    </cfRule>
    <cfRule type="expression" dxfId="129" priority="111" stopIfTrue="1">
      <formula>$P94=2</formula>
    </cfRule>
    <cfRule type="expression" dxfId="128" priority="112" stopIfTrue="1">
      <formula>$P94=3</formula>
    </cfRule>
    <cfRule type="expression" dxfId="127" priority="113" stopIfTrue="1">
      <formula>$P94=4</formula>
    </cfRule>
    <cfRule type="expression" dxfId="126" priority="114" stopIfTrue="1">
      <formula>$P94=5</formula>
    </cfRule>
    <cfRule type="expression" dxfId="125" priority="115" stopIfTrue="1">
      <formula>$P94=6</formula>
    </cfRule>
    <cfRule type="expression" dxfId="124" priority="116" stopIfTrue="1">
      <formula>TRUE</formula>
    </cfRule>
  </conditionalFormatting>
  <conditionalFormatting sqref="E94">
    <cfRule type="expression" dxfId="123" priority="93">
      <formula>$C94=7</formula>
    </cfRule>
    <cfRule type="expression" dxfId="122" priority="94">
      <formula>$C94=6</formula>
    </cfRule>
    <cfRule type="expression" dxfId="121" priority="95">
      <formula>$C94=5</formula>
    </cfRule>
    <cfRule type="expression" dxfId="120" priority="96">
      <formula>$C94=4</formula>
    </cfRule>
    <cfRule type="expression" dxfId="119" priority="97">
      <formula>$C94=3</formula>
    </cfRule>
    <cfRule type="expression" dxfId="118" priority="98">
      <formula>$C94=2</formula>
    </cfRule>
  </conditionalFormatting>
  <conditionalFormatting sqref="Q94">
    <cfRule type="expression" dxfId="117" priority="92">
      <formula>(dateformat="dmy")</formula>
    </cfRule>
  </conditionalFormatting>
  <conditionalFormatting sqref="R94">
    <cfRule type="expression" dxfId="116" priority="90">
      <formula>AND(enddate_highlight="on",R94&lt;TODAY(),O94&lt;100%)</formula>
    </cfRule>
    <cfRule type="expression" dxfId="115" priority="91">
      <formula>AND(enddate_highlight="on",R94&lt;=TODAY()+enddate_highlight_days,O94&lt;100%)</formula>
    </cfRule>
  </conditionalFormatting>
  <conditionalFormatting sqref="R94">
    <cfRule type="expression" dxfId="114" priority="89">
      <formula>(dateformat="dmy")</formula>
    </cfRule>
  </conditionalFormatting>
  <conditionalFormatting sqref="Z120:NY120">
    <cfRule type="expression" dxfId="111" priority="71">
      <formula>AND($W120&lt;=Z$8,$X120&gt;=Z$8)</formula>
    </cfRule>
  </conditionalFormatting>
  <conditionalFormatting sqref="Z120:NY120">
    <cfRule type="expression" dxfId="110" priority="72" stopIfTrue="1">
      <formula>AND($E$8&gt;=Z$8,$E$8&lt;AA$8)</formula>
    </cfRule>
    <cfRule type="expression" priority="73" stopIfTrue="1">
      <formula>IF(OR($R$6="Monthly",$R$6="Quarterly"),OR(AA$8&lt;=$Q120,Z$8&gt;$R120),OR(Z$8&gt;$R120,Z$8&lt;$Q120))</formula>
    </cfRule>
    <cfRule type="expression" dxfId="109" priority="74" stopIfTrue="1">
      <formula>OR($O120&gt;=1,IF(OR($R$6="Quarterly",$R$6="Monthly"),AA$8&lt;=$Q120+$U120,Z$8&lt;$Q120+$U120))</formula>
    </cfRule>
    <cfRule type="expression" dxfId="108" priority="75" stopIfTrue="1">
      <formula>$P120="k"</formula>
    </cfRule>
    <cfRule type="expression" dxfId="107" priority="76" stopIfTrue="1">
      <formula>$P120="o"</formula>
    </cfRule>
    <cfRule type="expression" dxfId="106" priority="77" stopIfTrue="1">
      <formula>$P120="y"</formula>
    </cfRule>
    <cfRule type="expression" dxfId="105" priority="78" stopIfTrue="1">
      <formula>$P120="p"</formula>
    </cfRule>
    <cfRule type="expression" dxfId="104" priority="79" stopIfTrue="1">
      <formula>$P120="g"</formula>
    </cfRule>
    <cfRule type="expression" dxfId="103" priority="80" stopIfTrue="1">
      <formula>$P120="r"</formula>
    </cfRule>
    <cfRule type="expression" dxfId="102" priority="81" stopIfTrue="1">
      <formula>$P120=1</formula>
    </cfRule>
    <cfRule type="expression" dxfId="101" priority="82" stopIfTrue="1">
      <formula>$P120=2</formula>
    </cfRule>
    <cfRule type="expression" dxfId="100" priority="83" stopIfTrue="1">
      <formula>$P120=3</formula>
    </cfRule>
    <cfRule type="expression" dxfId="99" priority="84" stopIfTrue="1">
      <formula>$P120=4</formula>
    </cfRule>
    <cfRule type="expression" dxfId="98" priority="85" stopIfTrue="1">
      <formula>$P120=5</formula>
    </cfRule>
    <cfRule type="expression" dxfId="97" priority="86" stopIfTrue="1">
      <formula>$P120=6</formula>
    </cfRule>
    <cfRule type="expression" dxfId="96" priority="87" stopIfTrue="1">
      <formula>TRUE</formula>
    </cfRule>
  </conditionalFormatting>
  <conditionalFormatting sqref="W120:X120">
    <cfRule type="expression" dxfId="95" priority="69">
      <formula>(dateformat="dmy")</formula>
    </cfRule>
  </conditionalFormatting>
  <conditionalFormatting sqref="E120">
    <cfRule type="expression" dxfId="94" priority="63">
      <formula>$C120=7</formula>
    </cfRule>
    <cfRule type="expression" dxfId="93" priority="64">
      <formula>$C120=6</formula>
    </cfRule>
    <cfRule type="expression" dxfId="92" priority="65">
      <formula>$C120=5</formula>
    </cfRule>
    <cfRule type="expression" dxfId="91" priority="66">
      <formula>$C120=4</formula>
    </cfRule>
    <cfRule type="expression" dxfId="90" priority="67">
      <formula>$C120=3</formula>
    </cfRule>
    <cfRule type="expression" dxfId="89" priority="68">
      <formula>$C120=2</formula>
    </cfRule>
  </conditionalFormatting>
  <conditionalFormatting sqref="Q120">
    <cfRule type="expression" dxfId="88" priority="62">
      <formula>(dateformat="dmy")</formula>
    </cfRule>
  </conditionalFormatting>
  <conditionalFormatting sqref="R120">
    <cfRule type="expression" dxfId="87" priority="60">
      <formula>AND(enddate_highlight="on",R120&lt;TODAY(),O120&lt;100%)</formula>
    </cfRule>
    <cfRule type="expression" dxfId="86" priority="61">
      <formula>AND(enddate_highlight="on",R120&lt;=TODAY()+enddate_highlight_days,O120&lt;100%)</formula>
    </cfRule>
  </conditionalFormatting>
  <conditionalFormatting sqref="Z136:NY136">
    <cfRule type="expression" dxfId="83" priority="42">
      <formula>AND($W136&lt;=Z$8,$X136&gt;=Z$8)</formula>
    </cfRule>
  </conditionalFormatting>
  <conditionalFormatting sqref="Z136:NY136">
    <cfRule type="expression" dxfId="82" priority="43" stopIfTrue="1">
      <formula>AND($E$8&gt;=Z$8,$E$8&lt;AA$8)</formula>
    </cfRule>
    <cfRule type="expression" priority="44" stopIfTrue="1">
      <formula>IF(OR($R$6="Monthly",$R$6="Quarterly"),OR(AA$8&lt;=$Q136,Z$8&gt;$R136),OR(Z$8&gt;$R136,Z$8&lt;$Q136))</formula>
    </cfRule>
    <cfRule type="expression" dxfId="81" priority="45" stopIfTrue="1">
      <formula>OR($O136&gt;=1,IF(OR($R$6="Quarterly",$R$6="Monthly"),AA$8&lt;=$Q136+$U136,Z$8&lt;$Q136+$U136))</formula>
    </cfRule>
    <cfRule type="expression" dxfId="80" priority="46" stopIfTrue="1">
      <formula>$P136="k"</formula>
    </cfRule>
    <cfRule type="expression" dxfId="79" priority="47" stopIfTrue="1">
      <formula>$P136="o"</formula>
    </cfRule>
    <cfRule type="expression" dxfId="78" priority="48" stopIfTrue="1">
      <formula>$P136="y"</formula>
    </cfRule>
    <cfRule type="expression" dxfId="77" priority="49" stopIfTrue="1">
      <formula>$P136="p"</formula>
    </cfRule>
    <cfRule type="expression" dxfId="76" priority="50" stopIfTrue="1">
      <formula>$P136="g"</formula>
    </cfRule>
    <cfRule type="expression" dxfId="75" priority="51" stopIfTrue="1">
      <formula>$P136="r"</formula>
    </cfRule>
    <cfRule type="expression" dxfId="74" priority="52" stopIfTrue="1">
      <formula>$P136=1</formula>
    </cfRule>
    <cfRule type="expression" dxfId="73" priority="53" stopIfTrue="1">
      <formula>$P136=2</formula>
    </cfRule>
    <cfRule type="expression" dxfId="72" priority="54" stopIfTrue="1">
      <formula>$P136=3</formula>
    </cfRule>
    <cfRule type="expression" dxfId="71" priority="55" stopIfTrue="1">
      <formula>$P136=4</formula>
    </cfRule>
    <cfRule type="expression" dxfId="70" priority="56" stopIfTrue="1">
      <formula>$P136=5</formula>
    </cfRule>
    <cfRule type="expression" dxfId="69" priority="57" stopIfTrue="1">
      <formula>$P136=6</formula>
    </cfRule>
    <cfRule type="expression" dxfId="68" priority="58" stopIfTrue="1">
      <formula>TRUE</formula>
    </cfRule>
  </conditionalFormatting>
  <conditionalFormatting sqref="Q136">
    <cfRule type="expression" dxfId="67" priority="40">
      <formula>(dateformat="dmy")</formula>
    </cfRule>
  </conditionalFormatting>
  <conditionalFormatting sqref="R136">
    <cfRule type="expression" dxfId="66" priority="38">
      <formula>AND(enddate_highlight="on",R136&lt;TODAY(),O136&lt;100%)</formula>
    </cfRule>
    <cfRule type="expression" dxfId="65" priority="39">
      <formula>AND(enddate_highlight="on",R136&lt;=TODAY()+enddate_highlight_days,O136&lt;100%)</formula>
    </cfRule>
  </conditionalFormatting>
  <conditionalFormatting sqref="R136 W136:X136">
    <cfRule type="expression" dxfId="64" priority="37">
      <formula>(dateformat="dmy")</formula>
    </cfRule>
  </conditionalFormatting>
  <conditionalFormatting sqref="E136">
    <cfRule type="expression" dxfId="63" priority="31">
      <formula>$C136=7</formula>
    </cfRule>
    <cfRule type="expression" dxfId="62" priority="32">
      <formula>$C136=6</formula>
    </cfRule>
    <cfRule type="expression" dxfId="61" priority="33">
      <formula>$C136=5</formula>
    </cfRule>
    <cfRule type="expression" dxfId="60" priority="34">
      <formula>$C136=4</formula>
    </cfRule>
    <cfRule type="expression" dxfId="59" priority="35">
      <formula>$C136=3</formula>
    </cfRule>
    <cfRule type="expression" dxfId="58" priority="36">
      <formula>$C136=2</formula>
    </cfRule>
  </conditionalFormatting>
  <conditionalFormatting sqref="K137:L137">
    <cfRule type="expression" dxfId="27" priority="1">
      <formula>(dateformat="dmy")</formula>
    </cfRule>
  </conditionalFormatting>
  <conditionalFormatting sqref="Z137:NY137">
    <cfRule type="expression" dxfId="26" priority="13">
      <formula>AND($W137&lt;=Z$8,$X137&gt;=Z$8)</formula>
    </cfRule>
  </conditionalFormatting>
  <conditionalFormatting sqref="Z137:NY137">
    <cfRule type="expression" dxfId="25" priority="14" stopIfTrue="1">
      <formula>AND($E$8&gt;=Z$8,$E$8&lt;AA$8)</formula>
    </cfRule>
    <cfRule type="expression" priority="15" stopIfTrue="1">
      <formula>IF(OR($R$6="Monthly",$R$6="Quarterly"),OR(AA$8&lt;=$Q137,Z$8&gt;$R137),OR(Z$8&gt;$R137,Z$8&lt;$Q137))</formula>
    </cfRule>
    <cfRule type="expression" dxfId="24" priority="16" stopIfTrue="1">
      <formula>OR($O137&gt;=1,IF(OR($R$6="Quarterly",$R$6="Monthly"),AA$8&lt;=$Q137+$U137,Z$8&lt;$Q137+$U137))</formula>
    </cfRule>
    <cfRule type="expression" dxfId="23" priority="17" stopIfTrue="1">
      <formula>$P137="k"</formula>
    </cfRule>
    <cfRule type="expression" dxfId="22" priority="18" stopIfTrue="1">
      <formula>$P137="o"</formula>
    </cfRule>
    <cfRule type="expression" dxfId="21" priority="19" stopIfTrue="1">
      <formula>$P137="y"</formula>
    </cfRule>
    <cfRule type="expression" dxfId="20" priority="20" stopIfTrue="1">
      <formula>$P137="p"</formula>
    </cfRule>
    <cfRule type="expression" dxfId="19" priority="21" stopIfTrue="1">
      <formula>$P137="g"</formula>
    </cfRule>
    <cfRule type="expression" dxfId="18" priority="22" stopIfTrue="1">
      <formula>$P137="r"</formula>
    </cfRule>
    <cfRule type="expression" dxfId="17" priority="23" stopIfTrue="1">
      <formula>$P137=1</formula>
    </cfRule>
    <cfRule type="expression" dxfId="16" priority="24" stopIfTrue="1">
      <formula>$P137=2</formula>
    </cfRule>
    <cfRule type="expression" dxfId="15" priority="25" stopIfTrue="1">
      <formula>$P137=3</formula>
    </cfRule>
    <cfRule type="expression" dxfId="14" priority="26" stopIfTrue="1">
      <formula>$P137=4</formula>
    </cfRule>
    <cfRule type="expression" dxfId="13" priority="27" stopIfTrue="1">
      <formula>$P137=5</formula>
    </cfRule>
    <cfRule type="expression" dxfId="12" priority="28" stopIfTrue="1">
      <formula>$P137=6</formula>
    </cfRule>
    <cfRule type="expression" dxfId="11" priority="29" stopIfTrue="1">
      <formula>TRUE</formula>
    </cfRule>
  </conditionalFormatting>
  <conditionalFormatting sqref="Q137">
    <cfRule type="expression" dxfId="10" priority="11">
      <formula>(dateformat="dmy")</formula>
    </cfRule>
  </conditionalFormatting>
  <conditionalFormatting sqref="R137">
    <cfRule type="expression" dxfId="9" priority="9">
      <formula>AND(enddate_highlight="on",R137&lt;TODAY(),O137&lt;100%)</formula>
    </cfRule>
    <cfRule type="expression" dxfId="8" priority="10">
      <formula>AND(enddate_highlight="on",R137&lt;=TODAY()+enddate_highlight_days,O137&lt;100%)</formula>
    </cfRule>
  </conditionalFormatting>
  <conditionalFormatting sqref="R137 W137:X137">
    <cfRule type="expression" dxfId="7" priority="8">
      <formula>(dateformat="dmy")</formula>
    </cfRule>
  </conditionalFormatting>
  <conditionalFormatting sqref="E137">
    <cfRule type="expression" dxfId="6" priority="2">
      <formula>$C137=7</formula>
    </cfRule>
    <cfRule type="expression" dxfId="5" priority="3">
      <formula>$C137=6</formula>
    </cfRule>
    <cfRule type="expression" dxfId="4" priority="4">
      <formula>$C137=5</formula>
    </cfRule>
    <cfRule type="expression" dxfId="3" priority="5">
      <formula>$C137=4</formula>
    </cfRule>
    <cfRule type="expression" dxfId="2" priority="6">
      <formula>$C137=3</formula>
    </cfRule>
    <cfRule type="expression" dxfId="1" priority="7">
      <formula>$C137=2</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2:C186"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094" id="{1636A7B0-A93F-41CE-997B-DA0D5270BC3A}">
            <xm:f>OR($R$6="Monthly",$R$6="Quarterly",WEEKDAY(Z$8,1)=Help!$E$159)</xm:f>
            <x14:dxf>
              <border>
                <left style="thin">
                  <color theme="0" tint="-0.34998626667073579"/>
                </left>
                <vertical/>
                <horizontal/>
              </border>
            </x14:dxf>
          </x14:cfRule>
          <xm:sqref>Z9:NY11</xm:sqref>
        </x14:conditionalFormatting>
        <x14:conditionalFormatting xmlns:xm="http://schemas.microsoft.com/office/excel/2006/main">
          <x14:cfRule type="expression" priority="4755" id="{3F0CCEEF-145E-4223-842A-48DCC5E22B49}">
            <xm:f>AND(OR(Z$8&lt;$Q12,Z$8&gt;$R12),$R$6="Daily",Z$9&lt;&gt;0,WEEKDAY(Z$9,1)=Help!$E$159)</xm:f>
            <x14:dxf>
              <border>
                <left style="thin">
                  <color theme="0" tint="-0.14996795556505021"/>
                </left>
                <vertical/>
                <horizontal/>
              </border>
            </x14:dxf>
          </x14:cfRule>
          <xm:sqref>Z12:NY14 Z16:NY20 Z22:NY26 Z29:NY69 Z71:NY72 Z83:NY83 Z85:NY87 Z96:NY119 Z121:NY135 Z138:NY186</xm:sqref>
        </x14:conditionalFormatting>
        <x14:conditionalFormatting xmlns:xm="http://schemas.microsoft.com/office/excel/2006/main">
          <x14:cfRule type="expression" priority="3000" id="{EFEF9D26-740E-4D27-9D1E-8CF38E056D92}">
            <xm:f>AND(OR(Z$8&lt;$Q15,Z$8&gt;$R15),$R$6="Daily",Z$9&lt;&gt;0,WEEKDAY(Z$9,1)=Help!$E$159)</xm:f>
            <x14:dxf>
              <border>
                <left style="thin">
                  <color theme="0" tint="-0.14996795556505021"/>
                </left>
                <vertical/>
                <horizontal/>
              </border>
            </x14:dxf>
          </x14:cfRule>
          <xm:sqref>Z15:NY15</xm:sqref>
        </x14:conditionalFormatting>
        <x14:conditionalFormatting xmlns:xm="http://schemas.microsoft.com/office/excel/2006/main">
          <x14:cfRule type="expression" priority="2324" id="{F0868B08-B368-0748-A913-A1A2F18C389F}">
            <xm:f>AND(OR(Z$8&lt;$Q21,Z$8&gt;$R21),$R$6="Daily",Z$9&lt;&gt;0,WEEKDAY(Z$9,1)=Help!$E$159)</xm:f>
            <x14:dxf>
              <border>
                <left style="thin">
                  <color theme="0" tint="-0.14996795556505021"/>
                </left>
                <vertical/>
                <horizontal/>
              </border>
            </x14:dxf>
          </x14:cfRule>
          <xm:sqref>Z21:NY21</xm:sqref>
        </x14:conditionalFormatting>
        <x14:conditionalFormatting xmlns:xm="http://schemas.microsoft.com/office/excel/2006/main">
          <x14:cfRule type="expression" priority="2269" id="{2BF163EB-B3C3-AE40-8F67-97F738E4AC30}">
            <xm:f>AND(OR(Z$8&lt;$Q27,Z$8&gt;$R27),$R$6="Daily",Z$9&lt;&gt;0,WEEKDAY(Z$9,1)=Help!$E$159)</xm:f>
            <x14:dxf>
              <border>
                <left style="thin">
                  <color theme="0" tint="-0.14996795556505021"/>
                </left>
                <vertical/>
                <horizontal/>
              </border>
            </x14:dxf>
          </x14:cfRule>
          <xm:sqref>Z27:NY27</xm:sqref>
        </x14:conditionalFormatting>
        <x14:conditionalFormatting xmlns:xm="http://schemas.microsoft.com/office/excel/2006/main">
          <x14:cfRule type="expression" priority="2209" id="{271F9BA6-0893-6C47-A796-8295D712E387}">
            <xm:f>AND(OR(Z$8&lt;$Q28,Z$8&gt;$R28),$R$6="Daily",Z$9&lt;&gt;0,WEEKDAY(Z$9,1)=Help!$E$159)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2165" id="{DADEC011-17CA-A34F-A83E-C11CD712D50B}">
            <xm:f>AND(OR(Z$8&lt;$Q75,Z$8&gt;$R75),$R$6="Daily",Z$9&lt;&gt;0,WEEKDAY(Z$9,1)=Help!$E$159)</xm:f>
            <x14:dxf>
              <border>
                <left style="thin">
                  <color theme="0" tint="-0.14996795556505021"/>
                </left>
                <vertical/>
                <horizontal/>
              </border>
            </x14:dxf>
          </x14:cfRule>
          <xm:sqref>Z75:NY76</xm:sqref>
        </x14:conditionalFormatting>
        <x14:conditionalFormatting xmlns:xm="http://schemas.microsoft.com/office/excel/2006/main">
          <x14:cfRule type="expression" priority="2103" id="{909EEB10-3A9E-0748-89B2-704FE2963CA8}">
            <xm:f>AND(OR(Z$8&lt;$Q70,Z$8&gt;$R70),$R$6="Daily",Z$9&lt;&gt;0,WEEKDAY(Z$9,1)=Help!$E$159)</xm:f>
            <x14:dxf>
              <border>
                <left style="thin">
                  <color theme="0" tint="-0.14996795556505021"/>
                </left>
                <vertical/>
                <horizontal/>
              </border>
            </x14:dxf>
          </x14:cfRule>
          <xm:sqref>Z70:NY70</xm:sqref>
        </x14:conditionalFormatting>
        <x14:conditionalFormatting xmlns:xm="http://schemas.microsoft.com/office/excel/2006/main">
          <x14:cfRule type="expression" priority="2075" id="{CB277937-61EE-9A44-A01F-6D2AAA92C35A}">
            <xm:f>AND(OR(Z$8&lt;$Q73,Z$8&gt;$R73),$R$6="Daily",Z$9&lt;&gt;0,WEEKDAY(Z$9,1)=Help!$E$159)</xm:f>
            <x14:dxf>
              <border>
                <left style="thin">
                  <color theme="0" tint="-0.14996795556505021"/>
                </left>
                <vertical/>
                <horizontal/>
              </border>
            </x14:dxf>
          </x14:cfRule>
          <xm:sqref>Z73:NY73</xm:sqref>
        </x14:conditionalFormatting>
        <x14:conditionalFormatting xmlns:xm="http://schemas.microsoft.com/office/excel/2006/main">
          <x14:cfRule type="expression" priority="2046" id="{28F5C3F7-B636-5942-B23F-BDE300141AE4}">
            <xm:f>AND(OR(Z$8&lt;$Q74,Z$8&gt;$R74),$R$6="Daily",Z$9&lt;&gt;0,WEEKDAY(Z$9,1)=Help!$E$159)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1957" id="{94CE7982-18B8-A742-A7AC-F0A77AE188F8}">
            <xm:f>AND(OR(Z$8&lt;$Q82,Z$8&gt;$R82),$R$6="Daily",Z$9&lt;&gt;0,WEEKDAY(Z$9,1)=Help!$E$159)</xm:f>
            <x14:dxf>
              <border>
                <left style="thin">
                  <color theme="0" tint="-0.14996795556505021"/>
                </left>
                <vertical/>
                <horizontal/>
              </border>
            </x14:dxf>
          </x14:cfRule>
          <xm:sqref>Z82:NY82</xm:sqref>
        </x14:conditionalFormatting>
        <x14:conditionalFormatting xmlns:xm="http://schemas.microsoft.com/office/excel/2006/main">
          <x14:cfRule type="expression" priority="1893" id="{0836552F-AE19-5D41-9F7C-11A6F791D3D2}">
            <xm:f>AND(OR(Z$8&lt;$Q77,Z$8&gt;$R77),$R$6="Daily",Z$9&lt;&gt;0,WEEKDAY(Z$9,1)=Help!$E$159)</xm:f>
            <x14:dxf>
              <border>
                <left style="thin">
                  <color theme="0" tint="-0.14996795556505021"/>
                </left>
                <vertical/>
                <horizontal/>
              </border>
            </x14:dxf>
          </x14:cfRule>
          <xm:sqref>Z77:NY78</xm:sqref>
        </x14:conditionalFormatting>
        <x14:conditionalFormatting xmlns:xm="http://schemas.microsoft.com/office/excel/2006/main">
          <x14:cfRule type="expression" priority="1863" id="{A412E2D5-81E1-1A4B-9BE1-B493C46F4BE4}">
            <xm:f>AND(OR(Z$8&lt;$Q80,Z$8&gt;$R80),$R$6="Daily",Z$9&lt;&gt;0,WEEKDAY(Z$9,1)=Help!$E$159)</xm:f>
            <x14:dxf>
              <border>
                <left style="thin">
                  <color theme="0" tint="-0.14996795556505021"/>
                </left>
                <vertical/>
                <horizontal/>
              </border>
            </x14:dxf>
          </x14:cfRule>
          <xm:sqref>Z80:NY81</xm:sqref>
        </x14:conditionalFormatting>
        <x14:conditionalFormatting xmlns:xm="http://schemas.microsoft.com/office/excel/2006/main">
          <x14:cfRule type="expression" priority="1743" id="{44E79DBB-AD13-174F-8125-A8F6FCA8FD68}">
            <xm:f>AND(OR(Z$8&lt;$Q79,Z$8&gt;$R79),$R$6="Daily",Z$9&lt;&gt;0,WEEKDAY(Z$9,1)=Help!$E$159)</xm:f>
            <x14:dxf>
              <border>
                <left style="thin">
                  <color theme="0" tint="-0.14996795556505021"/>
                </left>
                <vertical/>
                <horizontal/>
              </border>
            </x14:dxf>
          </x14:cfRule>
          <xm:sqref>Z79:NY79</xm:sqref>
        </x14:conditionalFormatting>
        <x14:conditionalFormatting xmlns:xm="http://schemas.microsoft.com/office/excel/2006/main">
          <x14:cfRule type="expression" priority="835" id="{50650734-1AF3-8549-9F7E-62AECF93648B}">
            <xm:f>AND(OR(Z$8&lt;$Q84,Z$8&gt;$R84),$R$6="Daily",Z$9&lt;&gt;0,WEEKDAY(Z$9,1)=Help!$E$159)</xm:f>
            <x14:dxf>
              <border>
                <left style="thin">
                  <color theme="0" tint="-0.14996795556505021"/>
                </left>
                <vertical/>
                <horizontal/>
              </border>
            </x14:dxf>
          </x14:cfRule>
          <xm:sqref>Z84:NY84</xm:sqref>
        </x14:conditionalFormatting>
        <x14:conditionalFormatting xmlns:xm="http://schemas.microsoft.com/office/excel/2006/main">
          <x14:cfRule type="expression" priority="806" id="{B2CB9BF3-0B66-5D48-8E04-692EF0195C8F}">
            <xm:f>AND(OR(Z$8&lt;$Q88,Z$8&gt;$R88),$R$6="Daily",Z$9&lt;&gt;0,WEEKDAY(Z$9,1)=Help!$E$159)</xm:f>
            <x14:dxf>
              <border>
                <left style="thin">
                  <color theme="0" tint="-0.14996795556505021"/>
                </left>
                <vertical/>
                <horizontal/>
              </border>
            </x14:dxf>
          </x14:cfRule>
          <xm:sqref>Z88:NY89</xm:sqref>
        </x14:conditionalFormatting>
        <x14:conditionalFormatting xmlns:xm="http://schemas.microsoft.com/office/excel/2006/main">
          <x14:cfRule type="expression" priority="191" id="{3BCE0ADE-89C7-1444-92BD-1EBA29385DBF}">
            <xm:f>AND(OR(Z$8&lt;$Q90,Z$8&gt;$R90),$R$6="Daily",Z$9&lt;&gt;0,WEEKDAY(Z$9,1)=Help!$E$159)</xm:f>
            <x14:dxf>
              <border>
                <left style="thin">
                  <color theme="0" tint="-0.14996795556505021"/>
                </left>
                <vertical/>
                <horizontal/>
              </border>
            </x14:dxf>
          </x14:cfRule>
          <xm:sqref>Z90:NY91</xm:sqref>
        </x14:conditionalFormatting>
        <x14:conditionalFormatting xmlns:xm="http://schemas.microsoft.com/office/excel/2006/main">
          <x14:cfRule type="expression" priority="160" id="{83AABE18-B99E-4941-92C7-595E8D53CC97}">
            <xm:f>AND(OR(Z$8&lt;$Q92,Z$8&gt;$R92),$R$6="Daily",Z$9&lt;&gt;0,WEEKDAY(Z$9,1)=Help!$E$159)</xm:f>
            <x14:dxf>
              <border>
                <left style="thin">
                  <color theme="0" tint="-0.14996795556505021"/>
                </left>
                <vertical/>
                <horizontal/>
              </border>
            </x14:dxf>
          </x14:cfRule>
          <xm:sqref>Z92:NY93</xm:sqref>
        </x14:conditionalFormatting>
        <x14:conditionalFormatting xmlns:xm="http://schemas.microsoft.com/office/excel/2006/main">
          <x14:cfRule type="expression" priority="130" id="{0E8D26B9-D890-7847-A928-278BB0FEA390}">
            <xm:f>AND(OR(Z$8&lt;$Q95,Z$8&gt;$R95),$R$6="Daily",Z$9&lt;&gt;0,WEEKDAY(Z$9,1)=Help!$E$159)</xm:f>
            <x14:dxf>
              <border>
                <left style="thin">
                  <color theme="0" tint="-0.14996795556505021"/>
                </left>
                <vertical/>
                <horizontal/>
              </border>
            </x14:dxf>
          </x14:cfRule>
          <xm:sqref>Z95:NY95</xm:sqref>
        </x14:conditionalFormatting>
        <x14:conditionalFormatting xmlns:xm="http://schemas.microsoft.com/office/excel/2006/main">
          <x14:cfRule type="expression" priority="99" id="{4C6A09DA-7582-B74E-B9FF-2F75433B0DAA}">
            <xm:f>AND(OR(Z$8&lt;$Q94,Z$8&gt;$R94),$R$6="Daily",Z$9&lt;&gt;0,WEEKDAY(Z$9,1)=Help!$E$159)</xm:f>
            <x14:dxf>
              <border>
                <left style="thin">
                  <color theme="0" tint="-0.14996795556505021"/>
                </left>
                <vertical/>
                <horizontal/>
              </border>
            </x14:dxf>
          </x14:cfRule>
          <xm:sqref>Z94:NY94</xm:sqref>
        </x14:conditionalFormatting>
        <x14:conditionalFormatting xmlns:xm="http://schemas.microsoft.com/office/excel/2006/main">
          <x14:cfRule type="expression" priority="70" id="{06B5A492-7A6C-3B49-BC9F-6B927D3C84CB}">
            <xm:f>AND(OR(Z$8&lt;$Q120,Z$8&gt;$R120),$R$6="Daily",Z$9&lt;&gt;0,WEEKDAY(Z$9,1)=Help!$E$159)</xm:f>
            <x14:dxf>
              <border>
                <left style="thin">
                  <color theme="0" tint="-0.14996795556505021"/>
                </left>
                <vertical/>
                <horizontal/>
              </border>
            </x14:dxf>
          </x14:cfRule>
          <xm:sqref>Z120:NY120</xm:sqref>
        </x14:conditionalFormatting>
        <x14:conditionalFormatting xmlns:xm="http://schemas.microsoft.com/office/excel/2006/main">
          <x14:cfRule type="expression" priority="41" id="{D6582173-BE44-7047-8B8D-6A9AFF6AA629}">
            <xm:f>AND(OR(Z$8&lt;$Q136,Z$8&gt;$R136),$R$6="Daily",Z$9&lt;&gt;0,WEEKDAY(Z$9,1)=Help!$E$159)</xm:f>
            <x14:dxf>
              <border>
                <left style="thin">
                  <color theme="0" tint="-0.14996795556505021"/>
                </left>
                <vertical/>
                <horizontal/>
              </border>
            </x14:dxf>
          </x14:cfRule>
          <xm:sqref>Z136:NY136</xm:sqref>
        </x14:conditionalFormatting>
        <x14:conditionalFormatting xmlns:xm="http://schemas.microsoft.com/office/excel/2006/main">
          <x14:cfRule type="expression" priority="12" id="{399E4112-8011-504C-8927-B9894D6BA553}">
            <xm:f>AND(OR(Z$8&lt;$Q137,Z$8&gt;$R137),$R$6="Daily",Z$9&lt;&gt;0,WEEKDAY(Z$9,1)=Help!$E$159)</xm:f>
            <x14:dxf>
              <border>
                <left style="thin">
                  <color theme="0" tint="-0.14996795556505021"/>
                </left>
                <vertical/>
                <horizontal/>
              </border>
            </x14:dxf>
          </x14:cfRule>
          <xm:sqref>Z137:NY137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84" t="s">
        <v>99</v>
      </c>
      <c r="B3" s="184"/>
      <c r="C3" s="184"/>
      <c r="D3" s="21"/>
      <c r="E3" s="21"/>
      <c r="F3" s="21"/>
      <c r="G3" s="21"/>
    </row>
    <row r="4" spans="1:7">
      <c r="A4" s="22"/>
      <c r="B4" s="22"/>
      <c r="D4" s="21"/>
      <c r="E4" s="21"/>
      <c r="F4" s="21"/>
      <c r="G4" s="21"/>
    </row>
    <row r="5" spans="1:7">
      <c r="A5" s="184" t="s">
        <v>98</v>
      </c>
      <c r="B5" s="184"/>
      <c r="C5" s="184"/>
      <c r="D5" s="21"/>
      <c r="E5" s="21"/>
      <c r="F5" s="21"/>
      <c r="G5" s="21"/>
    </row>
    <row r="6" spans="1:7">
      <c r="A6" s="184"/>
      <c r="B6" s="184"/>
      <c r="C6" s="184"/>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85" t="s">
        <v>22</v>
      </c>
      <c r="B4" s="185"/>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85" t="s">
        <v>120</v>
      </c>
      <c r="B10" s="185"/>
    </row>
    <row r="11" spans="1:3" s="24" customFormat="1" ht="28">
      <c r="B11" s="30" t="s">
        <v>121</v>
      </c>
    </row>
    <row r="12" spans="1:3" s="24" customFormat="1" ht="14">
      <c r="B12" s="30" t="s">
        <v>260</v>
      </c>
    </row>
    <row r="13" spans="1:3" s="24" customFormat="1" ht="28">
      <c r="B13" s="30" t="s">
        <v>122</v>
      </c>
    </row>
    <row r="15" spans="1:3" ht="16">
      <c r="A15" s="185" t="s">
        <v>26</v>
      </c>
      <c r="B15" s="185"/>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85" t="s">
        <v>71</v>
      </c>
      <c r="B33" s="185"/>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85" t="s">
        <v>163</v>
      </c>
      <c r="B42" s="185"/>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85" t="s">
        <v>77</v>
      </c>
      <c r="B52" s="185"/>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85" t="s">
        <v>261</v>
      </c>
      <c r="B72" s="185"/>
      <c r="C72" s="81" t="s">
        <v>262</v>
      </c>
      <c r="D72" s="54"/>
    </row>
    <row r="73" spans="1:4" s="24" customFormat="1">
      <c r="B73" s="31" t="s">
        <v>263</v>
      </c>
      <c r="C73" s="76" t="s">
        <v>264</v>
      </c>
      <c r="D73" s="54"/>
    </row>
    <row r="74" spans="1:4" s="24" customFormat="1">
      <c r="B74" s="31" t="s">
        <v>265</v>
      </c>
      <c r="C74" s="53"/>
      <c r="D74" s="54"/>
    </row>
    <row r="75" spans="1:4">
      <c r="B75" s="37"/>
    </row>
    <row r="76" spans="1:4" ht="16">
      <c r="A76" s="185" t="s">
        <v>135</v>
      </c>
      <c r="B76" s="185"/>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85" t="s">
        <v>155</v>
      </c>
      <c r="B106" s="185"/>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85" t="s">
        <v>159</v>
      </c>
      <c r="B111" s="185"/>
    </row>
    <row r="112" spans="1:2" s="1" customFormat="1">
      <c r="B112" s="40" t="s">
        <v>160</v>
      </c>
    </row>
    <row r="113" spans="1:2" s="1" customFormat="1">
      <c r="B113" s="40" t="s">
        <v>161</v>
      </c>
    </row>
    <row r="114" spans="1:2" s="1" customFormat="1">
      <c r="B114" s="40" t="s">
        <v>162</v>
      </c>
    </row>
    <row r="115" spans="1:2" s="1" customFormat="1">
      <c r="B115" s="31"/>
    </row>
    <row r="116" spans="1:2" ht="16">
      <c r="A116" s="185" t="s">
        <v>193</v>
      </c>
      <c r="B116" s="185"/>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85" t="s">
        <v>194</v>
      </c>
      <c r="B148" s="185"/>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85" t="s">
        <v>201</v>
      </c>
      <c r="B156" s="185"/>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85" t="s">
        <v>274</v>
      </c>
      <c r="B161" s="185"/>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85" t="s">
        <v>44</v>
      </c>
      <c r="B166" s="185"/>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85" t="s">
        <v>209</v>
      </c>
      <c r="B174" s="185"/>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85" t="s">
        <v>57</v>
      </c>
      <c r="B203" s="185"/>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3"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2019-02-08T14:22:09Z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