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13_ncr:1_{AC7822E0-E2DA-2B4A-BD6C-ED277FCBEE86}" xr6:coauthVersionLast="40" xr6:coauthVersionMax="40" xr10:uidLastSave="{00000000-0000-0000-0000-000000000000}"/>
  <bookViews>
    <workbookView xWindow="8280" yWindow="560" windowWidth="28040" windowHeight="17440" xr2:uid="{00000000-000D-0000-FFFF-FFFF00000000}"/>
  </bookViews>
  <sheets>
    <sheet name="GanttChart" sheetId="16" r:id="rId1"/>
    <sheet name="Holidays" sheetId="5" r:id="rId2"/>
    <sheet name="Help" sheetId="6" r:id="rId3"/>
    <sheet name="TermsOfUse" sheetId="10" r:id="rId4"/>
  </sheets>
  <definedNames>
    <definedName name="chart_area" localSheetId="0">GanttChart!$Z$12:$NY$179</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GanttChart!$B$17</definedName>
    <definedName name="prevLevel" localSheetId="0">GanttChart!$C1048576</definedName>
    <definedName name="prevWBS" localSheetId="0">GanttChart!$D1048576</definedName>
    <definedName name="_xlnm.Print_Area" localSheetId="0">GanttChart!$C$1:$IH$152</definedName>
    <definedName name="_xlnm.Print_Area" localSheetId="2">Help!$A$1:$C$239</definedName>
    <definedName name="show_weekends">Help!$D$164</definedName>
    <definedName name="startday">Help!$E$159</definedName>
    <definedName name="tassMMB">GanttChart!$B$12</definedName>
    <definedName name="tPtonbigtail">GanttChart!$B$14</definedName>
    <definedName name="tPtonsmalltail">GanttChart!$B$13</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121" i="16" l="1"/>
  <c r="L128" i="16"/>
  <c r="K128" i="16"/>
  <c r="J127"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H91" i="16"/>
  <c r="R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Q91" i="16"/>
  <c r="R91" i="16"/>
  <c r="T91" i="16"/>
  <c r="S91" i="16"/>
  <c r="U91" i="16"/>
  <c r="V91" i="16"/>
  <c r="H90" i="16"/>
  <c r="H89" i="16"/>
  <c r="R88" i="16"/>
  <c r="Q89" i="16"/>
  <c r="R89" i="16"/>
  <c r="Q90" i="16"/>
  <c r="T90" i="16"/>
  <c r="S90" i="16"/>
  <c r="U90" i="16"/>
  <c r="V90" i="16"/>
  <c r="H152" i="16"/>
  <c r="H149" i="16"/>
  <c r="H148" i="16"/>
  <c r="H147" i="16"/>
  <c r="I147" i="16"/>
  <c r="J147" i="16"/>
  <c r="H105" i="16"/>
  <c r="I105" i="16"/>
  <c r="H103" i="16"/>
  <c r="H102" i="16"/>
  <c r="I102" i="16"/>
  <c r="J102" i="16"/>
  <c r="H101" i="16"/>
  <c r="I100" i="16"/>
  <c r="Q12" i="16"/>
  <c r="R12" i="16"/>
  <c r="R13" i="16"/>
  <c r="Q14" i="16"/>
  <c r="R14" i="16"/>
  <c r="R15" i="16"/>
  <c r="R16" i="16"/>
  <c r="R17" i="16"/>
  <c r="Q18" i="16"/>
  <c r="R18" i="16"/>
  <c r="Q19" i="16"/>
  <c r="R19" i="16"/>
  <c r="Q20" i="16"/>
  <c r="R20" i="16"/>
  <c r="Q21" i="16"/>
  <c r="R21" i="16"/>
  <c r="R22" i="16"/>
  <c r="H23" i="16"/>
  <c r="I23" i="16"/>
  <c r="J23" i="16"/>
  <c r="Q23" i="16"/>
  <c r="R23" i="16"/>
  <c r="H24" i="16"/>
  <c r="I24" i="16"/>
  <c r="Q24" i="16"/>
  <c r="R24" i="16"/>
  <c r="H25" i="16"/>
  <c r="R28" i="16"/>
  <c r="Q25" i="16"/>
  <c r="R25" i="16"/>
  <c r="H26" i="16"/>
  <c r="Q26" i="16"/>
  <c r="R26" i="16"/>
  <c r="H27" i="16"/>
  <c r="Q27" i="16"/>
  <c r="R27" i="16"/>
  <c r="Q29" i="16"/>
  <c r="R29" i="16"/>
  <c r="R30" i="16"/>
  <c r="R31" i="16"/>
  <c r="H32" i="16"/>
  <c r="I32" i="16"/>
  <c r="Q32" i="16"/>
  <c r="R32" i="16"/>
  <c r="Q33" i="16"/>
  <c r="R33" i="16"/>
  <c r="Q34" i="16"/>
  <c r="R34" i="16"/>
  <c r="R35" i="16"/>
  <c r="R36" i="16"/>
  <c r="R37" i="16"/>
  <c r="R38" i="16"/>
  <c r="H39" i="16"/>
  <c r="I39" i="16"/>
  <c r="Q39" i="16"/>
  <c r="R39" i="16"/>
  <c r="Q40" i="16"/>
  <c r="R40" i="16"/>
  <c r="Q41" i="16"/>
  <c r="R41" i="16"/>
  <c r="R42" i="16"/>
  <c r="Q43" i="16"/>
  <c r="R43" i="16"/>
  <c r="Q44" i="16"/>
  <c r="R44" i="16"/>
  <c r="Q45" i="16"/>
  <c r="R45" i="16"/>
  <c r="Q46" i="16"/>
  <c r="R46" i="16"/>
  <c r="R47" i="16"/>
  <c r="R48" i="16"/>
  <c r="R49" i="16"/>
  <c r="R50" i="16"/>
  <c r="R51" i="16"/>
  <c r="R52" i="16"/>
  <c r="Q53" i="16"/>
  <c r="R53" i="16"/>
  <c r="R54" i="16"/>
  <c r="R55" i="16"/>
  <c r="R56" i="16"/>
  <c r="R57" i="16"/>
  <c r="R58" i="16"/>
  <c r="R59" i="16"/>
  <c r="Q60" i="16"/>
  <c r="R60" i="16"/>
  <c r="Q61" i="16"/>
  <c r="R61" i="16"/>
  <c r="H62" i="16"/>
  <c r="Q62" i="16"/>
  <c r="R62" i="16"/>
  <c r="H63" i="16"/>
  <c r="Q63" i="16"/>
  <c r="R63" i="16"/>
  <c r="Q64" i="16"/>
  <c r="R64" i="16"/>
  <c r="Q65" i="16"/>
  <c r="R65" i="16"/>
  <c r="Q66" i="16"/>
  <c r="R66" i="16"/>
  <c r="Q67" i="16"/>
  <c r="R67" i="16"/>
  <c r="R68" i="16"/>
  <c r="R69" i="16"/>
  <c r="R70" i="16"/>
  <c r="R71" i="16"/>
  <c r="R72" i="16"/>
  <c r="R73" i="16"/>
  <c r="R74" i="16"/>
  <c r="R75" i="16"/>
  <c r="R76" i="16"/>
  <c r="R77" i="16"/>
  <c r="H78" i="16"/>
  <c r="Q78" i="16"/>
  <c r="R78" i="16"/>
  <c r="H79" i="16"/>
  <c r="Q79" i="16"/>
  <c r="R79" i="16"/>
  <c r="H80" i="16"/>
  <c r="Q80" i="16"/>
  <c r="R80" i="16"/>
  <c r="H81" i="16"/>
  <c r="Q81" i="16"/>
  <c r="R81" i="16"/>
  <c r="Q82" i="16"/>
  <c r="R82" i="16"/>
  <c r="R83" i="16"/>
  <c r="R84" i="16"/>
  <c r="R85" i="16"/>
  <c r="R86" i="16"/>
  <c r="H87" i="16"/>
  <c r="Q87" i="16"/>
  <c r="R87" i="16"/>
  <c r="R92" i="16"/>
  <c r="K94" i="16"/>
  <c r="Q94" i="16"/>
  <c r="R94" i="16"/>
  <c r="K95" i="16"/>
  <c r="Q95" i="16"/>
  <c r="R95" i="16"/>
  <c r="K96" i="16"/>
  <c r="Q96" i="16"/>
  <c r="R96" i="16"/>
  <c r="I97" i="16"/>
  <c r="J97" i="16"/>
  <c r="Q97" i="16"/>
  <c r="R97" i="16"/>
  <c r="H98" i="16"/>
  <c r="Q98" i="16"/>
  <c r="R98" i="16"/>
  <c r="K99" i="16"/>
  <c r="Q99" i="16"/>
  <c r="R99" i="16"/>
  <c r="Q104" i="16"/>
  <c r="R104" i="16"/>
  <c r="H111" i="16"/>
  <c r="H110" i="16"/>
  <c r="I110" i="16"/>
  <c r="J110" i="16"/>
  <c r="H109" i="16"/>
  <c r="H108" i="16"/>
  <c r="Q107" i="16"/>
  <c r="R107" i="16"/>
  <c r="Q108" i="16"/>
  <c r="R108" i="16"/>
  <c r="Q109" i="16"/>
  <c r="R109" i="16"/>
  <c r="R112" i="16"/>
  <c r="R113" i="16"/>
  <c r="L114" i="16"/>
  <c r="R114" i="16"/>
  <c r="L115" i="16"/>
  <c r="R115" i="16"/>
  <c r="R116" i="16"/>
  <c r="H128" i="16"/>
  <c r="H127" i="16"/>
  <c r="I127" i="16"/>
  <c r="R126" i="16"/>
  <c r="Q127" i="16"/>
  <c r="R127" i="16"/>
  <c r="Q128" i="16"/>
  <c r="R128" i="16"/>
  <c r="Q121" i="16"/>
  <c r="L117" i="16"/>
  <c r="R117" i="16"/>
  <c r="R118" i="16"/>
  <c r="R119" i="16"/>
  <c r="H120" i="16"/>
  <c r="I120" i="16"/>
  <c r="Q120" i="16"/>
  <c r="R120" i="16"/>
  <c r="L122" i="16"/>
  <c r="R122" i="16"/>
  <c r="R123" i="16"/>
  <c r="H124" i="16"/>
  <c r="Q124" i="16"/>
  <c r="R124" i="16"/>
  <c r="H125" i="16"/>
  <c r="Q125" i="16"/>
  <c r="R125" i="16"/>
  <c r="Q129" i="16"/>
  <c r="R129" i="16"/>
  <c r="H130" i="16"/>
  <c r="Q130" i="16"/>
  <c r="R130" i="16"/>
  <c r="H131" i="16"/>
  <c r="H132" i="16"/>
  <c r="Q132" i="16"/>
  <c r="R132" i="16"/>
  <c r="H133" i="16"/>
  <c r="Q133" i="16"/>
  <c r="R133" i="16"/>
  <c r="H134" i="16"/>
  <c r="Q134" i="16"/>
  <c r="R134" i="16"/>
  <c r="H136" i="16"/>
  <c r="H137" i="16"/>
  <c r="H138" i="16"/>
  <c r="I138" i="16"/>
  <c r="H139" i="16"/>
  <c r="I139" i="16"/>
  <c r="H140" i="16"/>
  <c r="I140" i="16"/>
  <c r="J140" i="16"/>
  <c r="H141" i="16"/>
  <c r="H142" i="16"/>
  <c r="Q144" i="16"/>
  <c r="R144" i="16"/>
  <c r="Q145" i="16"/>
  <c r="R145" i="16"/>
  <c r="K146" i="16"/>
  <c r="Q146" i="16"/>
  <c r="R146" i="16"/>
  <c r="H150" i="16"/>
  <c r="H151" i="16"/>
  <c r="T145" i="16"/>
  <c r="S145" i="16"/>
  <c r="U145" i="16"/>
  <c r="V145" i="16"/>
  <c r="S142" i="16"/>
  <c r="H95" i="16"/>
  <c r="S134" i="16"/>
  <c r="T134" i="16"/>
  <c r="U134" i="16"/>
  <c r="V134" i="16"/>
  <c r="S139" i="16"/>
  <c r="S147" i="16"/>
  <c r="S146" i="16"/>
  <c r="T146" i="16"/>
  <c r="U146" i="16"/>
  <c r="V146" i="16"/>
  <c r="S144" i="16"/>
  <c r="T144" i="16"/>
  <c r="U144" i="16"/>
  <c r="V144" i="16"/>
  <c r="S105" i="16"/>
  <c r="S104" i="16"/>
  <c r="T104" i="16"/>
  <c r="U104" i="16"/>
  <c r="V104" i="16"/>
  <c r="S141" i="16"/>
  <c r="S140" i="16"/>
  <c r="S138" i="16"/>
  <c r="S137" i="16"/>
  <c r="S133" i="16"/>
  <c r="T133" i="16"/>
  <c r="U133" i="16"/>
  <c r="V133" i="16"/>
  <c r="S136" i="16"/>
  <c r="X122" i="16"/>
  <c r="H123" i="16"/>
  <c r="Q123" i="16"/>
  <c r="K122" i="16"/>
  <c r="Q122" i="16"/>
  <c r="W122" i="16"/>
  <c r="K106" i="16"/>
  <c r="Q106" i="16"/>
  <c r="W106" i="16"/>
  <c r="K93" i="16"/>
  <c r="Q93" i="16"/>
  <c r="W93" i="16"/>
  <c r="Q126" i="16"/>
  <c r="H121" i="16"/>
  <c r="S103" i="16"/>
  <c r="S102" i="16"/>
  <c r="T132" i="16"/>
  <c r="S132" i="16"/>
  <c r="U132" i="16"/>
  <c r="V132" i="16"/>
  <c r="S101" i="16"/>
  <c r="S100" i="16"/>
  <c r="S99" i="16"/>
  <c r="E8" i="16"/>
  <c r="Q92" i="16"/>
  <c r="S92" i="16"/>
  <c r="T92" i="16"/>
  <c r="U92" i="16"/>
  <c r="V92" i="16"/>
  <c r="S94" i="16"/>
  <c r="T94" i="16"/>
  <c r="U94" i="16"/>
  <c r="V94" i="16"/>
  <c r="S95" i="16"/>
  <c r="S96" i="16"/>
  <c r="T96" i="16"/>
  <c r="U96" i="16"/>
  <c r="V96" i="16"/>
  <c r="S97" i="16"/>
  <c r="S98" i="16"/>
  <c r="T98" i="16"/>
  <c r="U98" i="16"/>
  <c r="V98" i="16"/>
  <c r="S106" i="16"/>
  <c r="S107" i="16"/>
  <c r="T107" i="16"/>
  <c r="U107" i="16"/>
  <c r="V107" i="16"/>
  <c r="S108" i="16"/>
  <c r="T108" i="16"/>
  <c r="U108" i="16"/>
  <c r="V108" i="16"/>
  <c r="S109" i="16"/>
  <c r="T109" i="16"/>
  <c r="U109" i="16"/>
  <c r="V109" i="16"/>
  <c r="S110" i="16"/>
  <c r="S111" i="16"/>
  <c r="Q112" i="16"/>
  <c r="S112" i="16"/>
  <c r="T112" i="16"/>
  <c r="U112" i="16"/>
  <c r="V112" i="16"/>
  <c r="Q113" i="16"/>
  <c r="S113" i="16"/>
  <c r="T113" i="16"/>
  <c r="U113" i="16"/>
  <c r="V113" i="16"/>
  <c r="H83" i="16"/>
  <c r="I83" i="16"/>
  <c r="Q83" i="16"/>
  <c r="K114" i="16"/>
  <c r="Q114" i="16"/>
  <c r="S114" i="16"/>
  <c r="T114" i="16"/>
  <c r="U114" i="16"/>
  <c r="V114" i="16"/>
  <c r="Q115" i="16"/>
  <c r="S115" i="16"/>
  <c r="T115" i="16"/>
  <c r="U115" i="16"/>
  <c r="V115" i="16"/>
  <c r="Q116" i="16"/>
  <c r="S116" i="16"/>
  <c r="T116" i="16"/>
  <c r="U116" i="16"/>
  <c r="V116" i="16"/>
  <c r="Q118" i="16"/>
  <c r="K117" i="16"/>
  <c r="Q117" i="16"/>
  <c r="S117" i="16"/>
  <c r="T117" i="16"/>
  <c r="U117" i="16"/>
  <c r="V117" i="16"/>
  <c r="S118" i="16"/>
  <c r="T118" i="16"/>
  <c r="U118" i="16"/>
  <c r="V118" i="16"/>
  <c r="Q119" i="16"/>
  <c r="S119" i="16"/>
  <c r="T119" i="16"/>
  <c r="U119" i="16"/>
  <c r="V119" i="16"/>
  <c r="S120" i="16"/>
  <c r="T120" i="16"/>
  <c r="U120" i="16"/>
  <c r="V120" i="16"/>
  <c r="S121" i="16"/>
  <c r="T121" i="16"/>
  <c r="U121" i="16"/>
  <c r="V121" i="16"/>
  <c r="S122" i="16"/>
  <c r="T122" i="16"/>
  <c r="U122" i="16"/>
  <c r="V122" i="16"/>
  <c r="S123" i="16"/>
  <c r="T123" i="16"/>
  <c r="U123" i="16"/>
  <c r="V123" i="16"/>
  <c r="S124" i="16"/>
  <c r="T124" i="16"/>
  <c r="U124" i="16"/>
  <c r="V124" i="16"/>
  <c r="S125" i="16"/>
  <c r="T125" i="16"/>
  <c r="U125" i="16"/>
  <c r="V125" i="16"/>
  <c r="S126" i="16"/>
  <c r="T126" i="16"/>
  <c r="U126" i="16"/>
  <c r="V126" i="16"/>
  <c r="S127" i="16"/>
  <c r="T127" i="16"/>
  <c r="U127" i="16"/>
  <c r="V127" i="16"/>
  <c r="S128" i="16"/>
  <c r="T128" i="16"/>
  <c r="U128" i="16"/>
  <c r="V128" i="16"/>
  <c r="S129" i="16"/>
  <c r="T129" i="16"/>
  <c r="U129" i="16"/>
  <c r="V129" i="16"/>
  <c r="S130" i="16"/>
  <c r="T130" i="16"/>
  <c r="U130" i="16"/>
  <c r="V130" i="16"/>
  <c r="S89" i="16"/>
  <c r="T89" i="16"/>
  <c r="U89" i="16"/>
  <c r="V89" i="16"/>
  <c r="Q84" i="16"/>
  <c r="S84" i="16"/>
  <c r="T84" i="16"/>
  <c r="U84" i="16"/>
  <c r="V84" i="16"/>
  <c r="S85" i="16"/>
  <c r="Q85" i="16"/>
  <c r="T85" i="16"/>
  <c r="U85" i="16"/>
  <c r="V85" i="16"/>
  <c r="S86" i="16"/>
  <c r="H86" i="16"/>
  <c r="Q86" i="16"/>
  <c r="T86" i="16"/>
  <c r="U86" i="16"/>
  <c r="V86" i="16"/>
  <c r="S87" i="16"/>
  <c r="T87" i="16"/>
  <c r="U87" i="16"/>
  <c r="V87" i="16"/>
  <c r="S88" i="16"/>
  <c r="H88" i="16"/>
  <c r="Q88" i="16"/>
  <c r="T88" i="16"/>
  <c r="U88" i="16"/>
  <c r="V88" i="16"/>
  <c r="Q68" i="16"/>
  <c r="S68" i="16"/>
  <c r="T68" i="16"/>
  <c r="U68" i="16"/>
  <c r="V68" i="16"/>
  <c r="Q69" i="16"/>
  <c r="S69" i="16"/>
  <c r="T69" i="16"/>
  <c r="U69" i="16"/>
  <c r="V69" i="16"/>
  <c r="Q70" i="16"/>
  <c r="S70" i="16"/>
  <c r="T70" i="16"/>
  <c r="U70" i="16"/>
  <c r="V70" i="16"/>
  <c r="Q71" i="16"/>
  <c r="S71" i="16"/>
  <c r="T71" i="16"/>
  <c r="U71" i="16"/>
  <c r="V71" i="16"/>
  <c r="Q72" i="16"/>
  <c r="S72" i="16"/>
  <c r="T72" i="16"/>
  <c r="U72" i="16"/>
  <c r="V72" i="16"/>
  <c r="H73" i="16"/>
  <c r="Q73" i="16"/>
  <c r="S73" i="16"/>
  <c r="T73" i="16"/>
  <c r="U73" i="16"/>
  <c r="V73" i="16"/>
  <c r="H74" i="16"/>
  <c r="Q74" i="16"/>
  <c r="S74" i="16"/>
  <c r="T74" i="16"/>
  <c r="U74" i="16"/>
  <c r="V74" i="16"/>
  <c r="Q75" i="16"/>
  <c r="S75" i="16"/>
  <c r="T75" i="16"/>
  <c r="U75" i="16"/>
  <c r="V75" i="16"/>
  <c r="H76" i="16"/>
  <c r="I76" i="16"/>
  <c r="Q76" i="16"/>
  <c r="S76" i="16"/>
  <c r="T76" i="16"/>
  <c r="U76" i="16"/>
  <c r="V76" i="16"/>
  <c r="Q77" i="16"/>
  <c r="S77" i="16"/>
  <c r="T77" i="16"/>
  <c r="U77" i="16"/>
  <c r="V77" i="16"/>
  <c r="S78" i="16"/>
  <c r="T78" i="16"/>
  <c r="U78" i="16"/>
  <c r="V78" i="16"/>
  <c r="S79" i="16"/>
  <c r="T79" i="16"/>
  <c r="U79" i="16"/>
  <c r="V79" i="16"/>
  <c r="S80" i="16"/>
  <c r="T80" i="16"/>
  <c r="U80" i="16"/>
  <c r="V80" i="16"/>
  <c r="S81" i="16"/>
  <c r="T81" i="16"/>
  <c r="U81" i="16"/>
  <c r="V81" i="16"/>
  <c r="S82" i="16"/>
  <c r="T82" i="16"/>
  <c r="U82" i="16"/>
  <c r="V82" i="16"/>
  <c r="S83" i="16"/>
  <c r="T83" i="16"/>
  <c r="U83" i="16"/>
  <c r="V83" i="16"/>
  <c r="V67" i="16"/>
  <c r="U67" i="16"/>
  <c r="T67" i="16"/>
  <c r="S67" i="16"/>
  <c r="H17" i="16"/>
  <c r="H36" i="16"/>
  <c r="H56" i="16"/>
  <c r="H57" i="16"/>
  <c r="H77" i="16"/>
  <c r="H85" i="16"/>
  <c r="H114" i="16"/>
  <c r="H115" i="16"/>
  <c r="H116" i="16"/>
  <c r="I115" i="16"/>
  <c r="J57" i="16"/>
  <c r="I57" i="16"/>
  <c r="I56" i="16"/>
  <c r="I36" i="16"/>
  <c r="Q28" i="16"/>
  <c r="Q30" i="16"/>
  <c r="Q13" i="16"/>
  <c r="Q15" i="16"/>
  <c r="Q16" i="16"/>
  <c r="Q17" i="16"/>
  <c r="Q31" i="16"/>
  <c r="Q35" i="16"/>
  <c r="Q36" i="16"/>
  <c r="Q37" i="16"/>
  <c r="Q38" i="16"/>
  <c r="Q42" i="16"/>
  <c r="Q47" i="16"/>
  <c r="Q48" i="16"/>
  <c r="Q49" i="16"/>
  <c r="Q50" i="16"/>
  <c r="Q51" i="16"/>
  <c r="Q52" i="16"/>
  <c r="Q54" i="16"/>
  <c r="Q55" i="16"/>
  <c r="Q56" i="16"/>
  <c r="Q57" i="16"/>
  <c r="Q58" i="16"/>
  <c r="Q59" i="16"/>
  <c r="Q22" i="16"/>
  <c r="E159" i="6"/>
  <c r="Z9" i="16"/>
  <c r="Q7" i="16"/>
  <c r="U12" i="16"/>
  <c r="T13" i="16"/>
  <c r="S13" i="16"/>
  <c r="U13" i="16"/>
  <c r="V13" i="16"/>
  <c r="S12" i="16"/>
  <c r="T12" i="16"/>
  <c r="V12" i="16"/>
  <c r="AG9" i="16"/>
  <c r="Z11" i="16"/>
  <c r="Z8" i="16"/>
  <c r="AA8" i="16"/>
  <c r="AB8" i="16"/>
  <c r="AC8" i="16"/>
  <c r="AD8" i="16"/>
  <c r="AE8" i="16"/>
  <c r="AF8" i="16"/>
  <c r="AG8" i="16"/>
  <c r="Z10" i="16"/>
  <c r="AN9" i="16"/>
  <c r="AG11" i="16"/>
  <c r="AU9" i="16"/>
  <c r="AN11" i="16"/>
  <c r="AH8" i="16"/>
  <c r="AI8" i="16"/>
  <c r="AJ8" i="16"/>
  <c r="AK8" i="16"/>
  <c r="AL8" i="16"/>
  <c r="AM8" i="16"/>
  <c r="AN8" i="16"/>
  <c r="AG10" i="16"/>
  <c r="AO8" i="16"/>
  <c r="AP8" i="16"/>
  <c r="AQ8" i="16"/>
  <c r="AR8" i="16"/>
  <c r="AS8" i="16"/>
  <c r="AT8" i="16"/>
  <c r="AN10" i="16"/>
  <c r="AU8" i="16"/>
  <c r="BB9" i="16"/>
  <c r="AU11" i="16"/>
  <c r="AV8" i="16"/>
  <c r="AW8" i="16"/>
  <c r="AX8" i="16"/>
  <c r="AY8" i="16"/>
  <c r="AZ8" i="16"/>
  <c r="BA8" i="16"/>
  <c r="AU10" i="16"/>
  <c r="BB8" i="16"/>
  <c r="BI9" i="16"/>
  <c r="BB11" i="16"/>
  <c r="BC8" i="16"/>
  <c r="BD8" i="16"/>
  <c r="BE8" i="16"/>
  <c r="BF8" i="16"/>
  <c r="BG8" i="16"/>
  <c r="BH8" i="16"/>
  <c r="BI8" i="16"/>
  <c r="BP9" i="16"/>
  <c r="BI11" i="16"/>
  <c r="BB10" i="16"/>
  <c r="BJ8" i="16"/>
  <c r="BK8" i="16"/>
  <c r="BL8" i="16"/>
  <c r="BM8" i="16"/>
  <c r="BN8" i="16"/>
  <c r="BO8" i="16"/>
  <c r="BP8" i="16"/>
  <c r="BW9" i="16"/>
  <c r="BP11" i="16"/>
  <c r="BI10" i="16"/>
  <c r="BQ8" i="16"/>
  <c r="BR8" i="16"/>
  <c r="BS8" i="16"/>
  <c r="BT8" i="16"/>
  <c r="BU8" i="16"/>
  <c r="BV8" i="16"/>
  <c r="BW8" i="16"/>
  <c r="CD9" i="16"/>
  <c r="BW11" i="16"/>
  <c r="BP10" i="16"/>
  <c r="BX8" i="16"/>
  <c r="BY8" i="16"/>
  <c r="BZ8" i="16"/>
  <c r="CA8" i="16"/>
  <c r="CB8" i="16"/>
  <c r="CC8" i="16"/>
  <c r="CD8" i="16"/>
  <c r="CK9" i="16"/>
  <c r="CD11" i="16"/>
  <c r="BW10" i="16"/>
  <c r="CK11" i="16"/>
  <c r="CE8" i="16"/>
  <c r="CF8" i="16"/>
  <c r="CG8" i="16"/>
  <c r="CH8" i="16"/>
  <c r="CI8" i="16"/>
  <c r="CJ8" i="16"/>
  <c r="CK8" i="16"/>
  <c r="CR9" i="16"/>
  <c r="CD10" i="16"/>
  <c r="CY9" i="16"/>
  <c r="CR11" i="16"/>
  <c r="CL8" i="16"/>
  <c r="CM8" i="16"/>
  <c r="CN8" i="16"/>
  <c r="CO8" i="16"/>
  <c r="CP8" i="16"/>
  <c r="CQ8" i="16"/>
  <c r="CR8" i="16"/>
  <c r="CK10" i="16"/>
  <c r="CS8" i="16"/>
  <c r="CT8" i="16"/>
  <c r="CU8" i="16"/>
  <c r="CV8" i="16"/>
  <c r="CW8" i="16"/>
  <c r="CX8" i="16"/>
  <c r="CR10" i="16"/>
  <c r="DF9" i="16"/>
  <c r="CY8" i="16"/>
  <c r="CY11" i="16"/>
  <c r="DF11" i="16"/>
  <c r="DM9" i="16"/>
  <c r="CZ8" i="16"/>
  <c r="DA8" i="16"/>
  <c r="DB8" i="16"/>
  <c r="DC8" i="16"/>
  <c r="DD8" i="16"/>
  <c r="DE8" i="16"/>
  <c r="DF8" i="16"/>
  <c r="CY10" i="16"/>
  <c r="DG8" i="16"/>
  <c r="DH8" i="16"/>
  <c r="DI8" i="16"/>
  <c r="DJ8" i="16"/>
  <c r="DK8" i="16"/>
  <c r="DL8" i="16"/>
  <c r="DF10" i="16"/>
  <c r="DM11" i="16"/>
  <c r="DT9" i="16"/>
  <c r="DM8" i="16"/>
  <c r="DN8" i="16"/>
  <c r="DO8" i="16"/>
  <c r="DP8" i="16"/>
  <c r="DQ8" i="16"/>
  <c r="DR8" i="16"/>
  <c r="DS8" i="16"/>
  <c r="DT8" i="16"/>
  <c r="DM10" i="16"/>
  <c r="EA9" i="16"/>
  <c r="DT11" i="16"/>
  <c r="DU8" i="16"/>
  <c r="DV8" i="16"/>
  <c r="DW8" i="16"/>
  <c r="DX8" i="16"/>
  <c r="DY8" i="16"/>
  <c r="DZ8" i="16"/>
  <c r="EA8" i="16"/>
  <c r="EH9" i="16"/>
  <c r="EA11" i="16"/>
  <c r="DT10" i="16"/>
  <c r="EB8" i="16"/>
  <c r="EC8" i="16"/>
  <c r="ED8" i="16"/>
  <c r="EE8" i="16"/>
  <c r="EF8" i="16"/>
  <c r="EG8" i="16"/>
  <c r="EH8" i="16"/>
  <c r="EO9" i="16"/>
  <c r="EH11" i="16"/>
  <c r="EA10" i="16"/>
  <c r="EI8" i="16"/>
  <c r="EJ8" i="16"/>
  <c r="EK8" i="16"/>
  <c r="EL8" i="16"/>
  <c r="EM8" i="16"/>
  <c r="EN8" i="16"/>
  <c r="EO8" i="16"/>
  <c r="EV9" i="16"/>
  <c r="EO11" i="16"/>
  <c r="EH10" i="16"/>
  <c r="EP8" i="16"/>
  <c r="EQ8" i="16"/>
  <c r="ER8" i="16"/>
  <c r="ES8" i="16"/>
  <c r="ET8" i="16"/>
  <c r="EU8" i="16"/>
  <c r="EV8" i="16"/>
  <c r="EV11" i="16"/>
  <c r="FC9" i="16"/>
  <c r="EO10" i="16"/>
  <c r="FJ9" i="16"/>
  <c r="EW8" i="16"/>
  <c r="EX8" i="16"/>
  <c r="EY8" i="16"/>
  <c r="EZ8" i="16"/>
  <c r="FA8" i="16"/>
  <c r="FB8" i="16"/>
  <c r="FC8" i="16"/>
  <c r="FC11" i="16"/>
  <c r="EV10" i="16"/>
  <c r="FD8" i="16"/>
  <c r="FE8" i="16"/>
  <c r="FF8" i="16"/>
  <c r="FG8" i="16"/>
  <c r="FH8" i="16"/>
  <c r="FI8" i="16"/>
  <c r="FJ8" i="16"/>
  <c r="FC10" i="16"/>
  <c r="FJ11" i="16"/>
  <c r="FQ9" i="16"/>
  <c r="FK8" i="16"/>
  <c r="FL8" i="16"/>
  <c r="FM8" i="16"/>
  <c r="FN8" i="16"/>
  <c r="FO8" i="16"/>
  <c r="FP8" i="16"/>
  <c r="FQ8" i="16"/>
  <c r="FX9" i="16"/>
  <c r="FQ11" i="16"/>
  <c r="FJ10" i="16"/>
  <c r="GE9" i="16"/>
  <c r="FX11" i="16"/>
  <c r="FR8" i="16"/>
  <c r="FS8" i="16"/>
  <c r="FT8" i="16"/>
  <c r="FU8" i="16"/>
  <c r="FV8" i="16"/>
  <c r="FW8" i="16"/>
  <c r="FX8" i="16"/>
  <c r="FQ10" i="16"/>
  <c r="FY8" i="16"/>
  <c r="FZ8" i="16"/>
  <c r="GA8" i="16"/>
  <c r="GB8" i="16"/>
  <c r="GC8" i="16"/>
  <c r="GD8" i="16"/>
  <c r="FX10" i="16"/>
  <c r="GE11" i="16"/>
  <c r="GL9" i="16"/>
  <c r="GE8" i="16"/>
  <c r="GF8" i="16"/>
  <c r="GG8" i="16"/>
  <c r="GH8" i="16"/>
  <c r="GI8" i="16"/>
  <c r="GJ8" i="16"/>
  <c r="GK8" i="16"/>
  <c r="GL8" i="16"/>
  <c r="GE10" i="16"/>
  <c r="GL11" i="16"/>
  <c r="GS9" i="16"/>
  <c r="GS11" i="16"/>
  <c r="GZ9" i="16"/>
  <c r="GM8" i="16"/>
  <c r="GN8" i="16"/>
  <c r="GO8" i="16"/>
  <c r="GP8" i="16"/>
  <c r="GQ8" i="16"/>
  <c r="GR8" i="16"/>
  <c r="GS8" i="16"/>
  <c r="GL10" i="16"/>
  <c r="GT8" i="16"/>
  <c r="GU8" i="16"/>
  <c r="GV8" i="16"/>
  <c r="GW8" i="16"/>
  <c r="GX8" i="16"/>
  <c r="GY8" i="16"/>
  <c r="GZ8" i="16"/>
  <c r="GS10" i="16"/>
  <c r="HG9" i="16"/>
  <c r="GZ11" i="16"/>
  <c r="HN9" i="16"/>
  <c r="HA8" i="16"/>
  <c r="HB8" i="16"/>
  <c r="HC8" i="16"/>
  <c r="HD8" i="16"/>
  <c r="HE8" i="16"/>
  <c r="HF8" i="16"/>
  <c r="HG8" i="16"/>
  <c r="HG11" i="16"/>
  <c r="GZ10" i="16"/>
  <c r="HH8" i="16"/>
  <c r="HI8" i="16"/>
  <c r="HJ8" i="16"/>
  <c r="HK8" i="16"/>
  <c r="HL8" i="16"/>
  <c r="HM8" i="16"/>
  <c r="HN8" i="16"/>
  <c r="HG10" i="16"/>
  <c r="HU9" i="16"/>
  <c r="HN11" i="16"/>
  <c r="IB9" i="16"/>
  <c r="HU11" i="16"/>
  <c r="HO8" i="16"/>
  <c r="HP8" i="16"/>
  <c r="HQ8" i="16"/>
  <c r="HR8" i="16"/>
  <c r="HS8" i="16"/>
  <c r="HT8" i="16"/>
  <c r="HU8" i="16"/>
  <c r="HN10" i="16"/>
  <c r="HV8" i="16"/>
  <c r="HW8" i="16"/>
  <c r="HX8" i="16"/>
  <c r="HY8" i="16"/>
  <c r="HZ8" i="16"/>
  <c r="IA8" i="16"/>
  <c r="IB8" i="16"/>
  <c r="HU10" i="16"/>
  <c r="IB11" i="16"/>
  <c r="II9" i="16"/>
  <c r="IP9" i="16"/>
  <c r="II11" i="16"/>
  <c r="IC8" i="16"/>
  <c r="ID8" i="16"/>
  <c r="IE8" i="16"/>
  <c r="IF8" i="16"/>
  <c r="IG8" i="16"/>
  <c r="IH8" i="16"/>
  <c r="II8" i="16"/>
  <c r="IB10" i="16"/>
  <c r="IJ8" i="16"/>
  <c r="IK8" i="16"/>
  <c r="IL8" i="16"/>
  <c r="IM8" i="16"/>
  <c r="IN8" i="16"/>
  <c r="IO8" i="16"/>
  <c r="IP8" i="16"/>
  <c r="II10" i="16"/>
  <c r="IP11" i="16"/>
  <c r="IW9" i="16"/>
  <c r="JD9" i="16"/>
  <c r="IQ8" i="16"/>
  <c r="IR8" i="16"/>
  <c r="IS8" i="16"/>
  <c r="IT8" i="16"/>
  <c r="IU8" i="16"/>
  <c r="IV8" i="16"/>
  <c r="IW8" i="16"/>
  <c r="IW11" i="16"/>
  <c r="IP10" i="16"/>
  <c r="IX8" i="16"/>
  <c r="IY8" i="16"/>
  <c r="IZ8" i="16"/>
  <c r="JA8" i="16"/>
  <c r="JB8" i="16"/>
  <c r="JC8" i="16"/>
  <c r="JD8" i="16"/>
  <c r="IW10" i="16"/>
  <c r="JK9" i="16"/>
  <c r="JD11" i="16"/>
  <c r="JE8" i="16"/>
  <c r="JF8" i="16"/>
  <c r="JG8" i="16"/>
  <c r="JH8" i="16"/>
  <c r="JI8" i="16"/>
  <c r="JJ8" i="16"/>
  <c r="JK8" i="16"/>
  <c r="JK11" i="16"/>
  <c r="JR9" i="16"/>
  <c r="JD10" i="16"/>
  <c r="JL8" i="16"/>
  <c r="JM8" i="16"/>
  <c r="JN8" i="16"/>
  <c r="JO8" i="16"/>
  <c r="JP8" i="16"/>
  <c r="JQ8" i="16"/>
  <c r="JK10" i="16"/>
  <c r="JR8" i="16"/>
  <c r="JY9" i="16"/>
  <c r="JR11" i="16"/>
  <c r="JS8" i="16"/>
  <c r="JT8" i="16"/>
  <c r="JU8" i="16"/>
  <c r="JV8" i="16"/>
  <c r="JW8" i="16"/>
  <c r="JX8" i="16"/>
  <c r="JR10" i="16"/>
  <c r="JY8" i="16"/>
  <c r="JY11" i="16"/>
  <c r="KF9" i="16"/>
  <c r="JZ8" i="16"/>
  <c r="KA8" i="16"/>
  <c r="KB8" i="16"/>
  <c r="KC8" i="16"/>
  <c r="KD8" i="16"/>
  <c r="KE8" i="16"/>
  <c r="KF8" i="16"/>
  <c r="KM9" i="16"/>
  <c r="KF11" i="16"/>
  <c r="JY10" i="16"/>
  <c r="KG8" i="16"/>
  <c r="KH8" i="16"/>
  <c r="KI8" i="16"/>
  <c r="KJ8" i="16"/>
  <c r="KK8" i="16"/>
  <c r="KL8" i="16"/>
  <c r="KM8" i="16"/>
  <c r="KT9" i="16"/>
  <c r="KM11" i="16"/>
  <c r="KF10" i="16"/>
  <c r="LA9" i="16"/>
  <c r="KT11" i="16"/>
  <c r="KN8" i="16"/>
  <c r="KO8" i="16"/>
  <c r="KP8" i="16"/>
  <c r="KQ8" i="16"/>
  <c r="KR8" i="16"/>
  <c r="KS8" i="16"/>
  <c r="KT8" i="16"/>
  <c r="KM10" i="16"/>
  <c r="KU8" i="16"/>
  <c r="KV8" i="16"/>
  <c r="KW8" i="16"/>
  <c r="KX8" i="16"/>
  <c r="KY8" i="16"/>
  <c r="KZ8" i="16"/>
  <c r="KT10" i="16"/>
  <c r="LH9" i="16"/>
  <c r="LA8" i="16"/>
  <c r="LA11" i="16"/>
  <c r="LB8" i="16"/>
  <c r="LC8" i="16"/>
  <c r="LD8" i="16"/>
  <c r="LE8" i="16"/>
  <c r="LF8" i="16"/>
  <c r="LG8" i="16"/>
  <c r="LH8" i="16"/>
  <c r="LA10" i="16"/>
  <c r="LH11" i="16"/>
  <c r="LO9" i="16"/>
  <c r="LV9" i="16"/>
  <c r="LI8" i="16"/>
  <c r="LJ8" i="16"/>
  <c r="LK8" i="16"/>
  <c r="LL8" i="16"/>
  <c r="LM8" i="16"/>
  <c r="LN8" i="16"/>
  <c r="LO8" i="16"/>
  <c r="LO11" i="16"/>
  <c r="LH10" i="16"/>
  <c r="LP8" i="16"/>
  <c r="LQ8" i="16"/>
  <c r="LR8" i="16"/>
  <c r="LS8" i="16"/>
  <c r="LT8" i="16"/>
  <c r="LU8" i="16"/>
  <c r="LV8" i="16"/>
  <c r="LO10" i="16"/>
  <c r="LV11" i="16"/>
  <c r="MC9" i="16"/>
  <c r="LW8" i="16"/>
  <c r="LX8" i="16"/>
  <c r="LY8" i="16"/>
  <c r="LZ8" i="16"/>
  <c r="MA8" i="16"/>
  <c r="MB8" i="16"/>
  <c r="MC8" i="16"/>
  <c r="MJ9" i="16"/>
  <c r="MC11" i="16"/>
  <c r="LV10" i="16"/>
  <c r="MJ11" i="16"/>
  <c r="MQ9" i="16"/>
  <c r="MD8" i="16"/>
  <c r="ME8" i="16"/>
  <c r="MF8" i="16"/>
  <c r="MG8" i="16"/>
  <c r="MH8" i="16"/>
  <c r="MI8" i="16"/>
  <c r="MJ8" i="16"/>
  <c r="MC10" i="16"/>
  <c r="MK8" i="16"/>
  <c r="ML8" i="16"/>
  <c r="MM8" i="16"/>
  <c r="MN8" i="16"/>
  <c r="MO8" i="16"/>
  <c r="MP8" i="16"/>
  <c r="MJ10" i="16"/>
  <c r="MQ8" i="16"/>
  <c r="MX9" i="16"/>
  <c r="MQ11" i="16"/>
  <c r="NE9" i="16"/>
  <c r="MR8" i="16"/>
  <c r="MS8" i="16"/>
  <c r="MT8" i="16"/>
  <c r="MU8" i="16"/>
  <c r="MV8" i="16"/>
  <c r="MW8" i="16"/>
  <c r="MX8" i="16"/>
  <c r="MX11" i="16"/>
  <c r="MQ10" i="16"/>
  <c r="MY8" i="16"/>
  <c r="MZ8" i="16"/>
  <c r="NA8" i="16"/>
  <c r="NB8" i="16"/>
  <c r="NC8" i="16"/>
  <c r="ND8" i="16"/>
  <c r="NE8" i="16"/>
  <c r="MX10" i="16"/>
  <c r="NL9" i="16"/>
  <c r="NE11" i="16"/>
  <c r="NL11" i="16"/>
  <c r="NS9" i="16"/>
  <c r="NS11" i="16"/>
  <c r="NF8" i="16"/>
  <c r="NG8" i="16"/>
  <c r="NH8" i="16"/>
  <c r="NI8" i="16"/>
  <c r="NJ8" i="16"/>
  <c r="NK8" i="16"/>
  <c r="NL8" i="16"/>
  <c r="NE10" i="16"/>
  <c r="NM8" i="16"/>
  <c r="NN8" i="16"/>
  <c r="NO8" i="16"/>
  <c r="NP8" i="16"/>
  <c r="NQ8" i="16"/>
  <c r="NR8" i="16"/>
  <c r="NS8" i="16"/>
  <c r="NL10" i="16"/>
  <c r="NT8" i="16"/>
  <c r="NU8" i="16"/>
  <c r="NV8" i="16"/>
  <c r="NW8" i="16"/>
  <c r="NX8" i="16"/>
  <c r="NY8" i="16"/>
  <c r="NS10" i="16"/>
  <c r="T99" i="16"/>
  <c r="U99" i="16"/>
  <c r="V99" i="16"/>
  <c r="T95" i="16"/>
  <c r="U95" i="16"/>
  <c r="V95" i="16"/>
  <c r="T97" i="16"/>
  <c r="U97" i="16"/>
  <c r="V97" i="16"/>
  <c r="Q100" i="16"/>
  <c r="R100" i="16"/>
  <c r="Q101" i="16"/>
  <c r="R101" i="16"/>
  <c r="Q102" i="16"/>
  <c r="R102" i="16"/>
  <c r="Q103" i="16"/>
  <c r="R103" i="16"/>
  <c r="Q105" i="16"/>
  <c r="R105" i="16"/>
  <c r="Q147" i="16"/>
  <c r="R147" i="16"/>
  <c r="Q148" i="16"/>
  <c r="R148" i="16"/>
  <c r="Q149" i="16"/>
  <c r="R149" i="16"/>
  <c r="Q150" i="16"/>
  <c r="R150" i="16"/>
  <c r="Q151" i="16"/>
  <c r="R151" i="16"/>
  <c r="Q110" i="16"/>
  <c r="R110" i="16"/>
  <c r="Q111" i="16"/>
  <c r="R111" i="16"/>
  <c r="Q139" i="16"/>
  <c r="R139" i="16"/>
  <c r="T139" i="16"/>
  <c r="U139" i="16"/>
  <c r="V139" i="16"/>
  <c r="Q137" i="16"/>
  <c r="R137" i="16"/>
  <c r="T137" i="16"/>
  <c r="U137" i="16"/>
  <c r="V137" i="16"/>
  <c r="Q136" i="16"/>
  <c r="R136" i="16"/>
  <c r="T136" i="16"/>
  <c r="U136" i="16"/>
  <c r="V136" i="16"/>
  <c r="L106" i="16"/>
  <c r="R106" i="16"/>
  <c r="X106" i="16"/>
  <c r="T110" i="16"/>
  <c r="U110" i="16"/>
  <c r="V110" i="16"/>
  <c r="T111" i="16"/>
  <c r="U111" i="16"/>
  <c r="V111" i="16"/>
  <c r="T106" i="16"/>
  <c r="U106" i="16"/>
  <c r="V106" i="16"/>
  <c r="Q138" i="16"/>
  <c r="R138" i="16"/>
  <c r="Q140" i="16"/>
  <c r="R140" i="16"/>
  <c r="Q141" i="16"/>
  <c r="R141" i="16"/>
  <c r="Q142" i="16"/>
  <c r="R142" i="16"/>
  <c r="T142" i="16"/>
  <c r="U142" i="16"/>
  <c r="V142" i="16"/>
  <c r="L93" i="16"/>
  <c r="R93" i="16"/>
  <c r="T93" i="16"/>
  <c r="S93" i="16"/>
  <c r="U93" i="16"/>
  <c r="V93" i="16"/>
  <c r="T102" i="16"/>
  <c r="U102" i="16"/>
  <c r="V102" i="16"/>
  <c r="T103" i="16"/>
  <c r="U103" i="16"/>
  <c r="V103" i="16"/>
  <c r="X93" i="16"/>
  <c r="Q131" i="16"/>
  <c r="R131" i="16"/>
  <c r="T131" i="16"/>
  <c r="S131" i="16"/>
  <c r="U131" i="16"/>
  <c r="V131" i="16"/>
  <c r="K135" i="16"/>
  <c r="Q135" i="16"/>
  <c r="K143" i="16"/>
  <c r="Q143" i="16"/>
  <c r="R143" i="16"/>
  <c r="L135" i="16"/>
  <c r="R135" i="16"/>
  <c r="T135" i="16"/>
  <c r="S135" i="16"/>
  <c r="U135" i="16"/>
  <c r="V135" i="16"/>
  <c r="T138" i="16"/>
  <c r="U138" i="16"/>
  <c r="V138" i="16"/>
  <c r="T140" i="16"/>
  <c r="U140" i="16"/>
  <c r="V140" i="16"/>
  <c r="T141" i="16"/>
  <c r="U141" i="16"/>
  <c r="V141" i="16"/>
  <c r="T143" i="16"/>
  <c r="S143" i="16"/>
  <c r="U143" i="16"/>
  <c r="V143" i="16"/>
  <c r="T105" i="16"/>
  <c r="U105" i="16"/>
  <c r="V105" i="16"/>
  <c r="T147" i="16"/>
  <c r="U147" i="16"/>
  <c r="V147" i="16"/>
  <c r="T148" i="16"/>
  <c r="U148" i="16"/>
  <c r="V148" i="16"/>
  <c r="T149" i="16"/>
  <c r="U149" i="16"/>
  <c r="V149" i="16"/>
  <c r="T150" i="16"/>
  <c r="U150" i="16"/>
  <c r="V150" i="16"/>
  <c r="T151" i="16"/>
  <c r="U151" i="16"/>
  <c r="V151" i="16"/>
  <c r="T101" i="16"/>
  <c r="U101" i="16"/>
  <c r="V101" i="16"/>
  <c r="T100" i="16"/>
  <c r="U100" i="16"/>
  <c r="V100" i="16"/>
  <c r="Q152" i="16"/>
  <c r="R152" i="16"/>
  <c r="T152" i="16"/>
  <c r="U152" i="16"/>
  <c r="V15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D6" authorId="0" shapeId="0" xr:uid="{00000000-0006-0000-0000-000001000000}">
      <text>
        <r>
          <rPr>
            <b/>
            <sz val="8"/>
            <color rgb="FF000000"/>
            <rFont val="Tahoma"/>
            <family val="2"/>
          </rPr>
          <t>Project Start Date</t>
        </r>
        <r>
          <rPr>
            <sz val="8"/>
            <color rgb="FF000000"/>
            <rFont val="Tahoma"/>
            <family val="2"/>
          </rPr>
          <t xml:space="preserve">
</t>
        </r>
        <r>
          <rPr>
            <sz val="8"/>
            <color rgb="FF000000"/>
            <rFont val="Tahoma"/>
            <family val="2"/>
          </rPr>
          <t>Enter the Start Date for the Project. Avoid choosing a date that falls on a Saturday or Sunday.</t>
        </r>
      </text>
    </comment>
    <comment ref="Q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Q7" authorId="0" shapeId="0" xr:uid="{00000000-0006-0000-0000-000003000000}">
      <text>
        <r>
          <rPr>
            <b/>
            <sz val="8"/>
            <color rgb="FF000000"/>
            <rFont val="Tahoma"/>
            <family val="2"/>
          </rPr>
          <t>Display Week / Display Month</t>
        </r>
        <r>
          <rPr>
            <sz val="8"/>
            <color rgb="FF000000"/>
            <rFont val="Tahoma"/>
            <family val="2"/>
          </rPr>
          <t xml:space="preserve">:
</t>
        </r>
        <r>
          <rPr>
            <sz val="8"/>
            <color rgb="FF000000"/>
            <rFont val="Tahoma"/>
            <family val="2"/>
          </rPr>
          <t>Use this to change the starting week or month shown in the gantt chart.</t>
        </r>
      </text>
    </comment>
    <comment ref="D8" authorId="0" shapeId="0" xr:uid="{00000000-0006-0000-0000-000004000000}">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C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D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E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F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H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K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L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M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N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O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P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Q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R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S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T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U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V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W9" authorId="0" shapeId="0" xr:uid="{00000000-0006-0000-0000-000016000000}">
      <text>
        <r>
          <rPr>
            <b/>
            <sz val="8"/>
            <color rgb="FF000000"/>
            <rFont val="Tahoma"/>
            <family val="2"/>
          </rPr>
          <t>Planned Start &amp; End</t>
        </r>
        <r>
          <rPr>
            <sz val="8"/>
            <color rgb="FF000000"/>
            <rFont val="Tahoma"/>
            <family val="2"/>
          </rPr>
          <t xml:space="preserve">
</t>
        </r>
        <r>
          <rPr>
            <sz val="8"/>
            <color rgb="FF000000"/>
            <rFont val="Tahoma"/>
            <family val="2"/>
          </rPr>
          <t xml:space="preserve">After creating the project schedule, you can copy the Start and End columns and use </t>
        </r>
        <r>
          <rPr>
            <b/>
            <sz val="8"/>
            <color rgb="FF000000"/>
            <rFont val="Tahoma"/>
            <family val="2"/>
          </rPr>
          <t>Paste Special &gt; Values</t>
        </r>
        <r>
          <rPr>
            <sz val="8"/>
            <color rgb="FF000000"/>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<sst xmlns="http://schemas.openxmlformats.org/spreadsheetml/2006/main" count="860" uniqueCount="442">
  <si>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</si>
  <si>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</si>
  <si>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</si>
  <si>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</si>
  <si>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</si>
  <si>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</si>
  <si>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</si>
  <si>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</si>
  <si>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</si>
  <si>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</si>
  <si>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</si>
  <si>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</si>
  <si>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</si>
  <si>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</si>
  <si>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</si>
  <si>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</si>
  <si>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</si>
  <si>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</si>
  <si>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</si>
  <si>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</si>
  <si>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</si>
  <si>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</si>
  <si>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</si>
  <si>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</si>
  <si>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</si>
  <si>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</si>
  <si>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</si>
  <si>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</si>
  <si>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</si>
  <si>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</si>
  <si>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</si>
  <si>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</si>
  <si>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</si>
  <si>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</si>
  <si>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</si>
  <si>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</si>
  <si>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</si>
  <si>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</si>
  <si>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</si>
  <si>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</si>
  <si>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</si>
  <si>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</si>
  <si>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</si>
  <si>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</si>
  <si>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</si>
  <si>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</si>
  <si>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</si>
  <si>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</si>
  <si>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</si>
  <si>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</si>
  <si>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</si>
  <si>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</si>
  <si>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</si>
  <si>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</si>
  <si>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</si>
  <si>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</si>
  <si>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</si>
  <si>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</si>
  <si>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</si>
  <si>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</si>
  <si>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</si>
  <si>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</si>
  <si>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</si>
  <si>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</si>
  <si>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</si>
  <si>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</si>
  <si>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</si>
  <si>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</si>
  <si>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</si>
  <si>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</si>
  <si>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</si>
  <si>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</si>
  <si>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</si>
  <si>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</si>
  <si>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</si>
  <si>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</si>
  <si>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</si>
  <si>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</si>
  <si>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</si>
  <si>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</si>
  <si>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</si>
  <si>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</si>
  <si>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</si>
  <si>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</si>
  <si>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</si>
  <si>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</si>
  <si>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</si>
  <si>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</si>
  <si>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</si>
  <si>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</si>
  <si>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</si>
  <si>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</si>
  <si>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</si>
  <si>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</si>
  <si>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</si>
  <si>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</si>
  <si>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</si>
  <si>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</si>
  <si>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</si>
  <si>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</si>
  <si>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</si>
  <si>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</si>
  <si>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</si>
  <si>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</si>
  <si>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</si>
  <si>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</si>
  <si>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</si>
  <si>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</si>
  <si>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</si>
  <si>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</si>
  <si>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</si>
  <si>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</si>
  <si>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</si>
  <si>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</si>
  <si>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</si>
  <si>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</si>
  <si>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</si>
  <si>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</si>
  <si>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</si>
  <si>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</si>
  <si>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</si>
  <si>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</si>
  <si>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</si>
  <si>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</si>
  <si>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</si>
  <si>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</si>
  <si>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</si>
  <si>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</si>
  <si>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</si>
  <si>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</si>
  <si>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</si>
  <si>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</si>
  <si>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</si>
  <si>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</si>
  <si>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</si>
  <si>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</si>
  <si>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</si>
  <si>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</si>
  <si>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</si>
  <si>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</si>
  <si>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</si>
  <si>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</si>
  <si>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</si>
  <si>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</si>
  <si>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</si>
  <si>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</si>
  <si>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</si>
  <si>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</si>
  <si>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</si>
  <si>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</si>
  <si>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</si>
  <si>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</si>
  <si>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</si>
  <si>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</si>
  <si>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</si>
  <si>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</si>
  <si>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</si>
  <si>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</si>
  <si>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</si>
  <si>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</si>
  <si>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</si>
  <si>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</si>
  <si>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</si>
  <si>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</si>
  <si>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</si>
  <si>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</si>
  <si>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</si>
  <si>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</si>
  <si>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</si>
  <si>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</si>
  <si>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</si>
  <si>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</si>
  <si>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</si>
  <si>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</si>
  <si>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</si>
  <si>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</si>
  <si>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</si>
  <si>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</si>
  <si>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</si>
  <si>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</si>
  <si>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</si>
  <si>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</si>
  <si>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</si>
  <si>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</si>
  <si>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</si>
  <si>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</si>
  <si>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</si>
  <si>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</si>
  <si>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</si>
  <si>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</si>
  <si>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</si>
  <si>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</si>
  <si>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</si>
  <si>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</si>
  <si>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</si>
  <si>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</si>
  <si>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</si>
  <si>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</si>
  <si>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</si>
  <si>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</si>
  <si>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</si>
  <si>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</si>
  <si>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</si>
  <si>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</si>
  <si>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</si>
  <si>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</si>
  <si>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</si>
  <si>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</si>
  <si>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</si>
  <si>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</si>
  <si>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</si>
  <si>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</si>
  <si>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</si>
  <si>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</si>
  <si>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</si>
  <si>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</si>
  <si>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</si>
  <si>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</si>
  <si>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</si>
  <si>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</si>
  <si>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</si>
  <si>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</si>
  <si>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</si>
  <si>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</si>
  <si>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</si>
  <si>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</si>
  <si>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</si>
  <si>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</si>
  <si>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</si>
  <si>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</si>
  <si>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</si>
  <si>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</si>
  <si>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</si>
  <si>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</si>
  <si>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</si>
  <si>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</si>
  <si>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</si>
  <si>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</si>
  <si>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</si>
  <si>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</si>
  <si>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</si>
  <si>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</si>
  <si>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</si>
  <si>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</si>
  <si>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</si>
  <si>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</si>
  <si>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</si>
  <si>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</si>
  <si>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</si>
  <si>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</si>
  <si>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</si>
  <si>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</si>
  <si>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</si>
  <si>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</si>
  <si>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</si>
  <si>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</si>
  <si>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</si>
  <si>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</si>
  <si>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</si>
  <si>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</si>
  <si>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</si>
  <si>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</si>
  <si>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</si>
  <si>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</si>
  <si>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</si>
  <si>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</si>
  <si>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</si>
  <si>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</si>
  <si>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</si>
  <si>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</si>
  <si>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</si>
  <si>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</si>
  <si>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</si>
  <si>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</si>
  <si>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</si>
  <si>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</si>
  <si>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</si>
  <si>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</si>
  <si>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</si>
  <si>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</si>
  <si>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</si>
  <si>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</si>
  <si>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</si>
  <si>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</si>
  <si>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Monthly</t>
  </si>
  <si>
    <t>Project Lead: Suzanne Staggs</t>
  </si>
  <si>
    <t>Note</t>
  </si>
  <si>
    <t>Total Counts</t>
  </si>
  <si>
    <t>Value</t>
  </si>
  <si>
    <t>Parameter</t>
  </si>
  <si>
    <t>Editor: Patty Ho</t>
  </si>
  <si>
    <t xml:space="preserve">MMB "mech design" finalized </t>
  </si>
  <si>
    <t>develop sloped etch for DC board</t>
  </si>
  <si>
    <t>READOUT (RO) DR2 (part 1)</t>
  </si>
  <si>
    <t>READOUT (RO) DR2 (part 2)</t>
  </si>
  <si>
    <t>fab 2 MMBs with fake (thru) resonators</t>
  </si>
  <si>
    <t xml:space="preserve">NIST screening demonstrated </t>
  </si>
  <si>
    <t>fab RF wafer for flex coax use in MMB-v0'</t>
  </si>
  <si>
    <t>fab umux for 4 MMBs</t>
  </si>
  <si>
    <t>resonators screened at NIST;  all MMB parts g2g</t>
  </si>
  <si>
    <t>SMuRF board  upgrades (2018a--&gt;2018b)</t>
  </si>
  <si>
    <t>RF/EMI stress test/ demo</t>
  </si>
  <si>
    <t>SMuRF s/w suite complete</t>
  </si>
  <si>
    <t>finalize wiring harnesses LATR/SAT</t>
  </si>
  <si>
    <t>MF  detector "mech design finished"</t>
  </si>
  <si>
    <t xml:space="preserve">MF bandpass reqs finalized </t>
  </si>
  <si>
    <t>NIST MF array layout</t>
  </si>
  <si>
    <t xml:space="preserve">UHF SP verification </t>
  </si>
  <si>
    <t>UHF design decisions (lumped absorber, PdAu grid, bands)</t>
  </si>
  <si>
    <t>FInalize UHF choke design (so wafers can be ordered)</t>
  </si>
  <si>
    <t xml:space="preserve">UCB MF array layout </t>
  </si>
  <si>
    <t>DETECTOR DR2/ NIST</t>
  </si>
  <si>
    <t>DETECTOR DR2 / UCB</t>
  </si>
  <si>
    <t xml:space="preserve">UHF array layout </t>
  </si>
  <si>
    <t>LF params (bandpass) finalized</t>
  </si>
  <si>
    <t>LF  "mech design" finished</t>
  </si>
  <si>
    <t xml:space="preserve">MF+UHF proto horn array fabricated </t>
  </si>
  <si>
    <t xml:space="preserve">MF+UHF proto horn array tested </t>
  </si>
  <si>
    <t>UHF single pixel array made with UHF proto array ready for bandpass &amp; efficiency tests at NIST</t>
  </si>
  <si>
    <t>NIST UHF proto array delivered</t>
  </si>
  <si>
    <t>NIST MF proto array delivered</t>
  </si>
  <si>
    <t>UCB MF SP#2 design</t>
  </si>
  <si>
    <t>UCB MF SP#2 fab</t>
  </si>
  <si>
    <t xml:space="preserve">UCB MF SP#2  verification </t>
  </si>
  <si>
    <t>UCB MF monolithic 7-or-19 element lenslets with epoxy first test</t>
  </si>
  <si>
    <t xml:space="preserve">UCB MF array  &amp; SP#3 layout </t>
  </si>
  <si>
    <t>Install 170 mK AlMn target</t>
  </si>
  <si>
    <t>Begin hand-assembled 19-element epoxy lenslets (if needed)</t>
  </si>
  <si>
    <t>UCB MF array#3 and SP#3 delivered/fabbed</t>
  </si>
  <si>
    <t>Full-size MF monolithic lenslet array with epoxy tested</t>
  </si>
  <si>
    <t xml:space="preserve">UCB MF SP#3 verfication </t>
  </si>
  <si>
    <t xml:space="preserve">UCB LF+MF SP#4 and LF? array #4 layout </t>
  </si>
  <si>
    <t xml:space="preserve">NIST releases stepper PO </t>
  </si>
  <si>
    <t xml:space="preserve">NIST stepper preliminary status </t>
  </si>
  <si>
    <t>NIST stepper up &amp; going</t>
  </si>
  <si>
    <t xml:space="preserve">UCB LF+MF SP#4 and LF? array #4 fab </t>
  </si>
  <si>
    <t xml:space="preserve">UCB LF+MF SP#4 verification </t>
  </si>
  <si>
    <t xml:space="preserve">UFM TESTING STARTS </t>
  </si>
  <si>
    <t>DETECTOR PRODUCTION THROUGH 2019</t>
  </si>
  <si>
    <t>Readout task</t>
  </si>
  <si>
    <t>Detector task</t>
  </si>
  <si>
    <t>Integration task</t>
  </si>
  <si>
    <t>UFM PDR</t>
  </si>
  <si>
    <t>MMB-V0 first test results in</t>
  </si>
  <si>
    <t>MMB-V0b assembled &amp; ready for test @ UCSD</t>
  </si>
  <si>
    <t>NIST dummy prototypes to Pton</t>
  </si>
  <si>
    <t>draw final DC wafers</t>
  </si>
  <si>
    <t>draw final RF wafers</t>
  </si>
  <si>
    <t xml:space="preserve">NIST DETECTOR PRR </t>
  </si>
  <si>
    <t>MMB-V0b reassembled &amp; ready for test @ Pton</t>
  </si>
  <si>
    <t>MMB-V0b reassembled first test results in</t>
  </si>
  <si>
    <t>Single MUX chip @ Pton</t>
  </si>
  <si>
    <t>Single MUX chip test results in</t>
  </si>
  <si>
    <t>Days to assembly MMB</t>
  </si>
  <si>
    <t>Days to test in Pton small tail</t>
  </si>
  <si>
    <t>Days to test in Pton big tail</t>
  </si>
  <si>
    <t>Pin-slot test with MMBv0</t>
  </si>
  <si>
    <t>Pin-slot test with MMBv0 with UHF/MF horn</t>
  </si>
  <si>
    <t>WBS 1.5 Gantt Chart for Progress to Detector &amp; Readout Production Readiness Reviews,  Simons Observatory</t>
  </si>
  <si>
    <t>MMB-V0b returned b/c Duroid fell off during shipping</t>
  </si>
  <si>
    <t>MMB-V0  assembled &amp; ready for test @UCSD</t>
  </si>
  <si>
    <t>Reassemble MMB-v0 -- call it MMB-V0a -- and  ready for test @ Pton</t>
  </si>
  <si>
    <t>MMB-V0a first test results in</t>
  </si>
  <si>
    <t>MMB-V0a  ready for test @ UCSD</t>
  </si>
  <si>
    <t xml:space="preserve">MMB-V0a test results  in  (TDR) </t>
  </si>
  <si>
    <t>MMB-V0a ready for test @ Cornell</t>
  </si>
  <si>
    <t>MMB-V0a remeasured S21 + crosstalk results in</t>
  </si>
  <si>
    <t xml:space="preserve">MMB-V0a Cornell S21 test results in </t>
  </si>
  <si>
    <t>RF-Duroid layout done (Hannes)</t>
  </si>
  <si>
    <t>RF cap wall layout done (Hannes)</t>
  </si>
  <si>
    <t>RF-Duroid and RF-cap-walls-Duroid fabricated and arrived at Princeton</t>
  </si>
  <si>
    <t>Full set of RF resonators arrived at Princeton</t>
  </si>
  <si>
    <t>Bonding test with Berkeley dummy detector and invar flange</t>
  </si>
  <si>
    <t>MMB-v1-Duroid tests completed</t>
  </si>
  <si>
    <t>1-flex-coax tested cold thru RF chain for S21 @ Mich</t>
  </si>
  <si>
    <t>MMB- V0b' (= MMB-V0b reassembled w/o interface chip) ready  @ Pton</t>
  </si>
  <si>
    <t>Coax line testing @Mich</t>
  </si>
  <si>
    <t>MMB-V0b' results in</t>
  </si>
  <si>
    <t>MMB-V1-duroid (= full MMB with real DC wafer, 28 resonators, new RF wafer with windows for 28 chips and duroid launches) ready&amp;test   @ Pton</t>
  </si>
  <si>
    <t>Pin-slot test on dummy detector  stack with UHF/MF horn @ Pton</t>
  </si>
  <si>
    <t>NIST  reopen</t>
  </si>
  <si>
    <t>RF flex assembled</t>
  </si>
  <si>
    <t>DC flex assembled</t>
  </si>
  <si>
    <t>Dummy DC wafer @ Cornell</t>
  </si>
  <si>
    <t>Glue flexes to RF wafer</t>
  </si>
  <si>
    <t>Heat clamp with two slots</t>
  </si>
  <si>
    <t>Assembled MMB-v0 with flex-RF</t>
  </si>
  <si>
    <t>invar interlocking flange (no heat treatment) made</t>
  </si>
  <si>
    <t>dummy LBL det wafer</t>
  </si>
  <si>
    <t>LBL wafer assembled and tested</t>
  </si>
  <si>
    <t>invar flange cool down @ Mich</t>
  </si>
  <si>
    <t>2-coax chain test @ Pton</t>
  </si>
  <si>
    <t>2 coax chain installed in Pton</t>
  </si>
  <si>
    <t>MMB-V2-flex (= new RF wafer with thru transmission line with RF launches and perimeter ground bonds+M797) ready   @ Pton</t>
  </si>
  <si>
    <t>RF-v2-flex layout done (Hannes)</t>
  </si>
  <si>
    <t>RF-v2-flex fabricated (NIST) and arrived to Princeton</t>
  </si>
  <si>
    <t>MMB-v2-flex assembled</t>
  </si>
  <si>
    <t>MMB-v2-flex tests completed @ Mich</t>
  </si>
  <si>
    <t>1 set</t>
  </si>
  <si>
    <t>DC wafer design</t>
  </si>
  <si>
    <t>DC wafer fabricated (NIST)</t>
  </si>
  <si>
    <t>Cornell ready for test DC</t>
  </si>
  <si>
    <t>MMB-v1-Duroid assembled @Pton</t>
  </si>
  <si>
    <t>DC wafer screening</t>
  </si>
  <si>
    <t>2 sets of resonators arrived to Princeton</t>
  </si>
  <si>
    <t>2nd MMB-v0-duroid @ Cornell</t>
  </si>
  <si>
    <t>MMB-V0-flexm (= MMB-V0 with DC/RF flex attached, mechanical test) ready&amp;test   @ Mich</t>
  </si>
  <si>
    <t>MMB-V0c results in and warm-up</t>
  </si>
  <si>
    <t>MMB-v0-flex test @ Mich</t>
  </si>
  <si>
    <t>RF resonator chips fabricated and tested(NIST)</t>
  </si>
  <si>
    <t>RF launch for flex designed (Karsten)</t>
  </si>
  <si>
    <t>Need 2nd  interlocking flange made and receive UCB mech wafers</t>
  </si>
  <si>
    <t>2nd MMB-v0-Duroid   for magnetic shield tests</t>
  </si>
  <si>
    <t>First full MMB:   MMB-v3-001</t>
  </si>
  <si>
    <t>Design RF-v3 wafer and cap/walls</t>
  </si>
  <si>
    <t>Machine MMB base, heat clamp</t>
  </si>
  <si>
    <t>Fabricate RF-v3 wafer and cap/walls</t>
  </si>
  <si>
    <t>MMB-v3-001 assembled @ Pton</t>
  </si>
  <si>
    <t xml:space="preserve"> </t>
  </si>
  <si>
    <t>MMB-v1-Duroid preliminary tests completed</t>
  </si>
  <si>
    <t>SMuRF full system installed @ Pton</t>
  </si>
  <si>
    <t>MMB-v3-001  tests done</t>
  </si>
  <si>
    <t>First UHF feedhorn array @ Pton</t>
  </si>
  <si>
    <t>UHF detector design finalized</t>
  </si>
  <si>
    <t>actual date earlier</t>
  </si>
  <si>
    <t>UHF detector array fab finished</t>
  </si>
  <si>
    <t>Final DC flex and DC RF parts designed, ordrered, received @ Pton</t>
  </si>
  <si>
    <t>First  UFM-v0 with prototype UHF detector array</t>
  </si>
  <si>
    <t>UFM-v0 assembled @ Pton</t>
  </si>
  <si>
    <t>w/  time to extract MMB</t>
  </si>
  <si>
    <t>UFM-v0 preliminary testing complete</t>
  </si>
  <si>
    <t>MMB-v0-duroid mag shield tests @ Cornell</t>
  </si>
  <si>
    <t>UFM-v0 detailed dark/efficiency testing complete</t>
  </si>
  <si>
    <t>UFM-v0 @ UCSD</t>
  </si>
  <si>
    <t xml:space="preserve">UFM-v0  optical testing @ UCSD complete </t>
  </si>
  <si>
    <t xml:space="preserve">  </t>
  </si>
  <si>
    <t>READOUT PRR</t>
  </si>
  <si>
    <t>b</t>
  </si>
  <si>
    <t>UHF DETECTOR PRR</t>
  </si>
  <si>
    <t>MMB- V0d (= MMB-V0b' reassembled w/o RF cap w/ RF wall) ready  @ Pton</t>
  </si>
  <si>
    <t>MMB- V0c (= MMB-V0b' reassembled w RF cap/wall) ready  @ Pton</t>
  </si>
  <si>
    <t>MMB-V0d results in and warm-up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</si>
</sst>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3">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b/>
      <sz val="8"/>
      <color rgb="FFFF0000"/>
      <name val="Arial"/>
      <family val="2"/>
    </font>
    <font>
      <b/>
      <sz val="14"/>
      <color rgb="FFFF0000"/>
      <name val="Arial Narrow"/>
      <family val="2"/>
    </font>
    <font>
      <b/>
      <sz val="16"/>
      <color rgb="FFFF0000"/>
      <name val="Arial Narrow"/>
      <family val="2"/>
    </font>
    <font>
      <sz val="8"/>
      <color rgb="FF000000"/>
      <name val="Segoe UI"/>
    </font>
    <font>
      <b/>
      <sz val="11"/>
      <color rgb="FFFF0000"/>
      <name val="Arial"/>
      <family val="2"/>
    </font>
  </fonts>
  <fills count="12">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rgb="FFFFFF00"/>
        <bgColor indexed="64"/>
      </patternFill>
    </fill>
  </fills>
  <borders count="16">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s>
  <cellStyleXfs count="3">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86">
    <xf numFmtId="0" fontId="0" fillId="0" borderId="0" xfId="0"/>
    <xf numFmtId="0" fontId="0" fillId="0" borderId="0" xfId="0"/>
    <xf numFmtId="0" fontId="0" fillId="0" borderId="0" xfId="0" applyAlignment="1"/>
    <xf numFmtId="0" fontId="0" fillId="0" borderId="0" xfId="0" applyAlignment="1">
      <alignment horizontal="left" indent="1"/>
    </xf>
    <xf numFmtId="0" fontId="6" fillId="0" borderId="0" xfId="0" applyFont="1" applyAlignment="1">
      <alignment horizontal="right"/>
    </xf>
    <xf numFmtId="0" fontId="10" fillId="0" borderId="0" xfId="0" applyFont="1" applyFill="1" applyBorder="1" applyAlignment="1"/>
    <xf numFmtId="0" fontId="2" fillId="0" borderId="0" xfId="1" applyFont="1" applyAlignment="1" applyProtection="1">
      <alignment horizontal="left" indent="1"/>
    </xf>
    <xf numFmtId="0" fontId="12" fillId="0" borderId="0" xfId="0" applyFont="1" applyFill="1" applyBorder="1"/>
    <xf numFmtId="0" fontId="13" fillId="0" borderId="0" xfId="0" applyFont="1" applyFill="1" applyBorder="1"/>
    <xf numFmtId="0" fontId="0" fillId="0" borderId="0" xfId="0" applyFill="1" applyBorder="1"/>
    <xf numFmtId="0" fontId="5" fillId="0" borderId="0" xfId="0" applyFont="1" applyAlignment="1">
      <alignment horizontal="right"/>
    </xf>
    <xf numFmtId="0" fontId="6" fillId="0" borderId="0" xfId="0" applyFont="1" applyAlignment="1">
      <alignment horizontal="center"/>
    </xf>
    <xf numFmtId="0" fontId="1" fillId="6" borderId="0" xfId="0" applyFont="1" applyFill="1" applyProtection="1"/>
    <xf numFmtId="0" fontId="1" fillId="6" borderId="0" xfId="0" applyFont="1" applyFill="1" applyBorder="1" applyAlignment="1" applyProtection="1">
      <alignment horizontal="center"/>
    </xf>
    <xf numFmtId="0" fontId="1" fillId="0" borderId="0" xfId="0" applyFont="1" applyProtection="1"/>
    <xf numFmtId="0" fontId="0" fillId="0" borderId="0" xfId="0" applyFill="1" applyBorder="1" applyAlignment="1" applyProtection="1">
      <alignment horizontal="center"/>
    </xf>
    <xf numFmtId="0" fontId="17" fillId="0" borderId="0" xfId="0" applyFont="1" applyAlignment="1">
      <alignment horizontal="right"/>
    </xf>
    <xf numFmtId="0" fontId="18" fillId="5" borderId="6" xfId="0" applyFont="1" applyFill="1" applyBorder="1" applyAlignment="1">
      <alignment horizontal="center" vertical="center"/>
    </xf>
    <xf numFmtId="0" fontId="18" fillId="5" borderId="4" xfId="0" applyFont="1" applyFill="1" applyBorder="1" applyAlignment="1">
      <alignment horizontal="left" vertical="center" indent="1"/>
    </xf>
    <xf numFmtId="14" fontId="16" fillId="0" borderId="2" xfId="0" applyNumberFormat="1" applyFont="1" applyBorder="1"/>
    <xf numFmtId="0" fontId="16" fillId="0" borderId="2" xfId="0" applyFont="1" applyBorder="1" applyAlignment="1">
      <alignment horizontal="left" indent="1"/>
    </xf>
    <xf numFmtId="0" fontId="9" fillId="0" borderId="0" xfId="0" applyFont="1" applyAlignment="1">
      <alignment vertical="top" wrapText="1"/>
    </xf>
    <xf numFmtId="0" fontId="19" fillId="0" borderId="0" xfId="0" applyFont="1" applyAlignment="1">
      <alignment horizontal="left" vertical="top" wrapText="1"/>
    </xf>
    <xf numFmtId="0" fontId="21" fillId="0" borderId="9" xfId="0" applyFont="1" applyFill="1" applyBorder="1" applyAlignment="1">
      <alignment horizontal="left" vertical="center"/>
    </xf>
    <xf numFmtId="0" fontId="1" fillId="0" borderId="0" xfId="0" applyFont="1"/>
    <xf numFmtId="0" fontId="3" fillId="0" borderId="0" xfId="0" applyFont="1" applyFill="1" applyBorder="1" applyAlignment="1">
      <alignment horizontal="right"/>
    </xf>
    <xf numFmtId="0" fontId="1" fillId="0" borderId="0" xfId="0" applyFont="1" applyAlignment="1"/>
    <xf numFmtId="0" fontId="3" fillId="0" borderId="0" xfId="0" applyFont="1" applyBorder="1" applyAlignment="1">
      <alignment horizontal="right"/>
    </xf>
    <xf numFmtId="0" fontId="22" fillId="0" borderId="0" xfId="1" applyFont="1" applyAlignment="1" applyProtection="1">
      <alignment horizontal="center"/>
    </xf>
    <xf numFmtId="0" fontId="1" fillId="0" borderId="0" xfId="0" applyFont="1" applyAlignment="1">
      <alignment horizontal="left"/>
    </xf>
    <xf numFmtId="0" fontId="1" fillId="0" borderId="0" xfId="0" applyFont="1" applyAlignment="1">
      <alignment wrapText="1"/>
    </xf>
    <xf numFmtId="0" fontId="1" fillId="0" borderId="0" xfId="0" applyFont="1" applyFill="1" applyBorder="1" applyAlignment="1"/>
    <xf numFmtId="0" fontId="1" fillId="8" borderId="0" xfId="0" applyFont="1" applyFill="1" applyAlignment="1">
      <alignment horizontal="center"/>
    </xf>
    <xf numFmtId="0" fontId="1" fillId="7" borderId="0" xfId="0" applyFont="1" applyFill="1" applyAlignment="1">
      <alignment horizontal="center"/>
    </xf>
    <xf numFmtId="0" fontId="1" fillId="0" borderId="10" xfId="0" applyFont="1" applyBorder="1" applyAlignment="1">
      <alignment horizontal="center"/>
    </xf>
    <xf numFmtId="0" fontId="1" fillId="2" borderId="0" xfId="0" applyFont="1" applyFill="1" applyBorder="1" applyAlignment="1">
      <alignment horizontal="center"/>
    </xf>
    <xf numFmtId="0" fontId="1" fillId="0" borderId="0" xfId="0" applyFont="1" applyFill="1" applyBorder="1" applyAlignment="1">
      <alignment horizontal="left" indent="1"/>
    </xf>
    <xf numFmtId="0" fontId="1" fillId="0" borderId="0" xfId="0" applyFont="1" applyFill="1" applyBorder="1" applyAlignment="1">
      <alignment horizontal="left"/>
    </xf>
    <xf numFmtId="0" fontId="6" fillId="0" borderId="0" xfId="0" applyFont="1" applyFill="1" applyBorder="1" applyAlignment="1"/>
    <xf numFmtId="0" fontId="24" fillId="0" borderId="0" xfId="0" applyFont="1" applyFill="1" applyBorder="1" applyAlignment="1"/>
    <xf numFmtId="0" fontId="25" fillId="0" borderId="0" xfId="0" applyFont="1"/>
    <xf numFmtId="0" fontId="6" fillId="0" borderId="0" xfId="0" applyFont="1"/>
    <xf numFmtId="0" fontId="25" fillId="0" borderId="0" xfId="0" applyFont="1" applyFill="1" applyBorder="1" applyAlignment="1"/>
    <xf numFmtId="0" fontId="25" fillId="0" borderId="0" xfId="0" applyFont="1" applyAlignment="1">
      <alignment wrapText="1"/>
    </xf>
    <xf numFmtId="0" fontId="25" fillId="0" borderId="0" xfId="0" applyFont="1" applyAlignment="1"/>
    <xf numFmtId="0" fontId="1" fillId="0" borderId="0" xfId="0" applyFont="1" applyAlignment="1">
      <alignment horizontal="left" wrapText="1" indent="1"/>
    </xf>
    <xf numFmtId="0" fontId="27" fillId="0" borderId="0" xfId="0" applyFont="1"/>
    <xf numFmtId="0" fontId="25" fillId="0" borderId="0" xfId="0" applyFont="1" applyAlignment="1">
      <alignment horizontal="left" wrapText="1" indent="1"/>
    </xf>
    <xf numFmtId="0" fontId="25" fillId="0" borderId="0" xfId="0" quotePrefix="1" applyFont="1" applyAlignment="1">
      <alignment horizontal="left" wrapText="1" indent="1"/>
    </xf>
    <xf numFmtId="0" fontId="25" fillId="0" borderId="0" xfId="0" applyFont="1" applyFill="1" applyBorder="1" applyAlignment="1">
      <alignment horizontal="left" wrapText="1"/>
    </xf>
    <xf numFmtId="0" fontId="6" fillId="0" borderId="0" xfId="0" applyFont="1" applyAlignment="1">
      <alignment horizontal="left" wrapText="1" indent="1"/>
    </xf>
    <xf numFmtId="0" fontId="1" fillId="0" borderId="0" xfId="0" applyFont="1" applyAlignment="1">
      <alignment horizontal="right"/>
    </xf>
    <xf numFmtId="0" fontId="1"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6" fillId="4" borderId="0" xfId="0" applyFont="1" applyFill="1" applyBorder="1" applyAlignment="1"/>
    <xf numFmtId="0" fontId="6" fillId="3" borderId="0" xfId="0" applyFont="1" applyFill="1" applyBorder="1" applyAlignment="1"/>
    <xf numFmtId="0" fontId="0" fillId="4" borderId="0" xfId="0" applyFill="1"/>
    <xf numFmtId="0" fontId="6" fillId="4" borderId="0" xfId="0" applyFont="1" applyFill="1" applyAlignment="1">
      <alignment horizontal="right"/>
    </xf>
    <xf numFmtId="0" fontId="6" fillId="4" borderId="0" xfId="0" applyFont="1" applyFill="1" applyAlignment="1">
      <alignment horizontal="center"/>
    </xf>
    <xf numFmtId="0" fontId="1" fillId="0" borderId="11" xfId="0" applyFont="1" applyBorder="1"/>
    <xf numFmtId="0" fontId="13" fillId="0" borderId="12" xfId="0" applyFont="1" applyBorder="1" applyAlignment="1">
      <alignment horizontal="left" wrapText="1" indent="1"/>
    </xf>
    <xf numFmtId="0" fontId="2" fillId="0" borderId="12" xfId="1" applyBorder="1" applyAlignment="1" applyProtection="1">
      <alignment horizontal="left" wrapText="1"/>
    </xf>
    <xf numFmtId="0" fontId="31" fillId="0" borderId="11" xfId="0" applyFont="1" applyBorder="1"/>
    <xf numFmtId="0" fontId="13" fillId="0" borderId="11" xfId="0" applyFont="1" applyBorder="1" applyAlignment="1">
      <alignment horizontal="left" wrapText="1"/>
    </xf>
    <xf numFmtId="0" fontId="4" fillId="0" borderId="11" xfId="0" applyFont="1" applyBorder="1" applyAlignment="1">
      <alignment horizontal="left" wrapText="1"/>
    </xf>
    <xf numFmtId="0" fontId="13" fillId="0" borderId="11" xfId="0" applyFont="1" applyBorder="1" applyAlignment="1">
      <alignment horizontal="left"/>
    </xf>
    <xf numFmtId="0" fontId="1" fillId="0" borderId="0" xfId="0" applyFont="1" applyAlignment="1">
      <alignment horizontal="left" indent="1"/>
    </xf>
    <xf numFmtId="0" fontId="6" fillId="0" borderId="0" xfId="0" applyFont="1" applyAlignment="1"/>
    <xf numFmtId="0" fontId="6" fillId="0" borderId="0" xfId="0" applyFont="1" applyAlignment="1">
      <alignment horizontal="left" indent="1"/>
    </xf>
    <xf numFmtId="0" fontId="1" fillId="0" borderId="0" xfId="0" quotePrefix="1" applyFont="1" applyAlignment="1">
      <alignment horizontal="left" wrapText="1" indent="1"/>
    </xf>
    <xf numFmtId="0" fontId="6" fillId="0" borderId="0" xfId="0" quotePrefix="1" applyFont="1" applyAlignment="1">
      <alignment horizontal="left" wrapText="1" indent="1"/>
    </xf>
    <xf numFmtId="0" fontId="3" fillId="0" borderId="0" xfId="0" applyFont="1" applyBorder="1" applyAlignment="1">
      <alignment horizontal="left" vertical="center"/>
    </xf>
    <xf numFmtId="49" fontId="1" fillId="8" borderId="5" xfId="0" applyNumberFormat="1" applyFont="1" applyFill="1" applyBorder="1" applyAlignment="1">
      <alignment horizontal="center"/>
    </xf>
    <xf numFmtId="0" fontId="1" fillId="0" borderId="0" xfId="0" applyFont="1" applyAlignment="1">
      <alignment horizontal="right" vertical="center"/>
    </xf>
    <xf numFmtId="0" fontId="5" fillId="8" borderId="2" xfId="0" applyFont="1" applyFill="1" applyBorder="1"/>
    <xf numFmtId="0" fontId="0" fillId="8" borderId="2" xfId="0" applyFill="1" applyBorder="1" applyAlignment="1">
      <alignment horizontal="center"/>
    </xf>
    <xf numFmtId="0" fontId="0" fillId="8" borderId="2" xfId="0" applyFill="1" applyBorder="1"/>
    <xf numFmtId="0" fontId="5" fillId="8" borderId="2" xfId="0" applyFont="1" applyFill="1" applyBorder="1" applyAlignment="1">
      <alignment horizontal="center"/>
    </xf>
    <xf numFmtId="0" fontId="0" fillId="8" borderId="2" xfId="0" applyFill="1" applyBorder="1" applyAlignment="1">
      <alignment horizontal="center" vertical="center"/>
    </xf>
    <xf numFmtId="0" fontId="15" fillId="0" borderId="0" xfId="0" applyFont="1" applyFill="1" applyAlignment="1" applyProtection="1">
      <alignment horizontal="center" vertical="center"/>
    </xf>
    <xf numFmtId="0" fontId="6" fillId="0" borderId="0" xfId="0" applyFont="1" applyBorder="1" applyAlignment="1">
      <alignment horizontal="center"/>
    </xf>
    <xf numFmtId="0" fontId="0" fillId="0" borderId="0" xfId="0"/>
    <xf numFmtId="0" fontId="1" fillId="8" borderId="2" xfId="0" applyFont="1" applyFill="1" applyBorder="1" applyAlignment="1">
      <alignment horizontal="center" vertical="center"/>
    </xf>
    <xf numFmtId="0" fontId="14" fillId="0" borderId="11" xfId="1" applyFont="1" applyBorder="1" applyAlignment="1" applyProtection="1">
      <alignment horizontal="left" wrapText="1"/>
    </xf>
    <xf numFmtId="0" fontId="35" fillId="3" borderId="0" xfId="0" applyFont="1" applyFill="1" applyProtection="1"/>
    <xf numFmtId="0" fontId="36" fillId="3" borderId="0" xfId="0" applyNumberFormat="1" applyFont="1" applyFill="1" applyAlignment="1" applyProtection="1">
      <alignment vertical="center"/>
    </xf>
    <xf numFmtId="0" fontId="37" fillId="3" borderId="0" xfId="0" applyFont="1" applyFill="1" applyAlignment="1" applyProtection="1">
      <alignment vertical="center"/>
    </xf>
    <xf numFmtId="0" fontId="38" fillId="3" borderId="0" xfId="0" applyFont="1" applyFill="1" applyAlignment="1" applyProtection="1">
      <alignment horizontal="right" vertical="center"/>
    </xf>
    <xf numFmtId="0" fontId="39" fillId="3" borderId="0" xfId="0" applyFont="1" applyFill="1" applyAlignment="1" applyProtection="1">
      <alignment vertical="center"/>
    </xf>
    <xf numFmtId="0" fontId="35" fillId="0" borderId="0" xfId="0" applyFont="1" applyProtection="1"/>
    <xf numFmtId="0" fontId="35" fillId="0" borderId="0" xfId="0" applyFont="1" applyAlignment="1" applyProtection="1"/>
    <xf numFmtId="0" fontId="35" fillId="0" borderId="0" xfId="0" applyFont="1" applyFill="1" applyBorder="1" applyProtection="1"/>
    <xf numFmtId="0" fontId="35" fillId="0" borderId="0" xfId="0" applyFont="1" applyFill="1" applyProtection="1"/>
    <xf numFmtId="0" fontId="40" fillId="0" borderId="0" xfId="0" applyFont="1" applyFill="1" applyAlignment="1" applyProtection="1">
      <alignment horizontal="right"/>
    </xf>
    <xf numFmtId="0" fontId="41" fillId="0" borderId="0" xfId="0" applyNumberFormat="1" applyFont="1" applyFill="1" applyBorder="1" applyAlignment="1" applyProtection="1">
      <alignment vertical="center"/>
    </xf>
    <xf numFmtId="0" fontId="35" fillId="0" borderId="0" xfId="0" applyFont="1" applyBorder="1" applyProtection="1"/>
    <xf numFmtId="0" fontId="43" fillId="0" borderId="0" xfId="0" applyFont="1" applyProtection="1"/>
    <xf numFmtId="0" fontId="35" fillId="0" borderId="0" xfId="0" applyFont="1" applyFill="1" applyAlignment="1" applyProtection="1"/>
    <xf numFmtId="0" fontId="35" fillId="0" borderId="0" xfId="0" applyFont="1" applyFill="1" applyAlignment="1" applyProtection="1">
      <alignment horizontal="right"/>
    </xf>
    <xf numFmtId="167" fontId="35" fillId="0" borderId="2" xfId="0" applyNumberFormat="1" applyFont="1" applyFill="1" applyBorder="1" applyAlignment="1" applyProtection="1">
      <alignment horizontal="left" indent="1" shrinkToFit="1"/>
      <protection locked="0"/>
    </xf>
    <xf numFmtId="0" fontId="42" fillId="0" borderId="0" xfId="0" applyFont="1" applyFill="1" applyAlignment="1" applyProtection="1">
      <alignment horizontal="right"/>
    </xf>
    <xf numFmtId="0" fontId="42" fillId="0" borderId="2" xfId="0" applyFont="1" applyFill="1" applyBorder="1" applyAlignment="1" applyProtection="1">
      <alignment horizontal="center" shrinkToFit="1"/>
      <protection locked="0"/>
    </xf>
    <xf numFmtId="14" fontId="35" fillId="0" borderId="0" xfId="0" applyNumberFormat="1" applyFont="1" applyFill="1" applyBorder="1" applyAlignment="1" applyProtection="1">
      <alignment horizontal="left"/>
    </xf>
    <xf numFmtId="167" fontId="35" fillId="0" borderId="2" xfId="0" applyNumberFormat="1" applyFont="1" applyFill="1" applyBorder="1" applyAlignment="1" applyProtection="1">
      <alignment horizontal="left" indent="1" shrinkToFit="1"/>
    </xf>
    <xf numFmtId="0" fontId="39" fillId="0" borderId="2" xfId="0" applyFont="1" applyFill="1" applyBorder="1" applyAlignment="1" applyProtection="1">
      <alignment horizontal="center" vertical="center"/>
    </xf>
    <xf numFmtId="0" fontId="44" fillId="0" borderId="0" xfId="0" applyFont="1" applyFill="1" applyAlignment="1" applyProtection="1">
      <alignment horizontal="right"/>
    </xf>
    <xf numFmtId="14" fontId="45" fillId="4" borderId="0" xfId="0" applyNumberFormat="1" applyFont="1" applyFill="1" applyProtection="1"/>
    <xf numFmtId="0" fontId="35" fillId="0" borderId="3" xfId="0" applyFont="1" applyFill="1" applyBorder="1" applyAlignment="1" applyProtection="1"/>
    <xf numFmtId="0" fontId="35" fillId="0" borderId="0" xfId="0" applyFont="1" applyFill="1" applyBorder="1" applyAlignment="1" applyProtection="1"/>
    <xf numFmtId="0" fontId="39" fillId="7" borderId="8" xfId="0" applyNumberFormat="1" applyFont="1" applyFill="1" applyBorder="1" applyAlignment="1" applyProtection="1">
      <alignment horizontal="left"/>
      <protection locked="0"/>
    </xf>
    <xf numFmtId="0" fontId="39" fillId="4" borderId="8" xfId="0" applyNumberFormat="1" applyFont="1" applyFill="1" applyBorder="1" applyAlignment="1" applyProtection="1">
      <alignment horizontal="left"/>
    </xf>
    <xf numFmtId="0" fontId="48" fillId="8" borderId="1" xfId="0" applyFont="1" applyFill="1" applyBorder="1" applyAlignment="1" applyProtection="1">
      <alignment vertical="center"/>
      <protection locked="0"/>
    </xf>
    <xf numFmtId="0" fontId="49" fillId="8" borderId="1" xfId="0" applyFont="1" applyFill="1" applyBorder="1" applyAlignment="1" applyProtection="1">
      <alignment vertical="center"/>
      <protection locked="0"/>
    </xf>
    <xf numFmtId="0" fontId="39" fillId="7" borderId="1" xfId="0" applyNumberFormat="1" applyFont="1" applyFill="1" applyBorder="1" applyAlignment="1" applyProtection="1">
      <alignment horizontal="center" vertical="center"/>
    </xf>
    <xf numFmtId="165" fontId="39" fillId="8" borderId="1" xfId="0" applyNumberFormat="1" applyFont="1" applyFill="1" applyBorder="1" applyAlignment="1" applyProtection="1">
      <alignment horizontal="center" vertical="center" shrinkToFit="1"/>
    </xf>
    <xf numFmtId="1" fontId="39" fillId="8" borderId="1" xfId="0" applyNumberFormat="1" applyFont="1" applyFill="1" applyBorder="1" applyAlignment="1" applyProtection="1">
      <alignment horizontal="center" vertical="center"/>
    </xf>
    <xf numFmtId="9" fontId="39" fillId="7" borderId="1" xfId="2" applyFont="1" applyFill="1" applyBorder="1" applyAlignment="1" applyProtection="1">
      <alignment horizontal="center" vertical="center"/>
    </xf>
    <xf numFmtId="14" fontId="39" fillId="0" borderId="1" xfId="0" applyNumberFormat="1" applyFont="1" applyFill="1" applyBorder="1" applyAlignment="1" applyProtection="1">
      <alignment horizontal="right" vertical="center" shrinkToFit="1"/>
    </xf>
    <xf numFmtId="1" fontId="39" fillId="0" borderId="1" xfId="0" applyNumberFormat="1" applyFont="1" applyFill="1" applyBorder="1" applyAlignment="1" applyProtection="1">
      <alignment horizontal="center" vertical="center"/>
    </xf>
    <xf numFmtId="1" fontId="39" fillId="0" borderId="1" xfId="2" applyNumberFormat="1" applyFont="1" applyFill="1" applyBorder="1" applyAlignment="1" applyProtection="1">
      <alignment horizontal="center" vertical="center"/>
    </xf>
    <xf numFmtId="14" fontId="40" fillId="8" borderId="1" xfId="0" applyNumberFormat="1" applyFont="1" applyFill="1" applyBorder="1" applyAlignment="1" applyProtection="1">
      <alignment horizontal="right" vertical="center" shrinkToFit="1"/>
    </xf>
    <xf numFmtId="0" fontId="39" fillId="0" borderId="1" xfId="0" applyFont="1" applyFill="1" applyBorder="1" applyAlignment="1" applyProtection="1">
      <alignment vertical="center"/>
    </xf>
    <xf numFmtId="0" fontId="39" fillId="0" borderId="1" xfId="0" applyFont="1" applyFill="1" applyBorder="1" applyAlignment="1" applyProtection="1">
      <alignment horizontal="center" vertical="center"/>
    </xf>
    <xf numFmtId="1" fontId="39" fillId="8" borderId="1" xfId="0" applyNumberFormat="1" applyFont="1" applyFill="1" applyBorder="1" applyAlignment="1" applyProtection="1">
      <alignment horizontal="center" vertical="center"/>
      <protection locked="0"/>
    </xf>
    <xf numFmtId="9" fontId="39" fillId="7" borderId="1" xfId="2" applyFont="1" applyFill="1" applyBorder="1" applyAlignment="1" applyProtection="1">
      <alignment horizontal="center" vertical="center"/>
      <protection locked="0"/>
    </xf>
    <xf numFmtId="0" fontId="50" fillId="8" borderId="1" xfId="0" applyFont="1" applyFill="1" applyBorder="1" applyAlignment="1" applyProtection="1">
      <alignment vertical="center"/>
      <protection locked="0"/>
    </xf>
    <xf numFmtId="0" fontId="2" fillId="0" borderId="0" xfId="1" applyAlignment="1" applyProtection="1"/>
    <xf numFmtId="165" fontId="39" fillId="7" borderId="1" xfId="0" applyNumberFormat="1" applyFont="1" applyFill="1" applyBorder="1" applyAlignment="1" applyProtection="1">
      <alignment horizontal="center" vertical="center"/>
    </xf>
    <xf numFmtId="1" fontId="3" fillId="8" borderId="1" xfId="0" applyNumberFormat="1" applyFont="1" applyFill="1" applyBorder="1" applyAlignment="1" applyProtection="1">
      <alignment horizontal="center" vertical="center"/>
    </xf>
    <xf numFmtId="167" fontId="1" fillId="0" borderId="2" xfId="0" applyNumberFormat="1" applyFont="1" applyFill="1" applyBorder="1" applyAlignment="1" applyProtection="1">
      <alignment horizontal="left" indent="1" shrinkToFit="1"/>
    </xf>
    <xf numFmtId="0" fontId="3" fillId="7" borderId="1" xfId="0" applyNumberFormat="1" applyFont="1" applyFill="1" applyBorder="1" applyAlignment="1" applyProtection="1">
      <alignment horizontal="center" vertical="center"/>
    </xf>
    <xf numFmtId="0" fontId="9" fillId="0" borderId="0" xfId="0" applyNumberFormat="1" applyFont="1" applyAlignment="1" applyProtection="1"/>
    <xf numFmtId="0" fontId="55" fillId="8" borderId="1" xfId="0" applyFont="1" applyFill="1" applyBorder="1" applyAlignment="1" applyProtection="1">
      <alignment vertical="center"/>
      <protection locked="0"/>
    </xf>
    <xf numFmtId="14" fontId="56" fillId="0" borderId="1" xfId="0" applyNumberFormat="1" applyFont="1" applyFill="1" applyBorder="1" applyAlignment="1" applyProtection="1">
      <alignment horizontal="right" vertical="center" shrinkToFit="1"/>
    </xf>
    <xf numFmtId="0" fontId="39" fillId="7" borderId="14" xfId="0" applyNumberFormat="1" applyFont="1" applyFill="1" applyBorder="1" applyAlignment="1" applyProtection="1">
      <alignment horizontal="left"/>
      <protection locked="0"/>
    </xf>
    <xf numFmtId="0" fontId="39" fillId="9" borderId="13" xfId="0" applyFont="1" applyFill="1" applyBorder="1" applyAlignment="1" applyProtection="1">
      <alignment vertical="center"/>
    </xf>
    <xf numFmtId="0" fontId="39" fillId="10" borderId="13" xfId="0" applyFont="1" applyFill="1" applyBorder="1" applyAlignment="1" applyProtection="1">
      <alignment vertical="center"/>
    </xf>
    <xf numFmtId="0" fontId="39" fillId="7" borderId="15" xfId="0" applyNumberFormat="1" applyFont="1" applyFill="1" applyBorder="1" applyAlignment="1" applyProtection="1">
      <alignment horizontal="left"/>
      <protection locked="0"/>
    </xf>
    <xf numFmtId="0" fontId="9" fillId="0" borderId="0" xfId="0" applyFont="1" applyFill="1" applyBorder="1" applyAlignment="1" applyProtection="1"/>
    <xf numFmtId="0" fontId="3" fillId="9" borderId="13" xfId="0" applyFont="1" applyFill="1" applyBorder="1" applyAlignment="1" applyProtection="1">
      <alignment vertical="center"/>
    </xf>
    <xf numFmtId="0" fontId="3" fillId="7" borderId="1" xfId="0" quotePrefix="1" applyNumberFormat="1" applyFont="1" applyFill="1" applyBorder="1" applyAlignment="1" applyProtection="1">
      <alignment horizontal="center" vertical="center"/>
    </xf>
    <xf numFmtId="0" fontId="9" fillId="0" borderId="0" xfId="0" applyFont="1" applyProtection="1"/>
    <xf numFmtId="0" fontId="57" fillId="8" borderId="1" xfId="0" applyFont="1" applyFill="1" applyBorder="1" applyAlignment="1" applyProtection="1">
      <alignment vertical="center"/>
      <protection locked="0"/>
    </xf>
    <xf numFmtId="165" fontId="3" fillId="8" borderId="1" xfId="0" applyNumberFormat="1" applyFont="1" applyFill="1" applyBorder="1" applyAlignment="1" applyProtection="1">
      <alignment horizontal="center" vertical="center" shrinkToFit="1"/>
    </xf>
    <xf numFmtId="9" fontId="3" fillId="7" borderId="1" xfId="2" applyFont="1" applyFill="1" applyBorder="1" applyAlignment="1" applyProtection="1">
      <alignment horizontal="center" vertical="center"/>
      <protection locked="0"/>
    </xf>
    <xf numFmtId="1" fontId="3" fillId="0" borderId="1" xfId="0" applyNumberFormat="1" applyFont="1" applyFill="1" applyBorder="1" applyAlignment="1" applyProtection="1">
      <alignment horizontal="center" vertical="center"/>
    </xf>
    <xf numFmtId="1" fontId="3" fillId="0" borderId="1" xfId="2" applyNumberFormat="1" applyFont="1" applyFill="1" applyBorder="1" applyAlignment="1" applyProtection="1">
      <alignment horizontal="center" vertical="center"/>
    </xf>
    <xf numFmtId="14" fontId="58" fillId="0" borderId="1" xfId="0" applyNumberFormat="1" applyFont="1" applyFill="1" applyBorder="1" applyAlignment="1" applyProtection="1">
      <alignment horizontal="right" vertical="center" shrinkToFit="1"/>
    </xf>
    <xf numFmtId="14" fontId="39" fillId="7" borderId="1" xfId="0" applyNumberFormat="1" applyFont="1" applyFill="1" applyBorder="1" applyAlignment="1" applyProtection="1">
      <alignment horizontal="center" vertical="center"/>
    </xf>
    <xf numFmtId="0" fontId="49" fillId="8" borderId="1" xfId="0" applyFont="1" applyFill="1" applyBorder="1" applyAlignment="1" applyProtection="1">
      <alignment horizontal="fill" vertical="center"/>
      <protection locked="0"/>
    </xf>
    <xf numFmtId="0" fontId="55" fillId="8" borderId="1" xfId="0" applyFont="1" applyFill="1" applyBorder="1" applyAlignment="1" applyProtection="1">
      <alignment horizontal="fill" vertical="center"/>
      <protection locked="0"/>
    </xf>
    <xf numFmtId="165" fontId="56" fillId="8" borderId="1" xfId="0" applyNumberFormat="1" applyFont="1" applyFill="1" applyBorder="1" applyAlignment="1" applyProtection="1">
      <alignment horizontal="center" vertical="center" shrinkToFit="1"/>
    </xf>
    <xf numFmtId="0" fontId="59" fillId="8" borderId="1" xfId="0" applyFont="1" applyFill="1" applyBorder="1" applyAlignment="1" applyProtection="1">
      <alignment vertical="center"/>
      <protection locked="0"/>
    </xf>
    <xf numFmtId="165" fontId="60" fillId="8" borderId="1" xfId="0" applyNumberFormat="1" applyFont="1" applyFill="1" applyBorder="1" applyAlignment="1" applyProtection="1">
      <alignment horizontal="center" vertical="center" shrinkToFit="1"/>
    </xf>
    <xf numFmtId="0" fontId="55" fillId="7" borderId="1" xfId="0" applyFont="1" applyFill="1" applyBorder="1" applyAlignment="1" applyProtection="1">
      <alignment vertical="center"/>
      <protection locked="0"/>
    </xf>
    <xf numFmtId="0" fontId="49" fillId="11" borderId="1" xfId="0" applyFont="1" applyFill="1" applyBorder="1" applyAlignment="1" applyProtection="1">
      <alignment vertical="center"/>
      <protection locked="0"/>
    </xf>
    <xf numFmtId="14" fontId="39" fillId="11" borderId="1" xfId="0" applyNumberFormat="1" applyFont="1" applyFill="1" applyBorder="1" applyAlignment="1" applyProtection="1">
      <alignment horizontal="right" vertical="center" shrinkToFit="1"/>
    </xf>
    <xf numFmtId="0" fontId="39" fillId="0" borderId="3" xfId="0" applyFont="1" applyFill="1" applyBorder="1" applyAlignment="1" applyProtection="1">
      <alignment horizontal="center"/>
    </xf>
    <xf numFmtId="0" fontId="39" fillId="4" borderId="0" xfId="0" applyFont="1" applyFill="1" applyBorder="1" applyAlignment="1" applyProtection="1">
      <alignment horizontal="center" wrapText="1"/>
    </xf>
    <xf numFmtId="0" fontId="39" fillId="4" borderId="0" xfId="0" applyFont="1" applyFill="1" applyBorder="1" applyAlignment="1" applyProtection="1">
      <alignment horizontal="center"/>
    </xf>
    <xf numFmtId="0" fontId="39" fillId="4" borderId="3" xfId="0" applyFont="1" applyFill="1" applyBorder="1" applyAlignment="1" applyProtection="1">
      <alignment horizontal="center"/>
    </xf>
    <xf numFmtId="166" fontId="39" fillId="0" borderId="0" xfId="0" applyNumberFormat="1" applyFont="1" applyFill="1" applyBorder="1" applyAlignment="1" applyProtection="1">
      <alignment horizontal="center"/>
    </xf>
    <xf numFmtId="164" fontId="39" fillId="0" borderId="0" xfId="0" applyNumberFormat="1" applyFont="1" applyBorder="1" applyAlignment="1" applyProtection="1">
      <alignment horizontal="center" textRotation="90"/>
    </xf>
    <xf numFmtId="164" fontId="35" fillId="0" borderId="0" xfId="0" applyNumberFormat="1" applyFont="1" applyBorder="1" applyAlignment="1" applyProtection="1">
      <alignment horizontal="center" textRotation="90"/>
    </xf>
    <xf numFmtId="0" fontId="39" fillId="0" borderId="0" xfId="0" applyFont="1" applyBorder="1" applyAlignment="1" applyProtection="1">
      <alignment horizontal="center" wrapText="1"/>
    </xf>
    <xf numFmtId="0" fontId="39" fillId="0" borderId="0" xfId="0" applyFont="1" applyBorder="1" applyAlignment="1" applyProtection="1">
      <alignment horizontal="center"/>
    </xf>
    <xf numFmtId="0" fontId="39" fillId="0" borderId="3" xfId="0" applyFont="1" applyBorder="1" applyAlignment="1" applyProtection="1">
      <alignment horizontal="center"/>
    </xf>
    <xf numFmtId="0" fontId="39" fillId="0" borderId="3" xfId="0" applyFont="1" applyBorder="1" applyAlignment="1" applyProtection="1">
      <alignment horizontal="center" wrapText="1"/>
    </xf>
    <xf numFmtId="0" fontId="46" fillId="0" borderId="0" xfId="0" applyFont="1" applyBorder="1" applyAlignment="1" applyProtection="1">
      <alignment horizontal="center" wrapText="1"/>
    </xf>
    <xf numFmtId="0" fontId="46" fillId="0" borderId="3" xfId="0" applyFont="1" applyBorder="1" applyAlignment="1" applyProtection="1">
      <alignment horizontal="center" wrapText="1"/>
    </xf>
    <xf numFmtId="0" fontId="39" fillId="0" borderId="0" xfId="0" applyFont="1" applyFill="1" applyBorder="1" applyAlignment="1" applyProtection="1">
      <alignment horizontal="left" wrapText="1"/>
    </xf>
    <xf numFmtId="0" fontId="39" fillId="0" borderId="7" xfId="0" applyFont="1" applyFill="1" applyBorder="1" applyAlignment="1" applyProtection="1">
      <alignment horizontal="left" wrapText="1"/>
    </xf>
    <xf numFmtId="0" fontId="46" fillId="0" borderId="0" xfId="0" applyNumberFormat="1" applyFont="1" applyFill="1" applyBorder="1" applyAlignment="1" applyProtection="1">
      <alignment horizontal="center"/>
    </xf>
    <xf numFmtId="0" fontId="46" fillId="0" borderId="3" xfId="0" applyNumberFormat="1" applyFont="1" applyFill="1" applyBorder="1" applyAlignment="1" applyProtection="1">
      <alignment horizontal="center"/>
    </xf>
    <xf numFmtId="0" fontId="47" fillId="0" borderId="0" xfId="0" applyFont="1" applyBorder="1" applyAlignment="1" applyProtection="1">
      <alignment horizontal="left"/>
    </xf>
    <xf numFmtId="0" fontId="47" fillId="0" borderId="3" xfId="0" applyFont="1" applyBorder="1" applyAlignment="1" applyProtection="1">
      <alignment horizontal="left"/>
    </xf>
    <xf numFmtId="0" fontId="9" fillId="0" borderId="0" xfId="0" applyFont="1" applyBorder="1" applyAlignment="1" applyProtection="1">
      <alignment horizontal="center" wrapText="1"/>
    </xf>
    <xf numFmtId="0" fontId="42" fillId="0" borderId="0" xfId="0" applyFont="1" applyBorder="1" applyAlignment="1" applyProtection="1">
      <alignment horizontal="center" wrapText="1"/>
    </xf>
    <xf numFmtId="0" fontId="42" fillId="0" borderId="3" xfId="0" applyFont="1" applyBorder="1" applyAlignment="1" applyProtection="1">
      <alignment horizontal="center" wrapText="1"/>
    </xf>
    <xf numFmtId="0" fontId="42" fillId="0" borderId="7" xfId="0" applyFont="1" applyBorder="1" applyAlignment="1" applyProtection="1">
      <alignment horizontal="center" wrapText="1"/>
    </xf>
    <xf numFmtId="0" fontId="39" fillId="0" borderId="0" xfId="0" applyNumberFormat="1" applyFont="1" applyBorder="1" applyAlignment="1" applyProtection="1">
      <alignment horizontal="left" wrapText="1"/>
    </xf>
    <xf numFmtId="0" fontId="39" fillId="0" borderId="3" xfId="0" applyNumberFormat="1" applyFont="1" applyBorder="1" applyAlignment="1" applyProtection="1">
      <alignment horizontal="left" wrapText="1"/>
    </xf>
    <xf numFmtId="0" fontId="19" fillId="0" borderId="0" xfId="0" applyFont="1" applyAlignment="1">
      <alignment horizontal="left" vertical="top" wrapText="1"/>
    </xf>
    <xf numFmtId="0" fontId="23" fillId="0" borderId="0" xfId="0" applyFont="1" applyFill="1" applyBorder="1" applyAlignment="1">
      <alignment horizontal="left"/>
    </xf>
    <xf numFmtId="9" fontId="62" fillId="7" borderId="1" xfId="2" applyFont="1" applyFill="1" applyBorder="1" applyAlignment="1" applyProtection="1">
      <alignment horizontal="center" vertical="center"/>
      <protection locked="0"/>
    </xf>
  </cellXfs>
  <cellStyles count="3">
    <cellStyle name="Hyperlink" xfId="1" builtinId="8"/>
    <cellStyle name="Normal" xfId="0" builtinId="0"/>
    <cellStyle name="Percent" xfId="2" builtinId="5"/>
  </cellStyles>
  <dxfs count="824">
    <dxf>
      <border>
        <left style="thin">
          <color theme="0" tint="-0.14996795556505021"/>
        </left>
        <vertical/>
        <horizontal/>
      </border>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AE0BD"/>
      <color rgb="FFEAEAEA"/>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R$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101600</xdr:colOff>
          <xdr:row>4</xdr:row>
          <xdr:rowOff>139700</xdr:rowOff>
        </xdr:from>
        <xdr:to>
          <xdr:col>138</xdr:col>
          <xdr:colOff>0</xdr:colOff>
          <xdr:row>6</xdr:row>
          <xdr:rowOff>25400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0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2</xdr:row>
          <xdr:rowOff>203200</xdr:rowOff>
        </xdr:from>
        <xdr:to>
          <xdr:col>119</xdr:col>
          <xdr:colOff>0</xdr:colOff>
          <xdr:row>4</xdr:row>
          <xdr:rowOff>25400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0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Y181"/>
  <sheetViews>
    <sheetView showGridLines="0" tabSelected="1" topLeftCell="C1" zoomScale="112" zoomScaleNormal="115" workbookViewId="0">
      <pane ySplit="11" topLeftCell="A86" activePane="bottomLeft" state="frozen"/>
      <selection pane="bottomLeft" activeCell="O92" sqref="O92"/>
    </sheetView>
  </sheetViews>
  <sheetFormatPr baseColWidth="10" defaultColWidth="9.1640625" defaultRowHeight="13"/>
  <cols>
    <col min="1" max="1" width="21.5" style="92" hidden="1" customWidth="1"/>
    <col min="2" max="2" width="5" style="92" hidden="1" customWidth="1"/>
    <col min="3" max="3" width="5.33203125" style="92" customWidth="1"/>
    <col min="4" max="4" width="5.6640625" style="92" customWidth="1"/>
    <col min="5" max="5" width="28.1640625" style="90" customWidth="1"/>
    <col min="6" max="6" width="6.5" style="90" customWidth="1"/>
    <col min="7" max="7" width="7.5" style="90" customWidth="1"/>
    <col min="8" max="8" width="5.5" style="90" customWidth="1"/>
    <col min="9" max="9" width="6.1640625" style="90" customWidth="1"/>
    <col min="10" max="10" width="5.5" style="90" customWidth="1"/>
    <col min="11" max="11" width="10.5" style="90" customWidth="1"/>
    <col min="12" max="12" width="9.5" style="90" customWidth="1"/>
    <col min="13" max="14" width="5.5" style="90" customWidth="1"/>
    <col min="15" max="15" width="5.83203125" style="90" customWidth="1"/>
    <col min="16" max="16" width="3.5" style="90" customWidth="1"/>
    <col min="17" max="18" width="9.6640625" style="90" customWidth="1"/>
    <col min="19" max="20" width="4.83203125" style="90" customWidth="1"/>
    <col min="21" max="22" width="4.5" style="90" customWidth="1"/>
    <col min="23" max="24" width="9" style="90" customWidth="1"/>
    <col min="25" max="25" width="2" style="92" customWidth="1"/>
    <col min="26" max="241" width="0.5" style="90" customWidth="1"/>
    <col min="242" max="263" width="0.5" style="92" customWidth="1"/>
    <col min="264" max="269" width="0.5" style="90" customWidth="1"/>
    <col min="270" max="305" width="0.5" style="92" customWidth="1"/>
    <col min="306" max="311" width="0.5" style="90" customWidth="1"/>
    <col min="312" max="347" width="0.5" style="92" customWidth="1"/>
    <col min="348" max="353" width="0.5" style="90" customWidth="1"/>
    <col min="354" max="389" width="0.5" style="92" customWidth="1"/>
    <col min="390" max="16384" width="9.1640625" style="92"/>
  </cols>
  <sheetData>
    <row r="1" spans="1:389" s="90" customFormat="1" ht="18" hidden="1">
      <c r="C1" s="85"/>
      <c r="D1" s="86" t="s">
        <v>6</v>
      </c>
      <c r="E1" s="87"/>
      <c r="F1" s="85"/>
      <c r="G1" s="85"/>
      <c r="H1" s="85"/>
      <c r="I1" s="85"/>
      <c r="J1" s="85"/>
      <c r="K1" s="85"/>
      <c r="L1" s="85"/>
      <c r="M1" s="88" t="s">
        <v>281</v>
      </c>
      <c r="N1" s="88"/>
      <c r="O1" s="88"/>
      <c r="P1" s="89" t="s">
        <v>75</v>
      </c>
      <c r="Q1" s="88"/>
      <c r="R1" s="85"/>
      <c r="S1" s="85"/>
      <c r="T1" s="85"/>
      <c r="U1" s="85"/>
      <c r="V1" s="88"/>
      <c r="W1" s="88"/>
      <c r="X1" s="88"/>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row>
    <row r="2" spans="1:389" hidden="1">
      <c r="E2" s="93"/>
      <c r="F2" s="93"/>
      <c r="G2" s="93"/>
      <c r="H2" s="93"/>
      <c r="I2" s="93"/>
      <c r="J2" s="93"/>
      <c r="K2" s="93"/>
      <c r="L2" s="93"/>
      <c r="M2" s="93"/>
      <c r="N2" s="93"/>
      <c r="O2" s="92"/>
      <c r="Q2" s="93"/>
      <c r="R2" s="93"/>
      <c r="S2" s="93"/>
      <c r="T2" s="93"/>
      <c r="U2" s="94"/>
      <c r="V2" s="92"/>
      <c r="W2" s="93"/>
      <c r="X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JD2" s="93"/>
      <c r="JE2" s="93"/>
      <c r="JF2" s="93"/>
      <c r="JG2" s="93"/>
      <c r="JH2" s="93"/>
      <c r="JI2" s="93"/>
      <c r="KT2" s="93"/>
      <c r="KU2" s="93"/>
      <c r="KV2" s="93"/>
      <c r="KW2" s="93"/>
      <c r="KX2" s="93"/>
      <c r="KY2" s="93"/>
      <c r="MJ2" s="93"/>
      <c r="MK2" s="93"/>
      <c r="ML2" s="93"/>
      <c r="MM2" s="93"/>
      <c r="MN2" s="93"/>
      <c r="MO2" s="93"/>
    </row>
    <row r="3" spans="1:389" ht="18">
      <c r="D3" s="95" t="s">
        <v>358</v>
      </c>
      <c r="Q3" s="96"/>
      <c r="R3" s="96"/>
      <c r="W3" s="96"/>
      <c r="X3" s="96"/>
    </row>
    <row r="4" spans="1:389">
      <c r="D4" s="132" t="s">
        <v>285</v>
      </c>
      <c r="F4" s="142" t="s">
        <v>290</v>
      </c>
      <c r="K4" s="97"/>
      <c r="M4" s="93"/>
      <c r="N4" s="93"/>
      <c r="O4" s="98"/>
      <c r="P4" s="93"/>
      <c r="S4" s="98"/>
      <c r="T4" s="98"/>
      <c r="U4" s="93"/>
      <c r="V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JD4" s="93"/>
      <c r="JE4" s="93"/>
      <c r="JF4" s="93"/>
      <c r="JG4" s="93"/>
      <c r="JH4" s="93"/>
      <c r="JI4" s="93"/>
      <c r="KT4" s="93"/>
      <c r="KU4" s="93"/>
      <c r="KV4" s="93"/>
      <c r="KW4" s="93"/>
      <c r="KX4" s="93"/>
      <c r="KY4" s="93"/>
      <c r="MJ4" s="93"/>
      <c r="MK4" s="93"/>
      <c r="ML4" s="93"/>
      <c r="MM4" s="93"/>
      <c r="MN4" s="93"/>
      <c r="MO4" s="93"/>
    </row>
    <row r="5" spans="1:389">
      <c r="E5" s="92"/>
      <c r="F5" s="92"/>
      <c r="G5" s="92"/>
      <c r="H5" s="92"/>
      <c r="I5" s="92"/>
      <c r="J5" s="92"/>
      <c r="K5" s="92"/>
      <c r="L5" s="92"/>
      <c r="M5" s="93"/>
      <c r="N5" s="93"/>
      <c r="O5" s="98"/>
      <c r="P5" s="93"/>
      <c r="S5" s="98"/>
      <c r="T5" s="98"/>
      <c r="U5" s="93"/>
      <c r="V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JD5" s="93"/>
      <c r="JE5" s="93"/>
      <c r="JF5" s="93"/>
      <c r="JG5" s="93"/>
      <c r="JH5" s="93"/>
      <c r="JI5" s="93"/>
      <c r="KT5" s="93"/>
      <c r="KU5" s="93"/>
      <c r="KV5" s="93"/>
      <c r="KW5" s="93"/>
      <c r="KX5" s="93"/>
      <c r="KY5" s="93"/>
      <c r="MJ5" s="93"/>
      <c r="MK5" s="93"/>
      <c r="ML5" s="93"/>
      <c r="MM5" s="93"/>
      <c r="MN5" s="93"/>
      <c r="MO5" s="93"/>
    </row>
    <row r="6" spans="1:389" s="93" customFormat="1">
      <c r="D6" s="99" t="s">
        <v>113</v>
      </c>
      <c r="E6" s="100">
        <v>43392</v>
      </c>
      <c r="F6" s="98"/>
      <c r="G6" s="98"/>
      <c r="H6" s="98"/>
      <c r="I6" s="98"/>
      <c r="J6" s="98"/>
      <c r="K6" s="98"/>
      <c r="L6" s="98"/>
      <c r="O6" s="98"/>
      <c r="Q6" s="101" t="s">
        <v>129</v>
      </c>
      <c r="R6" s="102" t="s">
        <v>284</v>
      </c>
      <c r="S6" s="103"/>
      <c r="T6" s="103"/>
      <c r="U6" s="98"/>
      <c r="W6" s="90"/>
      <c r="X6" s="90"/>
    </row>
    <row r="7" spans="1:389" s="93" customFormat="1">
      <c r="D7" s="99" t="s">
        <v>114</v>
      </c>
      <c r="E7" s="104">
        <v>44179</v>
      </c>
      <c r="F7" s="98"/>
      <c r="G7" s="98"/>
      <c r="H7" s="98"/>
      <c r="I7" s="98"/>
      <c r="J7" s="98"/>
      <c r="K7" s="98"/>
      <c r="L7" s="98"/>
      <c r="O7" s="98"/>
      <c r="Q7" s="101" t="str">
        <f>IF(R6="Quarterly","Year:",IF(R6="Monthly","Month:","Week:"))</f>
        <v>Month:</v>
      </c>
      <c r="R7" s="105">
        <v>1</v>
      </c>
      <c r="S7" s="103"/>
      <c r="T7" s="103"/>
      <c r="U7" s="98"/>
      <c r="W7" s="90"/>
      <c r="X7" s="90"/>
    </row>
    <row r="8" spans="1:389">
      <c r="D8" s="99" t="s">
        <v>112</v>
      </c>
      <c r="E8" s="130">
        <f ca="1">TODAY()</f>
        <v>43494</v>
      </c>
      <c r="F8" s="98"/>
      <c r="G8" s="98"/>
      <c r="H8" s="98"/>
      <c r="I8" s="98"/>
      <c r="J8" s="98"/>
      <c r="K8" s="98"/>
      <c r="L8" s="98"/>
      <c r="M8" s="93"/>
      <c r="N8" s="93"/>
      <c r="P8" s="92"/>
      <c r="V8" s="106" t="s">
        <v>0</v>
      </c>
      <c r="Z8" s="107">
        <f>Z9</f>
        <v>43374</v>
      </c>
      <c r="AA8" s="107">
        <f t="shared" ref="AA8:CL8" si="0">IF(NOT($R$6="Weekly"),IF(MOD(COLUMN(AA8)-COLUMN($Z$8),7)=0,AA9,IF($R$6="Daily",Z8,IF($R$6="Monthly",Z8+4,Z8+13))),Z8+1)</f>
        <v>43378</v>
      </c>
      <c r="AB8" s="107">
        <f t="shared" si="0"/>
        <v>43382</v>
      </c>
      <c r="AC8" s="107">
        <f t="shared" si="0"/>
        <v>43386</v>
      </c>
      <c r="AD8" s="107">
        <f t="shared" si="0"/>
        <v>43390</v>
      </c>
      <c r="AE8" s="107">
        <f t="shared" si="0"/>
        <v>43394</v>
      </c>
      <c r="AF8" s="107">
        <f t="shared" si="0"/>
        <v>43398</v>
      </c>
      <c r="AG8" s="107">
        <f t="shared" si="0"/>
        <v>43405</v>
      </c>
      <c r="AH8" s="107">
        <f t="shared" si="0"/>
        <v>43409</v>
      </c>
      <c r="AI8" s="107">
        <f t="shared" si="0"/>
        <v>43413</v>
      </c>
      <c r="AJ8" s="107">
        <f t="shared" si="0"/>
        <v>43417</v>
      </c>
      <c r="AK8" s="107">
        <f t="shared" si="0"/>
        <v>43421</v>
      </c>
      <c r="AL8" s="107">
        <f t="shared" si="0"/>
        <v>43425</v>
      </c>
      <c r="AM8" s="107">
        <f t="shared" si="0"/>
        <v>43429</v>
      </c>
      <c r="AN8" s="107">
        <f t="shared" si="0"/>
        <v>43435</v>
      </c>
      <c r="AO8" s="107">
        <f t="shared" si="0"/>
        <v>43439</v>
      </c>
      <c r="AP8" s="107">
        <f t="shared" si="0"/>
        <v>43443</v>
      </c>
      <c r="AQ8" s="107">
        <f t="shared" si="0"/>
        <v>43447</v>
      </c>
      <c r="AR8" s="107">
        <f t="shared" si="0"/>
        <v>43451</v>
      </c>
      <c r="AS8" s="107">
        <f t="shared" si="0"/>
        <v>43455</v>
      </c>
      <c r="AT8" s="107">
        <f t="shared" si="0"/>
        <v>43459</v>
      </c>
      <c r="AU8" s="107">
        <f t="shared" si="0"/>
        <v>43466</v>
      </c>
      <c r="AV8" s="107">
        <f t="shared" si="0"/>
        <v>43470</v>
      </c>
      <c r="AW8" s="107">
        <f t="shared" si="0"/>
        <v>43474</v>
      </c>
      <c r="AX8" s="107">
        <f t="shared" si="0"/>
        <v>43478</v>
      </c>
      <c r="AY8" s="107">
        <f t="shared" si="0"/>
        <v>43482</v>
      </c>
      <c r="AZ8" s="107">
        <f t="shared" si="0"/>
        <v>43486</v>
      </c>
      <c r="BA8" s="107">
        <f t="shared" si="0"/>
        <v>43490</v>
      </c>
      <c r="BB8" s="107">
        <f t="shared" si="0"/>
        <v>43497</v>
      </c>
      <c r="BC8" s="107">
        <f t="shared" si="0"/>
        <v>43501</v>
      </c>
      <c r="BD8" s="107">
        <f t="shared" si="0"/>
        <v>43505</v>
      </c>
      <c r="BE8" s="107">
        <f t="shared" si="0"/>
        <v>43509</v>
      </c>
      <c r="BF8" s="107">
        <f t="shared" si="0"/>
        <v>43513</v>
      </c>
      <c r="BG8" s="107">
        <f t="shared" si="0"/>
        <v>43517</v>
      </c>
      <c r="BH8" s="107">
        <f t="shared" si="0"/>
        <v>43521</v>
      </c>
      <c r="BI8" s="107">
        <f t="shared" si="0"/>
        <v>43525</v>
      </c>
      <c r="BJ8" s="107">
        <f t="shared" si="0"/>
        <v>43529</v>
      </c>
      <c r="BK8" s="107">
        <f t="shared" si="0"/>
        <v>43533</v>
      </c>
      <c r="BL8" s="107">
        <f t="shared" si="0"/>
        <v>43537</v>
      </c>
      <c r="BM8" s="107">
        <f t="shared" si="0"/>
        <v>43541</v>
      </c>
      <c r="BN8" s="107">
        <f t="shared" si="0"/>
        <v>43545</v>
      </c>
      <c r="BO8" s="107">
        <f t="shared" si="0"/>
        <v>43549</v>
      </c>
      <c r="BP8" s="107">
        <f t="shared" si="0"/>
        <v>43556</v>
      </c>
      <c r="BQ8" s="107">
        <f t="shared" si="0"/>
        <v>43560</v>
      </c>
      <c r="BR8" s="107">
        <f t="shared" si="0"/>
        <v>43564</v>
      </c>
      <c r="BS8" s="107">
        <f t="shared" si="0"/>
        <v>43568</v>
      </c>
      <c r="BT8" s="107">
        <f t="shared" si="0"/>
        <v>43572</v>
      </c>
      <c r="BU8" s="107">
        <f t="shared" si="0"/>
        <v>43576</v>
      </c>
      <c r="BV8" s="107">
        <f t="shared" si="0"/>
        <v>43580</v>
      </c>
      <c r="BW8" s="107">
        <f t="shared" si="0"/>
        <v>43586</v>
      </c>
      <c r="BX8" s="107">
        <f t="shared" si="0"/>
        <v>43590</v>
      </c>
      <c r="BY8" s="107">
        <f t="shared" si="0"/>
        <v>43594</v>
      </c>
      <c r="BZ8" s="107">
        <f t="shared" si="0"/>
        <v>43598</v>
      </c>
      <c r="CA8" s="107">
        <f t="shared" si="0"/>
        <v>43602</v>
      </c>
      <c r="CB8" s="107">
        <f t="shared" si="0"/>
        <v>43606</v>
      </c>
      <c r="CC8" s="107">
        <f t="shared" si="0"/>
        <v>43610</v>
      </c>
      <c r="CD8" s="107">
        <f t="shared" si="0"/>
        <v>43617</v>
      </c>
      <c r="CE8" s="107">
        <f t="shared" si="0"/>
        <v>43621</v>
      </c>
      <c r="CF8" s="107">
        <f t="shared" si="0"/>
        <v>43625</v>
      </c>
      <c r="CG8" s="107">
        <f t="shared" si="0"/>
        <v>43629</v>
      </c>
      <c r="CH8" s="107">
        <f t="shared" si="0"/>
        <v>43633</v>
      </c>
      <c r="CI8" s="107">
        <f t="shared" si="0"/>
        <v>43637</v>
      </c>
      <c r="CJ8" s="107">
        <f t="shared" si="0"/>
        <v>43641</v>
      </c>
      <c r="CK8" s="107">
        <f t="shared" si="0"/>
        <v>43647</v>
      </c>
      <c r="CL8" s="107">
        <f t="shared" si="0"/>
        <v>43651</v>
      </c>
      <c r="CM8" s="107">
        <f t="shared" ref="CM8:EX8" si="1">IF(NOT($R$6="Weekly"),IF(MOD(COLUMN(CM8)-COLUMN($Z$8),7)=0,CM9,IF($R$6="Daily",CL8,IF($R$6="Monthly",CL8+4,CL8+13))),CL8+1)</f>
        <v>43655</v>
      </c>
      <c r="CN8" s="107">
        <f t="shared" si="1"/>
        <v>43659</v>
      </c>
      <c r="CO8" s="107">
        <f t="shared" si="1"/>
        <v>43663</v>
      </c>
      <c r="CP8" s="107">
        <f t="shared" si="1"/>
        <v>43667</v>
      </c>
      <c r="CQ8" s="107">
        <f t="shared" si="1"/>
        <v>43671</v>
      </c>
      <c r="CR8" s="107">
        <f t="shared" si="1"/>
        <v>43678</v>
      </c>
      <c r="CS8" s="107">
        <f t="shared" si="1"/>
        <v>43682</v>
      </c>
      <c r="CT8" s="107">
        <f t="shared" si="1"/>
        <v>43686</v>
      </c>
      <c r="CU8" s="107">
        <f t="shared" si="1"/>
        <v>43690</v>
      </c>
      <c r="CV8" s="107">
        <f t="shared" si="1"/>
        <v>43694</v>
      </c>
      <c r="CW8" s="107">
        <f t="shared" si="1"/>
        <v>43698</v>
      </c>
      <c r="CX8" s="107">
        <f t="shared" si="1"/>
        <v>43702</v>
      </c>
      <c r="CY8" s="107">
        <f t="shared" si="1"/>
        <v>43709</v>
      </c>
      <c r="CZ8" s="107">
        <f t="shared" si="1"/>
        <v>43713</v>
      </c>
      <c r="DA8" s="107">
        <f t="shared" si="1"/>
        <v>43717</v>
      </c>
      <c r="DB8" s="107">
        <f t="shared" si="1"/>
        <v>43721</v>
      </c>
      <c r="DC8" s="107">
        <f t="shared" si="1"/>
        <v>43725</v>
      </c>
      <c r="DD8" s="107">
        <f t="shared" si="1"/>
        <v>43729</v>
      </c>
      <c r="DE8" s="107">
        <f t="shared" si="1"/>
        <v>43733</v>
      </c>
      <c r="DF8" s="107">
        <f t="shared" si="1"/>
        <v>43739</v>
      </c>
      <c r="DG8" s="107">
        <f t="shared" si="1"/>
        <v>43743</v>
      </c>
      <c r="DH8" s="107">
        <f t="shared" si="1"/>
        <v>43747</v>
      </c>
      <c r="DI8" s="107">
        <f t="shared" si="1"/>
        <v>43751</v>
      </c>
      <c r="DJ8" s="107">
        <f t="shared" si="1"/>
        <v>43755</v>
      </c>
      <c r="DK8" s="107">
        <f t="shared" si="1"/>
        <v>43759</v>
      </c>
      <c r="DL8" s="107">
        <f t="shared" si="1"/>
        <v>43763</v>
      </c>
      <c r="DM8" s="107">
        <f t="shared" si="1"/>
        <v>43770</v>
      </c>
      <c r="DN8" s="107">
        <f t="shared" si="1"/>
        <v>43774</v>
      </c>
      <c r="DO8" s="107">
        <f t="shared" si="1"/>
        <v>43778</v>
      </c>
      <c r="DP8" s="107">
        <f t="shared" si="1"/>
        <v>43782</v>
      </c>
      <c r="DQ8" s="107">
        <f t="shared" si="1"/>
        <v>43786</v>
      </c>
      <c r="DR8" s="107">
        <f t="shared" si="1"/>
        <v>43790</v>
      </c>
      <c r="DS8" s="107">
        <f t="shared" si="1"/>
        <v>43794</v>
      </c>
      <c r="DT8" s="107">
        <f t="shared" si="1"/>
        <v>43800</v>
      </c>
      <c r="DU8" s="107">
        <f t="shared" si="1"/>
        <v>43804</v>
      </c>
      <c r="DV8" s="107">
        <f t="shared" si="1"/>
        <v>43808</v>
      </c>
      <c r="DW8" s="107">
        <f t="shared" si="1"/>
        <v>43812</v>
      </c>
      <c r="DX8" s="107">
        <f t="shared" si="1"/>
        <v>43816</v>
      </c>
      <c r="DY8" s="107">
        <f t="shared" si="1"/>
        <v>43820</v>
      </c>
      <c r="DZ8" s="107">
        <f t="shared" si="1"/>
        <v>43824</v>
      </c>
      <c r="EA8" s="107">
        <f t="shared" si="1"/>
        <v>43831</v>
      </c>
      <c r="EB8" s="107">
        <f t="shared" si="1"/>
        <v>43835</v>
      </c>
      <c r="EC8" s="107">
        <f t="shared" si="1"/>
        <v>43839</v>
      </c>
      <c r="ED8" s="107">
        <f t="shared" si="1"/>
        <v>43843</v>
      </c>
      <c r="EE8" s="107">
        <f t="shared" si="1"/>
        <v>43847</v>
      </c>
      <c r="EF8" s="107">
        <f t="shared" si="1"/>
        <v>43851</v>
      </c>
      <c r="EG8" s="107">
        <f t="shared" si="1"/>
        <v>43855</v>
      </c>
      <c r="EH8" s="107">
        <f t="shared" si="1"/>
        <v>43862</v>
      </c>
      <c r="EI8" s="107">
        <f t="shared" si="1"/>
        <v>43866</v>
      </c>
      <c r="EJ8" s="107">
        <f t="shared" si="1"/>
        <v>43870</v>
      </c>
      <c r="EK8" s="107">
        <f t="shared" si="1"/>
        <v>43874</v>
      </c>
      <c r="EL8" s="107">
        <f t="shared" si="1"/>
        <v>43878</v>
      </c>
      <c r="EM8" s="107">
        <f t="shared" si="1"/>
        <v>43882</v>
      </c>
      <c r="EN8" s="107">
        <f t="shared" si="1"/>
        <v>43886</v>
      </c>
      <c r="EO8" s="107">
        <f t="shared" si="1"/>
        <v>43891</v>
      </c>
      <c r="EP8" s="107">
        <f t="shared" si="1"/>
        <v>43895</v>
      </c>
      <c r="EQ8" s="107">
        <f t="shared" si="1"/>
        <v>43899</v>
      </c>
      <c r="ER8" s="107">
        <f t="shared" si="1"/>
        <v>43903</v>
      </c>
      <c r="ES8" s="107">
        <f t="shared" si="1"/>
        <v>43907</v>
      </c>
      <c r="ET8" s="107">
        <f t="shared" si="1"/>
        <v>43911</v>
      </c>
      <c r="EU8" s="107">
        <f t="shared" si="1"/>
        <v>43915</v>
      </c>
      <c r="EV8" s="107">
        <f t="shared" si="1"/>
        <v>43922</v>
      </c>
      <c r="EW8" s="107">
        <f t="shared" si="1"/>
        <v>43926</v>
      </c>
      <c r="EX8" s="107">
        <f t="shared" si="1"/>
        <v>43930</v>
      </c>
      <c r="EY8" s="107">
        <f t="shared" ref="EY8:HJ8" si="2">IF(NOT($R$6="Weekly"),IF(MOD(COLUMN(EY8)-COLUMN($Z$8),7)=0,EY9,IF($R$6="Daily",EX8,IF($R$6="Monthly",EX8+4,EX8+13))),EX8+1)</f>
        <v>43934</v>
      </c>
      <c r="EZ8" s="107">
        <f t="shared" si="2"/>
        <v>43938</v>
      </c>
      <c r="FA8" s="107">
        <f t="shared" si="2"/>
        <v>43942</v>
      </c>
      <c r="FB8" s="107">
        <f t="shared" si="2"/>
        <v>43946</v>
      </c>
      <c r="FC8" s="107">
        <f t="shared" si="2"/>
        <v>43952</v>
      </c>
      <c r="FD8" s="107">
        <f t="shared" si="2"/>
        <v>43956</v>
      </c>
      <c r="FE8" s="107">
        <f t="shared" si="2"/>
        <v>43960</v>
      </c>
      <c r="FF8" s="107">
        <f t="shared" si="2"/>
        <v>43964</v>
      </c>
      <c r="FG8" s="107">
        <f t="shared" si="2"/>
        <v>43968</v>
      </c>
      <c r="FH8" s="107">
        <f t="shared" si="2"/>
        <v>43972</v>
      </c>
      <c r="FI8" s="107">
        <f t="shared" si="2"/>
        <v>43976</v>
      </c>
      <c r="FJ8" s="107">
        <f t="shared" si="2"/>
        <v>43983</v>
      </c>
      <c r="FK8" s="107">
        <f t="shared" si="2"/>
        <v>43987</v>
      </c>
      <c r="FL8" s="107">
        <f t="shared" si="2"/>
        <v>43991</v>
      </c>
      <c r="FM8" s="107">
        <f t="shared" si="2"/>
        <v>43995</v>
      </c>
      <c r="FN8" s="107">
        <f t="shared" si="2"/>
        <v>43999</v>
      </c>
      <c r="FO8" s="107">
        <f t="shared" si="2"/>
        <v>44003</v>
      </c>
      <c r="FP8" s="107">
        <f t="shared" si="2"/>
        <v>44007</v>
      </c>
      <c r="FQ8" s="107">
        <f t="shared" si="2"/>
        <v>44013</v>
      </c>
      <c r="FR8" s="107">
        <f t="shared" si="2"/>
        <v>44017</v>
      </c>
      <c r="FS8" s="107">
        <f t="shared" si="2"/>
        <v>44021</v>
      </c>
      <c r="FT8" s="107">
        <f t="shared" si="2"/>
        <v>44025</v>
      </c>
      <c r="FU8" s="107">
        <f t="shared" si="2"/>
        <v>44029</v>
      </c>
      <c r="FV8" s="107">
        <f t="shared" si="2"/>
        <v>44033</v>
      </c>
      <c r="FW8" s="107">
        <f t="shared" si="2"/>
        <v>44037</v>
      </c>
      <c r="FX8" s="107">
        <f t="shared" si="2"/>
        <v>44044</v>
      </c>
      <c r="FY8" s="107">
        <f t="shared" si="2"/>
        <v>44048</v>
      </c>
      <c r="FZ8" s="107">
        <f t="shared" si="2"/>
        <v>44052</v>
      </c>
      <c r="GA8" s="107">
        <f t="shared" si="2"/>
        <v>44056</v>
      </c>
      <c r="GB8" s="107">
        <f t="shared" si="2"/>
        <v>44060</v>
      </c>
      <c r="GC8" s="107">
        <f t="shared" si="2"/>
        <v>44064</v>
      </c>
      <c r="GD8" s="107">
        <f t="shared" si="2"/>
        <v>44068</v>
      </c>
      <c r="GE8" s="107">
        <f t="shared" si="2"/>
        <v>44075</v>
      </c>
      <c r="GF8" s="107">
        <f t="shared" si="2"/>
        <v>44079</v>
      </c>
      <c r="GG8" s="107">
        <f t="shared" si="2"/>
        <v>44083</v>
      </c>
      <c r="GH8" s="107">
        <f t="shared" si="2"/>
        <v>44087</v>
      </c>
      <c r="GI8" s="107">
        <f t="shared" si="2"/>
        <v>44091</v>
      </c>
      <c r="GJ8" s="107">
        <f t="shared" si="2"/>
        <v>44095</v>
      </c>
      <c r="GK8" s="107">
        <f t="shared" si="2"/>
        <v>44099</v>
      </c>
      <c r="GL8" s="107">
        <f t="shared" si="2"/>
        <v>44105</v>
      </c>
      <c r="GM8" s="107">
        <f t="shared" si="2"/>
        <v>44109</v>
      </c>
      <c r="GN8" s="107">
        <f t="shared" si="2"/>
        <v>44113</v>
      </c>
      <c r="GO8" s="107">
        <f t="shared" si="2"/>
        <v>44117</v>
      </c>
      <c r="GP8" s="107">
        <f t="shared" si="2"/>
        <v>44121</v>
      </c>
      <c r="GQ8" s="107">
        <f t="shared" si="2"/>
        <v>44125</v>
      </c>
      <c r="GR8" s="107">
        <f t="shared" si="2"/>
        <v>44129</v>
      </c>
      <c r="GS8" s="107">
        <f t="shared" si="2"/>
        <v>44136</v>
      </c>
      <c r="GT8" s="107">
        <f t="shared" si="2"/>
        <v>44140</v>
      </c>
      <c r="GU8" s="107">
        <f t="shared" si="2"/>
        <v>44144</v>
      </c>
      <c r="GV8" s="107">
        <f t="shared" si="2"/>
        <v>44148</v>
      </c>
      <c r="GW8" s="107">
        <f t="shared" si="2"/>
        <v>44152</v>
      </c>
      <c r="GX8" s="107">
        <f t="shared" si="2"/>
        <v>44156</v>
      </c>
      <c r="GY8" s="107">
        <f t="shared" si="2"/>
        <v>44160</v>
      </c>
      <c r="GZ8" s="107">
        <f t="shared" si="2"/>
        <v>44166</v>
      </c>
      <c r="HA8" s="107">
        <f t="shared" si="2"/>
        <v>44170</v>
      </c>
      <c r="HB8" s="107">
        <f t="shared" si="2"/>
        <v>44174</v>
      </c>
      <c r="HC8" s="107">
        <f t="shared" si="2"/>
        <v>44178</v>
      </c>
      <c r="HD8" s="107">
        <f t="shared" si="2"/>
        <v>44182</v>
      </c>
      <c r="HE8" s="107">
        <f t="shared" si="2"/>
        <v>44186</v>
      </c>
      <c r="HF8" s="107">
        <f t="shared" si="2"/>
        <v>44190</v>
      </c>
      <c r="HG8" s="107">
        <f t="shared" si="2"/>
        <v>44197</v>
      </c>
      <c r="HH8" s="107">
        <f t="shared" si="2"/>
        <v>44201</v>
      </c>
      <c r="HI8" s="107">
        <f t="shared" si="2"/>
        <v>44205</v>
      </c>
      <c r="HJ8" s="107">
        <f t="shared" si="2"/>
        <v>44209</v>
      </c>
      <c r="HK8" s="107">
        <f t="shared" ref="HK8:JV8" si="3">IF(NOT($R$6="Weekly"),IF(MOD(COLUMN(HK8)-COLUMN($Z$8),7)=0,HK9,IF($R$6="Daily",HJ8,IF($R$6="Monthly",HJ8+4,HJ8+13))),HJ8+1)</f>
        <v>44213</v>
      </c>
      <c r="HL8" s="107">
        <f t="shared" si="3"/>
        <v>44217</v>
      </c>
      <c r="HM8" s="107">
        <f t="shared" si="3"/>
        <v>44221</v>
      </c>
      <c r="HN8" s="107">
        <f t="shared" si="3"/>
        <v>44228</v>
      </c>
      <c r="HO8" s="107">
        <f t="shared" si="3"/>
        <v>44232</v>
      </c>
      <c r="HP8" s="107">
        <f t="shared" si="3"/>
        <v>44236</v>
      </c>
      <c r="HQ8" s="107">
        <f t="shared" si="3"/>
        <v>44240</v>
      </c>
      <c r="HR8" s="107">
        <f t="shared" si="3"/>
        <v>44244</v>
      </c>
      <c r="HS8" s="107">
        <f t="shared" si="3"/>
        <v>44248</v>
      </c>
      <c r="HT8" s="107">
        <f t="shared" si="3"/>
        <v>44252</v>
      </c>
      <c r="HU8" s="107">
        <f t="shared" si="3"/>
        <v>44256</v>
      </c>
      <c r="HV8" s="107">
        <f t="shared" si="3"/>
        <v>44260</v>
      </c>
      <c r="HW8" s="107">
        <f t="shared" si="3"/>
        <v>44264</v>
      </c>
      <c r="HX8" s="107">
        <f t="shared" si="3"/>
        <v>44268</v>
      </c>
      <c r="HY8" s="107">
        <f t="shared" si="3"/>
        <v>44272</v>
      </c>
      <c r="HZ8" s="107">
        <f t="shared" si="3"/>
        <v>44276</v>
      </c>
      <c r="IA8" s="107">
        <f t="shared" si="3"/>
        <v>44280</v>
      </c>
      <c r="IB8" s="107">
        <f t="shared" si="3"/>
        <v>44287</v>
      </c>
      <c r="IC8" s="107">
        <f t="shared" si="3"/>
        <v>44291</v>
      </c>
      <c r="ID8" s="107">
        <f t="shared" si="3"/>
        <v>44295</v>
      </c>
      <c r="IE8" s="107">
        <f t="shared" si="3"/>
        <v>44299</v>
      </c>
      <c r="IF8" s="107">
        <f t="shared" si="3"/>
        <v>44303</v>
      </c>
      <c r="IG8" s="107">
        <f t="shared" si="3"/>
        <v>44307</v>
      </c>
      <c r="IH8" s="107">
        <f t="shared" si="3"/>
        <v>44311</v>
      </c>
      <c r="II8" s="107">
        <f t="shared" si="3"/>
        <v>44317</v>
      </c>
      <c r="IJ8" s="107">
        <f t="shared" si="3"/>
        <v>44321</v>
      </c>
      <c r="IK8" s="107">
        <f t="shared" si="3"/>
        <v>44325</v>
      </c>
      <c r="IL8" s="107">
        <f t="shared" si="3"/>
        <v>44329</v>
      </c>
      <c r="IM8" s="107">
        <f t="shared" si="3"/>
        <v>44333</v>
      </c>
      <c r="IN8" s="107">
        <f t="shared" si="3"/>
        <v>44337</v>
      </c>
      <c r="IO8" s="107">
        <f t="shared" si="3"/>
        <v>44341</v>
      </c>
      <c r="IP8" s="107">
        <f t="shared" si="3"/>
        <v>44348</v>
      </c>
      <c r="IQ8" s="107">
        <f t="shared" si="3"/>
        <v>44352</v>
      </c>
      <c r="IR8" s="107">
        <f t="shared" si="3"/>
        <v>44356</v>
      </c>
      <c r="IS8" s="107">
        <f t="shared" si="3"/>
        <v>44360</v>
      </c>
      <c r="IT8" s="107">
        <f t="shared" si="3"/>
        <v>44364</v>
      </c>
      <c r="IU8" s="107">
        <f t="shared" si="3"/>
        <v>44368</v>
      </c>
      <c r="IV8" s="107">
        <f t="shared" si="3"/>
        <v>44372</v>
      </c>
      <c r="IW8" s="107">
        <f t="shared" si="3"/>
        <v>44378</v>
      </c>
      <c r="IX8" s="107">
        <f t="shared" si="3"/>
        <v>44382</v>
      </c>
      <c r="IY8" s="107">
        <f t="shared" si="3"/>
        <v>44386</v>
      </c>
      <c r="IZ8" s="107">
        <f t="shared" si="3"/>
        <v>44390</v>
      </c>
      <c r="JA8" s="107">
        <f t="shared" si="3"/>
        <v>44394</v>
      </c>
      <c r="JB8" s="107">
        <f t="shared" si="3"/>
        <v>44398</v>
      </c>
      <c r="JC8" s="107">
        <f t="shared" si="3"/>
        <v>44402</v>
      </c>
      <c r="JD8" s="107">
        <f t="shared" si="3"/>
        <v>44409</v>
      </c>
      <c r="JE8" s="107">
        <f t="shared" si="3"/>
        <v>44413</v>
      </c>
      <c r="JF8" s="107">
        <f t="shared" si="3"/>
        <v>44417</v>
      </c>
      <c r="JG8" s="107">
        <f t="shared" si="3"/>
        <v>44421</v>
      </c>
      <c r="JH8" s="107">
        <f t="shared" si="3"/>
        <v>44425</v>
      </c>
      <c r="JI8" s="107">
        <f t="shared" si="3"/>
        <v>44429</v>
      </c>
      <c r="JJ8" s="107">
        <f t="shared" si="3"/>
        <v>44433</v>
      </c>
      <c r="JK8" s="107">
        <f t="shared" si="3"/>
        <v>44440</v>
      </c>
      <c r="JL8" s="107">
        <f t="shared" si="3"/>
        <v>44444</v>
      </c>
      <c r="JM8" s="107">
        <f t="shared" si="3"/>
        <v>44448</v>
      </c>
      <c r="JN8" s="107">
        <f t="shared" si="3"/>
        <v>44452</v>
      </c>
      <c r="JO8" s="107">
        <f t="shared" si="3"/>
        <v>44456</v>
      </c>
      <c r="JP8" s="107">
        <f t="shared" si="3"/>
        <v>44460</v>
      </c>
      <c r="JQ8" s="107">
        <f t="shared" si="3"/>
        <v>44464</v>
      </c>
      <c r="JR8" s="107">
        <f t="shared" si="3"/>
        <v>44470</v>
      </c>
      <c r="JS8" s="107">
        <f t="shared" si="3"/>
        <v>44474</v>
      </c>
      <c r="JT8" s="107">
        <f t="shared" si="3"/>
        <v>44478</v>
      </c>
      <c r="JU8" s="107">
        <f t="shared" si="3"/>
        <v>44482</v>
      </c>
      <c r="JV8" s="107">
        <f t="shared" si="3"/>
        <v>44486</v>
      </c>
      <c r="JW8" s="107">
        <f t="shared" ref="JW8:MH8" si="4">IF(NOT($R$6="Weekly"),IF(MOD(COLUMN(JW8)-COLUMN($Z$8),7)=0,JW9,IF($R$6="Daily",JV8,IF($R$6="Monthly",JV8+4,JV8+13))),JV8+1)</f>
        <v>44490</v>
      </c>
      <c r="JX8" s="107">
        <f t="shared" si="4"/>
        <v>44494</v>
      </c>
      <c r="JY8" s="107">
        <f t="shared" si="4"/>
        <v>44501</v>
      </c>
      <c r="JZ8" s="107">
        <f t="shared" si="4"/>
        <v>44505</v>
      </c>
      <c r="KA8" s="107">
        <f t="shared" si="4"/>
        <v>44509</v>
      </c>
      <c r="KB8" s="107">
        <f t="shared" si="4"/>
        <v>44513</v>
      </c>
      <c r="KC8" s="107">
        <f t="shared" si="4"/>
        <v>44517</v>
      </c>
      <c r="KD8" s="107">
        <f t="shared" si="4"/>
        <v>44521</v>
      </c>
      <c r="KE8" s="107">
        <f t="shared" si="4"/>
        <v>44525</v>
      </c>
      <c r="KF8" s="107">
        <f t="shared" si="4"/>
        <v>44531</v>
      </c>
      <c r="KG8" s="107">
        <f t="shared" si="4"/>
        <v>44535</v>
      </c>
      <c r="KH8" s="107">
        <f t="shared" si="4"/>
        <v>44539</v>
      </c>
      <c r="KI8" s="107">
        <f t="shared" si="4"/>
        <v>44543</v>
      </c>
      <c r="KJ8" s="107">
        <f t="shared" si="4"/>
        <v>44547</v>
      </c>
      <c r="KK8" s="107">
        <f t="shared" si="4"/>
        <v>44551</v>
      </c>
      <c r="KL8" s="107">
        <f t="shared" si="4"/>
        <v>44555</v>
      </c>
      <c r="KM8" s="107">
        <f t="shared" si="4"/>
        <v>44562</v>
      </c>
      <c r="KN8" s="107">
        <f t="shared" si="4"/>
        <v>44566</v>
      </c>
      <c r="KO8" s="107">
        <f t="shared" si="4"/>
        <v>44570</v>
      </c>
      <c r="KP8" s="107">
        <f t="shared" si="4"/>
        <v>44574</v>
      </c>
      <c r="KQ8" s="107">
        <f t="shared" si="4"/>
        <v>44578</v>
      </c>
      <c r="KR8" s="107">
        <f t="shared" si="4"/>
        <v>44582</v>
      </c>
      <c r="KS8" s="107">
        <f t="shared" si="4"/>
        <v>44586</v>
      </c>
      <c r="KT8" s="107">
        <f t="shared" si="4"/>
        <v>44593</v>
      </c>
      <c r="KU8" s="107">
        <f t="shared" si="4"/>
        <v>44597</v>
      </c>
      <c r="KV8" s="107">
        <f t="shared" si="4"/>
        <v>44601</v>
      </c>
      <c r="KW8" s="107">
        <f t="shared" si="4"/>
        <v>44605</v>
      </c>
      <c r="KX8" s="107">
        <f t="shared" si="4"/>
        <v>44609</v>
      </c>
      <c r="KY8" s="107">
        <f t="shared" si="4"/>
        <v>44613</v>
      </c>
      <c r="KZ8" s="107">
        <f t="shared" si="4"/>
        <v>44617</v>
      </c>
      <c r="LA8" s="107">
        <f t="shared" si="4"/>
        <v>44621</v>
      </c>
      <c r="LB8" s="107">
        <f t="shared" si="4"/>
        <v>44625</v>
      </c>
      <c r="LC8" s="107">
        <f t="shared" si="4"/>
        <v>44629</v>
      </c>
      <c r="LD8" s="107">
        <f t="shared" si="4"/>
        <v>44633</v>
      </c>
      <c r="LE8" s="107">
        <f t="shared" si="4"/>
        <v>44637</v>
      </c>
      <c r="LF8" s="107">
        <f t="shared" si="4"/>
        <v>44641</v>
      </c>
      <c r="LG8" s="107">
        <f t="shared" si="4"/>
        <v>44645</v>
      </c>
      <c r="LH8" s="107">
        <f t="shared" si="4"/>
        <v>44652</v>
      </c>
      <c r="LI8" s="107">
        <f t="shared" si="4"/>
        <v>44656</v>
      </c>
      <c r="LJ8" s="107">
        <f t="shared" si="4"/>
        <v>44660</v>
      </c>
      <c r="LK8" s="107">
        <f t="shared" si="4"/>
        <v>44664</v>
      </c>
      <c r="LL8" s="107">
        <f t="shared" si="4"/>
        <v>44668</v>
      </c>
      <c r="LM8" s="107">
        <f t="shared" si="4"/>
        <v>44672</v>
      </c>
      <c r="LN8" s="107">
        <f t="shared" si="4"/>
        <v>44676</v>
      </c>
      <c r="LO8" s="107">
        <f t="shared" si="4"/>
        <v>44682</v>
      </c>
      <c r="LP8" s="107">
        <f t="shared" si="4"/>
        <v>44686</v>
      </c>
      <c r="LQ8" s="107">
        <f t="shared" si="4"/>
        <v>44690</v>
      </c>
      <c r="LR8" s="107">
        <f t="shared" si="4"/>
        <v>44694</v>
      </c>
      <c r="LS8" s="107">
        <f t="shared" si="4"/>
        <v>44698</v>
      </c>
      <c r="LT8" s="107">
        <f t="shared" si="4"/>
        <v>44702</v>
      </c>
      <c r="LU8" s="107">
        <f t="shared" si="4"/>
        <v>44706</v>
      </c>
      <c r="LV8" s="107">
        <f t="shared" si="4"/>
        <v>44713</v>
      </c>
      <c r="LW8" s="107">
        <f t="shared" si="4"/>
        <v>44717</v>
      </c>
      <c r="LX8" s="107">
        <f t="shared" si="4"/>
        <v>44721</v>
      </c>
      <c r="LY8" s="107">
        <f t="shared" si="4"/>
        <v>44725</v>
      </c>
      <c r="LZ8" s="107">
        <f t="shared" si="4"/>
        <v>44729</v>
      </c>
      <c r="MA8" s="107">
        <f t="shared" si="4"/>
        <v>44733</v>
      </c>
      <c r="MB8" s="107">
        <f t="shared" si="4"/>
        <v>44737</v>
      </c>
      <c r="MC8" s="107">
        <f t="shared" si="4"/>
        <v>44743</v>
      </c>
      <c r="MD8" s="107">
        <f t="shared" si="4"/>
        <v>44747</v>
      </c>
      <c r="ME8" s="107">
        <f t="shared" si="4"/>
        <v>44751</v>
      </c>
      <c r="MF8" s="107">
        <f t="shared" si="4"/>
        <v>44755</v>
      </c>
      <c r="MG8" s="107">
        <f t="shared" si="4"/>
        <v>44759</v>
      </c>
      <c r="MH8" s="107">
        <f t="shared" si="4"/>
        <v>44763</v>
      </c>
      <c r="MI8" s="107">
        <f t="shared" ref="MI8:NY8" si="5">IF(NOT($R$6="Weekly"),IF(MOD(COLUMN(MI8)-COLUMN($Z$8),7)=0,MI9,IF($R$6="Daily",MH8,IF($R$6="Monthly",MH8+4,MH8+13))),MH8+1)</f>
        <v>44767</v>
      </c>
      <c r="MJ8" s="107">
        <f t="shared" si="5"/>
        <v>44774</v>
      </c>
      <c r="MK8" s="107">
        <f t="shared" si="5"/>
        <v>44778</v>
      </c>
      <c r="ML8" s="107">
        <f t="shared" si="5"/>
        <v>44782</v>
      </c>
      <c r="MM8" s="107">
        <f t="shared" si="5"/>
        <v>44786</v>
      </c>
      <c r="MN8" s="107">
        <f t="shared" si="5"/>
        <v>44790</v>
      </c>
      <c r="MO8" s="107">
        <f t="shared" si="5"/>
        <v>44794</v>
      </c>
      <c r="MP8" s="107">
        <f t="shared" si="5"/>
        <v>44798</v>
      </c>
      <c r="MQ8" s="107">
        <f t="shared" si="5"/>
        <v>44805</v>
      </c>
      <c r="MR8" s="107">
        <f t="shared" si="5"/>
        <v>44809</v>
      </c>
      <c r="MS8" s="107">
        <f t="shared" si="5"/>
        <v>44813</v>
      </c>
      <c r="MT8" s="107">
        <f t="shared" si="5"/>
        <v>44817</v>
      </c>
      <c r="MU8" s="107">
        <f t="shared" si="5"/>
        <v>44821</v>
      </c>
      <c r="MV8" s="107">
        <f t="shared" si="5"/>
        <v>44825</v>
      </c>
      <c r="MW8" s="107">
        <f t="shared" si="5"/>
        <v>44829</v>
      </c>
      <c r="MX8" s="107">
        <f t="shared" si="5"/>
        <v>44835</v>
      </c>
      <c r="MY8" s="107">
        <f t="shared" si="5"/>
        <v>44839</v>
      </c>
      <c r="MZ8" s="107">
        <f t="shared" si="5"/>
        <v>44843</v>
      </c>
      <c r="NA8" s="107">
        <f t="shared" si="5"/>
        <v>44847</v>
      </c>
      <c r="NB8" s="107">
        <f t="shared" si="5"/>
        <v>44851</v>
      </c>
      <c r="NC8" s="107">
        <f t="shared" si="5"/>
        <v>44855</v>
      </c>
      <c r="ND8" s="107">
        <f t="shared" si="5"/>
        <v>44859</v>
      </c>
      <c r="NE8" s="107">
        <f t="shared" si="5"/>
        <v>44866</v>
      </c>
      <c r="NF8" s="107">
        <f t="shared" si="5"/>
        <v>44870</v>
      </c>
      <c r="NG8" s="107">
        <f t="shared" si="5"/>
        <v>44874</v>
      </c>
      <c r="NH8" s="107">
        <f t="shared" si="5"/>
        <v>44878</v>
      </c>
      <c r="NI8" s="107">
        <f t="shared" si="5"/>
        <v>44882</v>
      </c>
      <c r="NJ8" s="107">
        <f t="shared" si="5"/>
        <v>44886</v>
      </c>
      <c r="NK8" s="107">
        <f t="shared" si="5"/>
        <v>44890</v>
      </c>
      <c r="NL8" s="107">
        <f t="shared" si="5"/>
        <v>44896</v>
      </c>
      <c r="NM8" s="107">
        <f t="shared" si="5"/>
        <v>44900</v>
      </c>
      <c r="NN8" s="107">
        <f t="shared" si="5"/>
        <v>44904</v>
      </c>
      <c r="NO8" s="107">
        <f t="shared" si="5"/>
        <v>44908</v>
      </c>
      <c r="NP8" s="107">
        <f t="shared" si="5"/>
        <v>44912</v>
      </c>
      <c r="NQ8" s="107">
        <f t="shared" si="5"/>
        <v>44916</v>
      </c>
      <c r="NR8" s="107">
        <f t="shared" si="5"/>
        <v>44920</v>
      </c>
      <c r="NS8" s="107">
        <f t="shared" si="5"/>
        <v>44927</v>
      </c>
      <c r="NT8" s="107">
        <f t="shared" si="5"/>
        <v>44931</v>
      </c>
      <c r="NU8" s="107">
        <f t="shared" si="5"/>
        <v>44935</v>
      </c>
      <c r="NV8" s="107">
        <f t="shared" si="5"/>
        <v>44939</v>
      </c>
      <c r="NW8" s="107">
        <f t="shared" si="5"/>
        <v>44943</v>
      </c>
      <c r="NX8" s="107">
        <f t="shared" si="5"/>
        <v>44947</v>
      </c>
      <c r="NY8" s="107">
        <f t="shared" si="5"/>
        <v>44951</v>
      </c>
    </row>
    <row r="9" spans="1:389" ht="60" customHeight="1">
      <c r="C9" s="171" t="s">
        <v>111</v>
      </c>
      <c r="D9" s="173" t="s">
        <v>1</v>
      </c>
      <c r="E9" s="175" t="s">
        <v>9</v>
      </c>
      <c r="F9" s="177" t="s">
        <v>286</v>
      </c>
      <c r="G9" s="177" t="s">
        <v>287</v>
      </c>
      <c r="H9" s="181" t="s">
        <v>267</v>
      </c>
      <c r="I9" s="181"/>
      <c r="J9" s="181"/>
      <c r="K9" s="165" t="s">
        <v>277</v>
      </c>
      <c r="L9" s="165" t="s">
        <v>278</v>
      </c>
      <c r="M9" s="165" t="s">
        <v>5</v>
      </c>
      <c r="N9" s="165" t="s">
        <v>19</v>
      </c>
      <c r="O9" s="169" t="s">
        <v>18</v>
      </c>
      <c r="P9" s="165" t="s">
        <v>33</v>
      </c>
      <c r="Q9" s="165" t="s">
        <v>277</v>
      </c>
      <c r="R9" s="165" t="s">
        <v>278</v>
      </c>
      <c r="S9" s="165" t="s">
        <v>5</v>
      </c>
      <c r="T9" s="165" t="s">
        <v>19</v>
      </c>
      <c r="U9" s="165" t="s">
        <v>20</v>
      </c>
      <c r="V9" s="165" t="s">
        <v>21</v>
      </c>
      <c r="W9" s="159" t="s">
        <v>272</v>
      </c>
      <c r="X9" s="159" t="s">
        <v>273</v>
      </c>
      <c r="Z9" s="163">
        <f>IF($R$6="Daily",(E6-MOD(WEEKDAY(E6,1)-Help!E159,7))+7*(R7-1),IF($R$6="Weekly",(E6-MOD(WEEKDAY(E6,1)-Help!E159,7))+7*(R7-1),IF($R$6="Monthly",DATE(YEAR(E6),MONTH(E6)+R7-1,1),IF($R$6="Quarterly",DATE(YEAR(E6)+R7-1,1,1),0))))</f>
        <v>43374</v>
      </c>
      <c r="AA9" s="164"/>
      <c r="AB9" s="164"/>
      <c r="AC9" s="164"/>
      <c r="AD9" s="164"/>
      <c r="AE9" s="164"/>
      <c r="AF9" s="164"/>
      <c r="AG9" s="163">
        <f>IF($R$6="Daily",IF(Help!$D$164,Z9+1,WORKDAY.INTL(Z9,1,weekend)),IF($R$6="Weekly",Z9+7,IF($R$6="Monthly",DATE(YEAR(Z9),MONTH(Z9)+1,1),IF($R$6="Quarterly",EDATE(Z9,3),""))))</f>
        <v>43405</v>
      </c>
      <c r="AH9" s="164"/>
      <c r="AI9" s="164"/>
      <c r="AJ9" s="164"/>
      <c r="AK9" s="164"/>
      <c r="AL9" s="164"/>
      <c r="AM9" s="164"/>
      <c r="AN9" s="163">
        <f>IF($R$6="Daily",IF(Help!$D$164,AG9+1,WORKDAY.INTL(AG9,1,weekend)),IF($R$6="Weekly",AG9+7,IF($R$6="Monthly",DATE(YEAR(AG9),MONTH(AG9)+1,1),IF($R$6="Quarterly",EDATE(AG9,3),""))))</f>
        <v>43435</v>
      </c>
      <c r="AO9" s="164"/>
      <c r="AP9" s="164"/>
      <c r="AQ9" s="164"/>
      <c r="AR9" s="164"/>
      <c r="AS9" s="164"/>
      <c r="AT9" s="164"/>
      <c r="AU9" s="163">
        <f>IF($R$6="Daily",IF(Help!$D$164,AN9+1,WORKDAY.INTL(AN9,1,weekend)),IF($R$6="Weekly",AN9+7,IF($R$6="Monthly",DATE(YEAR(AN9),MONTH(AN9)+1,1),IF($R$6="Quarterly",EDATE(AN9,3),""))))</f>
        <v>43466</v>
      </c>
      <c r="AV9" s="164"/>
      <c r="AW9" s="164"/>
      <c r="AX9" s="164"/>
      <c r="AY9" s="164"/>
      <c r="AZ9" s="164"/>
      <c r="BA9" s="164"/>
      <c r="BB9" s="163">
        <f>IF($R$6="Daily",IF(Help!$D$164,AU9+1,WORKDAY.INTL(AU9,1,weekend)),IF($R$6="Weekly",AU9+7,IF($R$6="Monthly",DATE(YEAR(AU9),MONTH(AU9)+1,1),IF($R$6="Quarterly",EDATE(AU9,3),""))))</f>
        <v>43497</v>
      </c>
      <c r="BC9" s="164"/>
      <c r="BD9" s="164"/>
      <c r="BE9" s="164"/>
      <c r="BF9" s="164"/>
      <c r="BG9" s="164"/>
      <c r="BH9" s="164"/>
      <c r="BI9" s="163">
        <f>IF($R$6="Daily",IF(Help!$D$164,BB9+1,WORKDAY.INTL(BB9,1,weekend)),IF($R$6="Weekly",BB9+7,IF($R$6="Monthly",DATE(YEAR(BB9),MONTH(BB9)+1,1),IF($R$6="Quarterly",EDATE(BB9,3),""))))</f>
        <v>43525</v>
      </c>
      <c r="BJ9" s="164"/>
      <c r="BK9" s="164"/>
      <c r="BL9" s="164"/>
      <c r="BM9" s="164"/>
      <c r="BN9" s="164"/>
      <c r="BO9" s="164"/>
      <c r="BP9" s="163">
        <f>IF($R$6="Daily",IF(Help!$D$164,BI9+1,WORKDAY.INTL(BI9,1,weekend)),IF($R$6="Weekly",BI9+7,IF($R$6="Monthly",DATE(YEAR(BI9),MONTH(BI9)+1,1),IF($R$6="Quarterly",EDATE(BI9,3),""))))</f>
        <v>43556</v>
      </c>
      <c r="BQ9" s="164"/>
      <c r="BR9" s="164"/>
      <c r="BS9" s="164"/>
      <c r="BT9" s="164"/>
      <c r="BU9" s="164"/>
      <c r="BV9" s="164"/>
      <c r="BW9" s="163">
        <f>IF($R$6="Daily",IF(Help!$D$164,BP9+1,WORKDAY.INTL(BP9,1,weekend)),IF($R$6="Weekly",BP9+7,IF($R$6="Monthly",DATE(YEAR(BP9),MONTH(BP9)+1,1),IF($R$6="Quarterly",EDATE(BP9,3),""))))</f>
        <v>43586</v>
      </c>
      <c r="BX9" s="164"/>
      <c r="BY9" s="164"/>
      <c r="BZ9" s="164"/>
      <c r="CA9" s="164"/>
      <c r="CB9" s="164"/>
      <c r="CC9" s="164"/>
      <c r="CD9" s="163">
        <f>IF($R$6="Daily",IF(Help!$D$164,BW9+1,WORKDAY.INTL(BW9,1,weekend)),IF($R$6="Weekly",BW9+7,IF($R$6="Monthly",DATE(YEAR(BW9),MONTH(BW9)+1,1),IF($R$6="Quarterly",EDATE(BW9,3),""))))</f>
        <v>43617</v>
      </c>
      <c r="CE9" s="164"/>
      <c r="CF9" s="164"/>
      <c r="CG9" s="164"/>
      <c r="CH9" s="164"/>
      <c r="CI9" s="164"/>
      <c r="CJ9" s="164"/>
      <c r="CK9" s="163">
        <f>IF($R$6="Daily",IF(Help!$D$164,CD9+1,WORKDAY.INTL(CD9,1,weekend)),IF($R$6="Weekly",CD9+7,IF($R$6="Monthly",DATE(YEAR(CD9),MONTH(CD9)+1,1),IF($R$6="Quarterly",EDATE(CD9,3),""))))</f>
        <v>43647</v>
      </c>
      <c r="CL9" s="164"/>
      <c r="CM9" s="164"/>
      <c r="CN9" s="164"/>
      <c r="CO9" s="164"/>
      <c r="CP9" s="164"/>
      <c r="CQ9" s="164"/>
      <c r="CR9" s="163">
        <f>IF($R$6="Daily",IF(Help!$D$164,CK9+1,WORKDAY.INTL(CK9,1,weekend)),IF($R$6="Weekly",CK9+7,IF($R$6="Monthly",DATE(YEAR(CK9),MONTH(CK9)+1,1),IF($R$6="Quarterly",EDATE(CK9,3),""))))</f>
        <v>43678</v>
      </c>
      <c r="CS9" s="164"/>
      <c r="CT9" s="164"/>
      <c r="CU9" s="164"/>
      <c r="CV9" s="164"/>
      <c r="CW9" s="164"/>
      <c r="CX9" s="164"/>
      <c r="CY9" s="163">
        <f>IF($R$6="Daily",IF(Help!$D$164,CR9+1,WORKDAY.INTL(CR9,1,weekend)),IF($R$6="Weekly",CR9+7,IF($R$6="Monthly",DATE(YEAR(CR9),MONTH(CR9)+1,1),IF($R$6="Quarterly",EDATE(CR9,3),""))))</f>
        <v>43709</v>
      </c>
      <c r="CZ9" s="164"/>
      <c r="DA9" s="164"/>
      <c r="DB9" s="164"/>
      <c r="DC9" s="164"/>
      <c r="DD9" s="164"/>
      <c r="DE9" s="164"/>
      <c r="DF9" s="163">
        <f>IF($R$6="Daily",IF(Help!$D$164,CY9+1,WORKDAY.INTL(CY9,1,weekend)),IF($R$6="Weekly",CY9+7,IF($R$6="Monthly",DATE(YEAR(CY9),MONTH(CY9)+1,1),IF($R$6="Quarterly",EDATE(CY9,3),""))))</f>
        <v>43739</v>
      </c>
      <c r="DG9" s="164"/>
      <c r="DH9" s="164"/>
      <c r="DI9" s="164"/>
      <c r="DJ9" s="164"/>
      <c r="DK9" s="164"/>
      <c r="DL9" s="164"/>
      <c r="DM9" s="163">
        <f>IF($R$6="Daily",IF(Help!$D$164,DF9+1,WORKDAY.INTL(DF9,1,weekend)),IF($R$6="Weekly",DF9+7,IF($R$6="Monthly",DATE(YEAR(DF9),MONTH(DF9)+1,1),IF($R$6="Quarterly",EDATE(DF9,3),""))))</f>
        <v>43770</v>
      </c>
      <c r="DN9" s="164"/>
      <c r="DO9" s="164"/>
      <c r="DP9" s="164"/>
      <c r="DQ9" s="164"/>
      <c r="DR9" s="164"/>
      <c r="DS9" s="164"/>
      <c r="DT9" s="163">
        <f>IF($R$6="Daily",IF(Help!$D$164,DM9+1,WORKDAY.INTL(DM9,1,weekend)),IF($R$6="Weekly",DM9+7,IF($R$6="Monthly",DATE(YEAR(DM9),MONTH(DM9)+1,1),IF($R$6="Quarterly",EDATE(DM9,3),""))))</f>
        <v>43800</v>
      </c>
      <c r="DU9" s="164"/>
      <c r="DV9" s="164"/>
      <c r="DW9" s="164"/>
      <c r="DX9" s="164"/>
      <c r="DY9" s="164"/>
      <c r="DZ9" s="164"/>
      <c r="EA9" s="163">
        <f>IF($R$6="Daily",IF(Help!$D$164,DT9+1,WORKDAY.INTL(DT9,1,weekend)),IF($R$6="Weekly",DT9+7,IF($R$6="Monthly",DATE(YEAR(DT9),MONTH(DT9)+1,1),IF($R$6="Quarterly",EDATE(DT9,3),""))))</f>
        <v>43831</v>
      </c>
      <c r="EB9" s="164"/>
      <c r="EC9" s="164"/>
      <c r="ED9" s="164"/>
      <c r="EE9" s="164"/>
      <c r="EF9" s="164"/>
      <c r="EG9" s="164"/>
      <c r="EH9" s="163">
        <f>IF($R$6="Daily",IF(Help!$D$164,EA9+1,WORKDAY.INTL(EA9,1,weekend)),IF($R$6="Weekly",EA9+7,IF($R$6="Monthly",DATE(YEAR(EA9),MONTH(EA9)+1,1),IF($R$6="Quarterly",EDATE(EA9,3),""))))</f>
        <v>43862</v>
      </c>
      <c r="EI9" s="164"/>
      <c r="EJ9" s="164"/>
      <c r="EK9" s="164"/>
      <c r="EL9" s="164"/>
      <c r="EM9" s="164"/>
      <c r="EN9" s="164"/>
      <c r="EO9" s="163">
        <f>IF($R$6="Daily",IF(Help!$D$164,EH9+1,WORKDAY.INTL(EH9,1,weekend)),IF($R$6="Weekly",EH9+7,IF($R$6="Monthly",DATE(YEAR(EH9),MONTH(EH9)+1,1),IF($R$6="Quarterly",EDATE(EH9,3),""))))</f>
        <v>43891</v>
      </c>
      <c r="EP9" s="164"/>
      <c r="EQ9" s="164"/>
      <c r="ER9" s="164"/>
      <c r="ES9" s="164"/>
      <c r="ET9" s="164"/>
      <c r="EU9" s="164"/>
      <c r="EV9" s="163">
        <f>IF($R$6="Daily",IF(Help!$D$164,EO9+1,WORKDAY.INTL(EO9,1,weekend)),IF($R$6="Weekly",EO9+7,IF($R$6="Monthly",DATE(YEAR(EO9),MONTH(EO9)+1,1),IF($R$6="Quarterly",EDATE(EO9,3),""))))</f>
        <v>43922</v>
      </c>
      <c r="EW9" s="164"/>
      <c r="EX9" s="164"/>
      <c r="EY9" s="164"/>
      <c r="EZ9" s="164"/>
      <c r="FA9" s="164"/>
      <c r="FB9" s="164"/>
      <c r="FC9" s="163">
        <f>IF($R$6="Daily",IF(Help!$D$164,EV9+1,WORKDAY.INTL(EV9,1,weekend)),IF($R$6="Weekly",EV9+7,IF($R$6="Monthly",DATE(YEAR(EV9),MONTH(EV9)+1,1),IF($R$6="Quarterly",EDATE(EV9,3),""))))</f>
        <v>43952</v>
      </c>
      <c r="FD9" s="164"/>
      <c r="FE9" s="164"/>
      <c r="FF9" s="164"/>
      <c r="FG9" s="164"/>
      <c r="FH9" s="164"/>
      <c r="FI9" s="164"/>
      <c r="FJ9" s="163">
        <f>IF($R$6="Daily",IF(Help!$D$164,FC9+1,WORKDAY.INTL(FC9,1,weekend)),IF($R$6="Weekly",FC9+7,IF($R$6="Monthly",DATE(YEAR(FC9),MONTH(FC9)+1,1),IF($R$6="Quarterly",EDATE(FC9,3),""))))</f>
        <v>43983</v>
      </c>
      <c r="FK9" s="164"/>
      <c r="FL9" s="164"/>
      <c r="FM9" s="164"/>
      <c r="FN9" s="164"/>
      <c r="FO9" s="164"/>
      <c r="FP9" s="164"/>
      <c r="FQ9" s="163">
        <f>IF($R$6="Daily",IF(Help!$D$164,FJ9+1,WORKDAY.INTL(FJ9,1,weekend)),IF($R$6="Weekly",FJ9+7,IF($R$6="Monthly",DATE(YEAR(FJ9),MONTH(FJ9)+1,1),IF($R$6="Quarterly",EDATE(FJ9,3),""))))</f>
        <v>44013</v>
      </c>
      <c r="FR9" s="164"/>
      <c r="FS9" s="164"/>
      <c r="FT9" s="164"/>
      <c r="FU9" s="164"/>
      <c r="FV9" s="164"/>
      <c r="FW9" s="164"/>
      <c r="FX9" s="163">
        <f>IF($R$6="Daily",IF(Help!$D$164,FQ9+1,WORKDAY.INTL(FQ9,1,weekend)),IF($R$6="Weekly",FQ9+7,IF($R$6="Monthly",DATE(YEAR(FQ9),MONTH(FQ9)+1,1),IF($R$6="Quarterly",EDATE(FQ9,3),""))))</f>
        <v>44044</v>
      </c>
      <c r="FY9" s="164"/>
      <c r="FZ9" s="164"/>
      <c r="GA9" s="164"/>
      <c r="GB9" s="164"/>
      <c r="GC9" s="164"/>
      <c r="GD9" s="164"/>
      <c r="GE9" s="163">
        <f>IF($R$6="Daily",IF(Help!$D$164,FX9+1,WORKDAY.INTL(FX9,1,weekend)),IF($R$6="Weekly",FX9+7,IF($R$6="Monthly",DATE(YEAR(FX9),MONTH(FX9)+1,1),IF($R$6="Quarterly",EDATE(FX9,3),""))))</f>
        <v>44075</v>
      </c>
      <c r="GF9" s="164"/>
      <c r="GG9" s="164"/>
      <c r="GH9" s="164"/>
      <c r="GI9" s="164"/>
      <c r="GJ9" s="164"/>
      <c r="GK9" s="164"/>
      <c r="GL9" s="163">
        <f>IF($R$6="Daily",IF(Help!$D$164,GE9+1,WORKDAY.INTL(GE9,1,weekend)),IF($R$6="Weekly",GE9+7,IF($R$6="Monthly",DATE(YEAR(GE9),MONTH(GE9)+1,1),IF($R$6="Quarterly",EDATE(GE9,3),""))))</f>
        <v>44105</v>
      </c>
      <c r="GM9" s="164"/>
      <c r="GN9" s="164"/>
      <c r="GO9" s="164"/>
      <c r="GP9" s="164"/>
      <c r="GQ9" s="164"/>
      <c r="GR9" s="164"/>
      <c r="GS9" s="163">
        <f>IF($R$6="Daily",IF(Help!$D$164,GL9+1,WORKDAY.INTL(GL9,1,weekend)),IF($R$6="Weekly",GL9+7,IF($R$6="Monthly",DATE(YEAR(GL9),MONTH(GL9)+1,1),IF($R$6="Quarterly",EDATE(GL9,3),""))))</f>
        <v>44136</v>
      </c>
      <c r="GT9" s="164"/>
      <c r="GU9" s="164"/>
      <c r="GV9" s="164"/>
      <c r="GW9" s="164"/>
      <c r="GX9" s="164"/>
      <c r="GY9" s="164"/>
      <c r="GZ9" s="163">
        <f>IF($R$6="Daily",IF(Help!$D$164,GS9+1,WORKDAY.INTL(GS9,1,weekend)),IF($R$6="Weekly",GS9+7,IF($R$6="Monthly",DATE(YEAR(GS9),MONTH(GS9)+1,1),IF($R$6="Quarterly",EDATE(GS9,3),""))))</f>
        <v>44166</v>
      </c>
      <c r="HA9" s="164"/>
      <c r="HB9" s="164"/>
      <c r="HC9" s="164"/>
      <c r="HD9" s="164"/>
      <c r="HE9" s="164"/>
      <c r="HF9" s="164"/>
      <c r="HG9" s="163">
        <f>IF($R$6="Daily",IF(Help!$D$164,GZ9+1,WORKDAY.INTL(GZ9,1,weekend)),IF($R$6="Weekly",GZ9+7,IF($R$6="Monthly",DATE(YEAR(GZ9),MONTH(GZ9)+1,1),IF($R$6="Quarterly",EDATE(GZ9,3),""))))</f>
        <v>44197</v>
      </c>
      <c r="HH9" s="164"/>
      <c r="HI9" s="164"/>
      <c r="HJ9" s="164"/>
      <c r="HK9" s="164"/>
      <c r="HL9" s="164"/>
      <c r="HM9" s="164"/>
      <c r="HN9" s="163">
        <f>IF($R$6="Daily",IF(Help!$D$164,HG9+1,WORKDAY.INTL(HG9,1,weekend)),IF($R$6="Weekly",HG9+7,IF($R$6="Monthly",DATE(YEAR(HG9),MONTH(HG9)+1,1),IF($R$6="Quarterly",EDATE(HG9,3),""))))</f>
        <v>44228</v>
      </c>
      <c r="HO9" s="164"/>
      <c r="HP9" s="164"/>
      <c r="HQ9" s="164"/>
      <c r="HR9" s="164"/>
      <c r="HS9" s="164"/>
      <c r="HT9" s="164"/>
      <c r="HU9" s="163">
        <f>IF($R$6="Daily",IF(Help!$D$164,HN9+1,WORKDAY.INTL(HN9,1,weekend)),IF($R$6="Weekly",HN9+7,IF($R$6="Monthly",DATE(YEAR(HN9),MONTH(HN9)+1,1),IF($R$6="Quarterly",EDATE(HN9,3),""))))</f>
        <v>44256</v>
      </c>
      <c r="HV9" s="164"/>
      <c r="HW9" s="164"/>
      <c r="HX9" s="164"/>
      <c r="HY9" s="164"/>
      <c r="HZ9" s="164"/>
      <c r="IA9" s="164"/>
      <c r="IB9" s="163">
        <f>IF($R$6="Daily",IF(Help!$D$164,HU9+1,WORKDAY.INTL(HU9,1,weekend)),IF($R$6="Weekly",HU9+7,IF($R$6="Monthly",DATE(YEAR(HU9),MONTH(HU9)+1,1),IF($R$6="Quarterly",EDATE(HU9,3),""))))</f>
        <v>44287</v>
      </c>
      <c r="IC9" s="164"/>
      <c r="ID9" s="164"/>
      <c r="IE9" s="164"/>
      <c r="IF9" s="164"/>
      <c r="IG9" s="164"/>
      <c r="IH9" s="164"/>
      <c r="II9" s="163">
        <f>IF($R$6="Daily",IF(Help!$D$164,IB9+1,WORKDAY.INTL(IB9,1,weekend)),IF($R$6="Weekly",IB9+7,IF($R$6="Monthly",DATE(YEAR(IB9),MONTH(IB9)+1,1),IF($R$6="Quarterly",EDATE(IB9,3),""))))</f>
        <v>44317</v>
      </c>
      <c r="IJ9" s="164"/>
      <c r="IK9" s="164"/>
      <c r="IL9" s="164"/>
      <c r="IM9" s="164"/>
      <c r="IN9" s="164"/>
      <c r="IO9" s="164"/>
      <c r="IP9" s="163">
        <f>IF($R$6="Daily",IF(Help!$D$164,II9+1,WORKDAY.INTL(II9,1,weekend)),IF($R$6="Weekly",II9+7,IF($R$6="Monthly",DATE(YEAR(II9),MONTH(II9)+1,1),IF($R$6="Quarterly",EDATE(II9,3),""))))</f>
        <v>44348</v>
      </c>
      <c r="IQ9" s="164"/>
      <c r="IR9" s="164"/>
      <c r="IS9" s="164"/>
      <c r="IT9" s="164"/>
      <c r="IU9" s="164"/>
      <c r="IV9" s="164"/>
      <c r="IW9" s="163">
        <f>IF($R$6="Daily",IF(Help!$D$164,IP9+1,WORKDAY.INTL(IP9,1,weekend)),IF($R$6="Weekly",IP9+7,IF($R$6="Monthly",DATE(YEAR(IP9),MONTH(IP9)+1,1),IF($R$6="Quarterly",EDATE(IP9,3),""))))</f>
        <v>44378</v>
      </c>
      <c r="IX9" s="164"/>
      <c r="IY9" s="164"/>
      <c r="IZ9" s="164"/>
      <c r="JA9" s="164"/>
      <c r="JB9" s="164"/>
      <c r="JC9" s="164"/>
      <c r="JD9" s="163">
        <f>IF($R$6="Daily",IF(Help!$D$164,IW9+1,WORKDAY.INTL(IW9,1,weekend)),IF($R$6="Weekly",IW9+7,IF($R$6="Monthly",DATE(YEAR(IW9),MONTH(IW9)+1,1),IF($R$6="Quarterly",EDATE(IW9,3),""))))</f>
        <v>44409</v>
      </c>
      <c r="JE9" s="164"/>
      <c r="JF9" s="164"/>
      <c r="JG9" s="164"/>
      <c r="JH9" s="164"/>
      <c r="JI9" s="164"/>
      <c r="JJ9" s="164"/>
      <c r="JK9" s="163">
        <f>IF($R$6="Daily",IF(Help!$D$164,JD9+1,WORKDAY.INTL(JD9,1,weekend)),IF($R$6="Weekly",JD9+7,IF($R$6="Monthly",DATE(YEAR(JD9),MONTH(JD9)+1,1),IF($R$6="Quarterly",EDATE(JD9,3),""))))</f>
        <v>44440</v>
      </c>
      <c r="JL9" s="164"/>
      <c r="JM9" s="164"/>
      <c r="JN9" s="164"/>
      <c r="JO9" s="164"/>
      <c r="JP9" s="164"/>
      <c r="JQ9" s="164"/>
      <c r="JR9" s="163">
        <f>IF($R$6="Daily",IF(Help!$D$164,JK9+1,WORKDAY.INTL(JK9,1,weekend)),IF($R$6="Weekly",JK9+7,IF($R$6="Monthly",DATE(YEAR(JK9),MONTH(JK9)+1,1),IF($R$6="Quarterly",EDATE(JK9,3),""))))</f>
        <v>44470</v>
      </c>
      <c r="JS9" s="164"/>
      <c r="JT9" s="164"/>
      <c r="JU9" s="164"/>
      <c r="JV9" s="164"/>
      <c r="JW9" s="164"/>
      <c r="JX9" s="164"/>
      <c r="JY9" s="163">
        <f>IF($R$6="Daily",IF(Help!$D$164,JR9+1,WORKDAY.INTL(JR9,1,weekend)),IF($R$6="Weekly",JR9+7,IF($R$6="Monthly",DATE(YEAR(JR9),MONTH(JR9)+1,1),IF($R$6="Quarterly",EDATE(JR9,3),""))))</f>
        <v>44501</v>
      </c>
      <c r="JZ9" s="164"/>
      <c r="KA9" s="164"/>
      <c r="KB9" s="164"/>
      <c r="KC9" s="164"/>
      <c r="KD9" s="164"/>
      <c r="KE9" s="164"/>
      <c r="KF9" s="163">
        <f>IF($R$6="Daily",IF(Help!$D$164,JY9+1,WORKDAY.INTL(JY9,1,weekend)),IF($R$6="Weekly",JY9+7,IF($R$6="Monthly",DATE(YEAR(JY9),MONTH(JY9)+1,1),IF($R$6="Quarterly",EDATE(JY9,3),""))))</f>
        <v>44531</v>
      </c>
      <c r="KG9" s="164"/>
      <c r="KH9" s="164"/>
      <c r="KI9" s="164"/>
      <c r="KJ9" s="164"/>
      <c r="KK9" s="164"/>
      <c r="KL9" s="164"/>
      <c r="KM9" s="163">
        <f>IF($R$6="Daily",IF(Help!$D$164,KF9+1,WORKDAY.INTL(KF9,1,weekend)),IF($R$6="Weekly",KF9+7,IF($R$6="Monthly",DATE(YEAR(KF9),MONTH(KF9)+1,1),IF($R$6="Quarterly",EDATE(KF9,3),""))))</f>
        <v>44562</v>
      </c>
      <c r="KN9" s="164"/>
      <c r="KO9" s="164"/>
      <c r="KP9" s="164"/>
      <c r="KQ9" s="164"/>
      <c r="KR9" s="164"/>
      <c r="KS9" s="164"/>
      <c r="KT9" s="163">
        <f>IF($R$6="Daily",IF(Help!$D$164,KM9+1,WORKDAY.INTL(KM9,1,weekend)),IF($R$6="Weekly",KM9+7,IF($R$6="Monthly",DATE(YEAR(KM9),MONTH(KM9)+1,1),IF($R$6="Quarterly",EDATE(KM9,3),""))))</f>
        <v>44593</v>
      </c>
      <c r="KU9" s="164"/>
      <c r="KV9" s="164"/>
      <c r="KW9" s="164"/>
      <c r="KX9" s="164"/>
      <c r="KY9" s="164"/>
      <c r="KZ9" s="164"/>
      <c r="LA9" s="163">
        <f>IF($R$6="Daily",IF(Help!$D$164,KT9+1,WORKDAY.INTL(KT9,1,weekend)),IF($R$6="Weekly",KT9+7,IF($R$6="Monthly",DATE(YEAR(KT9),MONTH(KT9)+1,1),IF($R$6="Quarterly",EDATE(KT9,3),""))))</f>
        <v>44621</v>
      </c>
      <c r="LB9" s="164"/>
      <c r="LC9" s="164"/>
      <c r="LD9" s="164"/>
      <c r="LE9" s="164"/>
      <c r="LF9" s="164"/>
      <c r="LG9" s="164"/>
      <c r="LH9" s="163">
        <f>IF($R$6="Daily",IF(Help!$D$164,LA9+1,WORKDAY.INTL(LA9,1,weekend)),IF($R$6="Weekly",LA9+7,IF($R$6="Monthly",DATE(YEAR(LA9),MONTH(LA9)+1,1),IF($R$6="Quarterly",EDATE(LA9,3),""))))</f>
        <v>44652</v>
      </c>
      <c r="LI9" s="164"/>
      <c r="LJ9" s="164"/>
      <c r="LK9" s="164"/>
      <c r="LL9" s="164"/>
      <c r="LM9" s="164"/>
      <c r="LN9" s="164"/>
      <c r="LO9" s="163">
        <f>IF($R$6="Daily",IF(Help!$D$164,LH9+1,WORKDAY.INTL(LH9,1,weekend)),IF($R$6="Weekly",LH9+7,IF($R$6="Monthly",DATE(YEAR(LH9),MONTH(LH9)+1,1),IF($R$6="Quarterly",EDATE(LH9,3),""))))</f>
        <v>44682</v>
      </c>
      <c r="LP9" s="164"/>
      <c r="LQ9" s="164"/>
      <c r="LR9" s="164"/>
      <c r="LS9" s="164"/>
      <c r="LT9" s="164"/>
      <c r="LU9" s="164"/>
      <c r="LV9" s="163">
        <f>IF($R$6="Daily",IF(Help!$D$164,LO9+1,WORKDAY.INTL(LO9,1,weekend)),IF($R$6="Weekly",LO9+7,IF($R$6="Monthly",DATE(YEAR(LO9),MONTH(LO9)+1,1),IF($R$6="Quarterly",EDATE(LO9,3),""))))</f>
        <v>44713</v>
      </c>
      <c r="LW9" s="164"/>
      <c r="LX9" s="164"/>
      <c r="LY9" s="164"/>
      <c r="LZ9" s="164"/>
      <c r="MA9" s="164"/>
      <c r="MB9" s="164"/>
      <c r="MC9" s="163">
        <f>IF($R$6="Daily",IF(Help!$D$164,LV9+1,WORKDAY.INTL(LV9,1,weekend)),IF($R$6="Weekly",LV9+7,IF($R$6="Monthly",DATE(YEAR(LV9),MONTH(LV9)+1,1),IF($R$6="Quarterly",EDATE(LV9,3),""))))</f>
        <v>44743</v>
      </c>
      <c r="MD9" s="164"/>
      <c r="ME9" s="164"/>
      <c r="MF9" s="164"/>
      <c r="MG9" s="164"/>
      <c r="MH9" s="164"/>
      <c r="MI9" s="164"/>
      <c r="MJ9" s="163">
        <f>IF($R$6="Daily",IF(Help!$D$164,MC9+1,WORKDAY.INTL(MC9,1,weekend)),IF($R$6="Weekly",MC9+7,IF($R$6="Monthly",DATE(YEAR(MC9),MONTH(MC9)+1,1),IF($R$6="Quarterly",EDATE(MC9,3),""))))</f>
        <v>44774</v>
      </c>
      <c r="MK9" s="164"/>
      <c r="ML9" s="164"/>
      <c r="MM9" s="164"/>
      <c r="MN9" s="164"/>
      <c r="MO9" s="164"/>
      <c r="MP9" s="164"/>
      <c r="MQ9" s="163">
        <f>IF($R$6="Daily",IF(Help!$D$164,MJ9+1,WORKDAY.INTL(MJ9,1,weekend)),IF($R$6="Weekly",MJ9+7,IF($R$6="Monthly",DATE(YEAR(MJ9),MONTH(MJ9)+1,1),IF($R$6="Quarterly",EDATE(MJ9,3),""))))</f>
        <v>44805</v>
      </c>
      <c r="MR9" s="164"/>
      <c r="MS9" s="164"/>
      <c r="MT9" s="164"/>
      <c r="MU9" s="164"/>
      <c r="MV9" s="164"/>
      <c r="MW9" s="164"/>
      <c r="MX9" s="163">
        <f>IF($R$6="Daily",IF(Help!$D$164,MQ9+1,WORKDAY.INTL(MQ9,1,weekend)),IF($R$6="Weekly",MQ9+7,IF($R$6="Monthly",DATE(YEAR(MQ9),MONTH(MQ9)+1,1),IF($R$6="Quarterly",EDATE(MQ9,3),""))))</f>
        <v>44835</v>
      </c>
      <c r="MY9" s="164"/>
      <c r="MZ9" s="164"/>
      <c r="NA9" s="164"/>
      <c r="NB9" s="164"/>
      <c r="NC9" s="164"/>
      <c r="ND9" s="164"/>
      <c r="NE9" s="163">
        <f>IF($R$6="Daily",IF(Help!$D$164,MX9+1,WORKDAY.INTL(MX9,1,weekend)),IF($R$6="Weekly",MX9+7,IF($R$6="Monthly",DATE(YEAR(MX9),MONTH(MX9)+1,1),IF($R$6="Quarterly",EDATE(MX9,3),""))))</f>
        <v>44866</v>
      </c>
      <c r="NF9" s="164"/>
      <c r="NG9" s="164"/>
      <c r="NH9" s="164"/>
      <c r="NI9" s="164"/>
      <c r="NJ9" s="164"/>
      <c r="NK9" s="164"/>
      <c r="NL9" s="163">
        <f>IF($R$6="Daily",IF(Help!$D$164,NE9+1,WORKDAY.INTL(NE9,1,weekend)),IF($R$6="Weekly",NE9+7,IF($R$6="Monthly",DATE(YEAR(NE9),MONTH(NE9)+1,1),IF($R$6="Quarterly",EDATE(NE9,3),""))))</f>
        <v>44896</v>
      </c>
      <c r="NM9" s="164"/>
      <c r="NN9" s="164"/>
      <c r="NO9" s="164"/>
      <c r="NP9" s="164"/>
      <c r="NQ9" s="164"/>
      <c r="NR9" s="164"/>
      <c r="NS9" s="163">
        <f>IF($R$6="Daily",IF(Help!$D$164,NL9+1,WORKDAY.INTL(NL9,1,weekend)),IF($R$6="Weekly",NL9+7,IF($R$6="Monthly",DATE(YEAR(NL9),MONTH(NL9)+1,1),IF($R$6="Quarterly",EDATE(NL9,3),""))))</f>
        <v>44927</v>
      </c>
      <c r="NT9" s="164"/>
      <c r="NU9" s="164"/>
      <c r="NV9" s="164"/>
      <c r="NW9" s="164"/>
      <c r="NX9" s="164"/>
      <c r="NY9" s="164"/>
    </row>
    <row r="10" spans="1:389" ht="12.75" hidden="1" customHeight="1">
      <c r="C10" s="171"/>
      <c r="D10" s="173"/>
      <c r="E10" s="175"/>
      <c r="F10" s="178"/>
      <c r="G10" s="178"/>
      <c r="H10" s="181"/>
      <c r="I10" s="181"/>
      <c r="J10" s="181"/>
      <c r="K10" s="166"/>
      <c r="L10" s="166"/>
      <c r="M10" s="165"/>
      <c r="N10" s="165"/>
      <c r="O10" s="169"/>
      <c r="P10" s="165"/>
      <c r="Q10" s="166"/>
      <c r="R10" s="166"/>
      <c r="S10" s="165"/>
      <c r="T10" s="165"/>
      <c r="U10" s="165"/>
      <c r="V10" s="165"/>
      <c r="W10" s="160"/>
      <c r="X10" s="160"/>
      <c r="Z10" s="162">
        <f>Z8</f>
        <v>43374</v>
      </c>
      <c r="AA10" s="162"/>
      <c r="AB10" s="162"/>
      <c r="AC10" s="162"/>
      <c r="AD10" s="162"/>
      <c r="AE10" s="162"/>
      <c r="AF10" s="162"/>
      <c r="AG10" s="162">
        <f>AG8</f>
        <v>43405</v>
      </c>
      <c r="AH10" s="162"/>
      <c r="AI10" s="162"/>
      <c r="AJ10" s="162"/>
      <c r="AK10" s="162"/>
      <c r="AL10" s="162"/>
      <c r="AM10" s="162"/>
      <c r="AN10" s="162">
        <f>AN8</f>
        <v>43435</v>
      </c>
      <c r="AO10" s="162"/>
      <c r="AP10" s="162"/>
      <c r="AQ10" s="162"/>
      <c r="AR10" s="162"/>
      <c r="AS10" s="162"/>
      <c r="AT10" s="162"/>
      <c r="AU10" s="162">
        <f>AU8</f>
        <v>43466</v>
      </c>
      <c r="AV10" s="162"/>
      <c r="AW10" s="162"/>
      <c r="AX10" s="162"/>
      <c r="AY10" s="162"/>
      <c r="AZ10" s="162"/>
      <c r="BA10" s="162"/>
      <c r="BB10" s="162">
        <f>BB8</f>
        <v>43497</v>
      </c>
      <c r="BC10" s="162"/>
      <c r="BD10" s="162"/>
      <c r="BE10" s="162"/>
      <c r="BF10" s="162"/>
      <c r="BG10" s="162"/>
      <c r="BH10" s="162"/>
      <c r="BI10" s="162">
        <f>BI8</f>
        <v>43525</v>
      </c>
      <c r="BJ10" s="162"/>
      <c r="BK10" s="162"/>
      <c r="BL10" s="162"/>
      <c r="BM10" s="162"/>
      <c r="BN10" s="162"/>
      <c r="BO10" s="162"/>
      <c r="BP10" s="162">
        <f>BP8</f>
        <v>43556</v>
      </c>
      <c r="BQ10" s="162"/>
      <c r="BR10" s="162"/>
      <c r="BS10" s="162"/>
      <c r="BT10" s="162"/>
      <c r="BU10" s="162"/>
      <c r="BV10" s="162"/>
      <c r="BW10" s="162">
        <f>BW8</f>
        <v>43586</v>
      </c>
      <c r="BX10" s="162"/>
      <c r="BY10" s="162"/>
      <c r="BZ10" s="162"/>
      <c r="CA10" s="162"/>
      <c r="CB10" s="162"/>
      <c r="CC10" s="162"/>
      <c r="CD10" s="162">
        <f>CD8</f>
        <v>43617</v>
      </c>
      <c r="CE10" s="162"/>
      <c r="CF10" s="162"/>
      <c r="CG10" s="162"/>
      <c r="CH10" s="162"/>
      <c r="CI10" s="162"/>
      <c r="CJ10" s="162"/>
      <c r="CK10" s="162">
        <f>CK8</f>
        <v>43647</v>
      </c>
      <c r="CL10" s="162"/>
      <c r="CM10" s="162"/>
      <c r="CN10" s="162"/>
      <c r="CO10" s="162"/>
      <c r="CP10" s="162"/>
      <c r="CQ10" s="162"/>
      <c r="CR10" s="162">
        <f>CR8</f>
        <v>43678</v>
      </c>
      <c r="CS10" s="162"/>
      <c r="CT10" s="162"/>
      <c r="CU10" s="162"/>
      <c r="CV10" s="162"/>
      <c r="CW10" s="162"/>
      <c r="CX10" s="162"/>
      <c r="CY10" s="162">
        <f>CY8</f>
        <v>43709</v>
      </c>
      <c r="CZ10" s="162"/>
      <c r="DA10" s="162"/>
      <c r="DB10" s="162"/>
      <c r="DC10" s="162"/>
      <c r="DD10" s="162"/>
      <c r="DE10" s="162"/>
      <c r="DF10" s="162">
        <f>DF8</f>
        <v>43739</v>
      </c>
      <c r="DG10" s="162"/>
      <c r="DH10" s="162"/>
      <c r="DI10" s="162"/>
      <c r="DJ10" s="162"/>
      <c r="DK10" s="162"/>
      <c r="DL10" s="162"/>
      <c r="DM10" s="162">
        <f>DM8</f>
        <v>43770</v>
      </c>
      <c r="DN10" s="162"/>
      <c r="DO10" s="162"/>
      <c r="DP10" s="162"/>
      <c r="DQ10" s="162"/>
      <c r="DR10" s="162"/>
      <c r="DS10" s="162"/>
      <c r="DT10" s="162">
        <f>DT8</f>
        <v>43800</v>
      </c>
      <c r="DU10" s="162"/>
      <c r="DV10" s="162"/>
      <c r="DW10" s="162"/>
      <c r="DX10" s="162"/>
      <c r="DY10" s="162"/>
      <c r="DZ10" s="162"/>
      <c r="EA10" s="162">
        <f>EA8</f>
        <v>43831</v>
      </c>
      <c r="EB10" s="162"/>
      <c r="EC10" s="162"/>
      <c r="ED10" s="162"/>
      <c r="EE10" s="162"/>
      <c r="EF10" s="162"/>
      <c r="EG10" s="162"/>
      <c r="EH10" s="162">
        <f>EH8</f>
        <v>43862</v>
      </c>
      <c r="EI10" s="162"/>
      <c r="EJ10" s="162"/>
      <c r="EK10" s="162"/>
      <c r="EL10" s="162"/>
      <c r="EM10" s="162"/>
      <c r="EN10" s="162"/>
      <c r="EO10" s="162">
        <f>EO8</f>
        <v>43891</v>
      </c>
      <c r="EP10" s="162"/>
      <c r="EQ10" s="162"/>
      <c r="ER10" s="162"/>
      <c r="ES10" s="162"/>
      <c r="ET10" s="162"/>
      <c r="EU10" s="162"/>
      <c r="EV10" s="162">
        <f>EV8</f>
        <v>43922</v>
      </c>
      <c r="EW10" s="162"/>
      <c r="EX10" s="162"/>
      <c r="EY10" s="162"/>
      <c r="EZ10" s="162"/>
      <c r="FA10" s="162"/>
      <c r="FB10" s="162"/>
      <c r="FC10" s="162">
        <f>FC8</f>
        <v>43952</v>
      </c>
      <c r="FD10" s="162"/>
      <c r="FE10" s="162"/>
      <c r="FF10" s="162"/>
      <c r="FG10" s="162"/>
      <c r="FH10" s="162"/>
      <c r="FI10" s="162"/>
      <c r="FJ10" s="162">
        <f>FJ8</f>
        <v>43983</v>
      </c>
      <c r="FK10" s="162"/>
      <c r="FL10" s="162"/>
      <c r="FM10" s="162"/>
      <c r="FN10" s="162"/>
      <c r="FO10" s="162"/>
      <c r="FP10" s="162"/>
      <c r="FQ10" s="162">
        <f>FQ8</f>
        <v>44013</v>
      </c>
      <c r="FR10" s="162"/>
      <c r="FS10" s="162"/>
      <c r="FT10" s="162"/>
      <c r="FU10" s="162"/>
      <c r="FV10" s="162"/>
      <c r="FW10" s="162"/>
      <c r="FX10" s="162">
        <f>FX8</f>
        <v>44044</v>
      </c>
      <c r="FY10" s="162"/>
      <c r="FZ10" s="162"/>
      <c r="GA10" s="162"/>
      <c r="GB10" s="162"/>
      <c r="GC10" s="162"/>
      <c r="GD10" s="162"/>
      <c r="GE10" s="162">
        <f>GE8</f>
        <v>44075</v>
      </c>
      <c r="GF10" s="162"/>
      <c r="GG10" s="162"/>
      <c r="GH10" s="162"/>
      <c r="GI10" s="162"/>
      <c r="GJ10" s="162"/>
      <c r="GK10" s="162"/>
      <c r="GL10" s="162">
        <f>GL8</f>
        <v>44105</v>
      </c>
      <c r="GM10" s="162"/>
      <c r="GN10" s="162"/>
      <c r="GO10" s="162"/>
      <c r="GP10" s="162"/>
      <c r="GQ10" s="162"/>
      <c r="GR10" s="162"/>
      <c r="GS10" s="162">
        <f>GS8</f>
        <v>44136</v>
      </c>
      <c r="GT10" s="162"/>
      <c r="GU10" s="162"/>
      <c r="GV10" s="162"/>
      <c r="GW10" s="162"/>
      <c r="GX10" s="162"/>
      <c r="GY10" s="162"/>
      <c r="GZ10" s="162">
        <f>GZ8</f>
        <v>44166</v>
      </c>
      <c r="HA10" s="162"/>
      <c r="HB10" s="162"/>
      <c r="HC10" s="162"/>
      <c r="HD10" s="162"/>
      <c r="HE10" s="162"/>
      <c r="HF10" s="162"/>
      <c r="HG10" s="162">
        <f>HG8</f>
        <v>44197</v>
      </c>
      <c r="HH10" s="162"/>
      <c r="HI10" s="162"/>
      <c r="HJ10" s="162"/>
      <c r="HK10" s="162"/>
      <c r="HL10" s="162"/>
      <c r="HM10" s="162"/>
      <c r="HN10" s="162">
        <f>HN8</f>
        <v>44228</v>
      </c>
      <c r="HO10" s="162"/>
      <c r="HP10" s="162"/>
      <c r="HQ10" s="162"/>
      <c r="HR10" s="162"/>
      <c r="HS10" s="162"/>
      <c r="HT10" s="162"/>
      <c r="HU10" s="162">
        <f>HU8</f>
        <v>44256</v>
      </c>
      <c r="HV10" s="162"/>
      <c r="HW10" s="162"/>
      <c r="HX10" s="162"/>
      <c r="HY10" s="162"/>
      <c r="HZ10" s="162"/>
      <c r="IA10" s="162"/>
      <c r="IB10" s="162">
        <f>IB8</f>
        <v>44287</v>
      </c>
      <c r="IC10" s="162"/>
      <c r="ID10" s="162"/>
      <c r="IE10" s="162"/>
      <c r="IF10" s="162"/>
      <c r="IG10" s="162"/>
      <c r="IH10" s="162"/>
      <c r="II10" s="162">
        <f>II8</f>
        <v>44317</v>
      </c>
      <c r="IJ10" s="162"/>
      <c r="IK10" s="162"/>
      <c r="IL10" s="162"/>
      <c r="IM10" s="162"/>
      <c r="IN10" s="162"/>
      <c r="IO10" s="162"/>
      <c r="IP10" s="162">
        <f>IP8</f>
        <v>44348</v>
      </c>
      <c r="IQ10" s="162"/>
      <c r="IR10" s="162"/>
      <c r="IS10" s="162"/>
      <c r="IT10" s="162"/>
      <c r="IU10" s="162"/>
      <c r="IV10" s="162"/>
      <c r="IW10" s="162">
        <f>IW8</f>
        <v>44378</v>
      </c>
      <c r="IX10" s="162"/>
      <c r="IY10" s="162"/>
      <c r="IZ10" s="162"/>
      <c r="JA10" s="162"/>
      <c r="JB10" s="162"/>
      <c r="JC10" s="162"/>
      <c r="JD10" s="162">
        <f>JD8</f>
        <v>44409</v>
      </c>
      <c r="JE10" s="162"/>
      <c r="JF10" s="162"/>
      <c r="JG10" s="162"/>
      <c r="JH10" s="162"/>
      <c r="JI10" s="162"/>
      <c r="JJ10" s="162"/>
      <c r="JK10" s="162">
        <f>JK8</f>
        <v>44440</v>
      </c>
      <c r="JL10" s="162"/>
      <c r="JM10" s="162"/>
      <c r="JN10" s="162"/>
      <c r="JO10" s="162"/>
      <c r="JP10" s="162"/>
      <c r="JQ10" s="162"/>
      <c r="JR10" s="162">
        <f>JR8</f>
        <v>44470</v>
      </c>
      <c r="JS10" s="162"/>
      <c r="JT10" s="162"/>
      <c r="JU10" s="162"/>
      <c r="JV10" s="162"/>
      <c r="JW10" s="162"/>
      <c r="JX10" s="162"/>
      <c r="JY10" s="162">
        <f>JY8</f>
        <v>44501</v>
      </c>
      <c r="JZ10" s="162"/>
      <c r="KA10" s="162"/>
      <c r="KB10" s="162"/>
      <c r="KC10" s="162"/>
      <c r="KD10" s="162"/>
      <c r="KE10" s="162"/>
      <c r="KF10" s="162">
        <f>KF8</f>
        <v>44531</v>
      </c>
      <c r="KG10" s="162"/>
      <c r="KH10" s="162"/>
      <c r="KI10" s="162"/>
      <c r="KJ10" s="162"/>
      <c r="KK10" s="162"/>
      <c r="KL10" s="162"/>
      <c r="KM10" s="162">
        <f>KM8</f>
        <v>44562</v>
      </c>
      <c r="KN10" s="162"/>
      <c r="KO10" s="162"/>
      <c r="KP10" s="162"/>
      <c r="KQ10" s="162"/>
      <c r="KR10" s="162"/>
      <c r="KS10" s="162"/>
      <c r="KT10" s="162">
        <f>KT8</f>
        <v>44593</v>
      </c>
      <c r="KU10" s="162"/>
      <c r="KV10" s="162"/>
      <c r="KW10" s="162"/>
      <c r="KX10" s="162"/>
      <c r="KY10" s="162"/>
      <c r="KZ10" s="162"/>
      <c r="LA10" s="162">
        <f>LA8</f>
        <v>44621</v>
      </c>
      <c r="LB10" s="162"/>
      <c r="LC10" s="162"/>
      <c r="LD10" s="162"/>
      <c r="LE10" s="162"/>
      <c r="LF10" s="162"/>
      <c r="LG10" s="162"/>
      <c r="LH10" s="162">
        <f>LH8</f>
        <v>44652</v>
      </c>
      <c r="LI10" s="162"/>
      <c r="LJ10" s="162"/>
      <c r="LK10" s="162"/>
      <c r="LL10" s="162"/>
      <c r="LM10" s="162"/>
      <c r="LN10" s="162"/>
      <c r="LO10" s="162">
        <f>LO8</f>
        <v>44682</v>
      </c>
      <c r="LP10" s="162"/>
      <c r="LQ10" s="162"/>
      <c r="LR10" s="162"/>
      <c r="LS10" s="162"/>
      <c r="LT10" s="162"/>
      <c r="LU10" s="162"/>
      <c r="LV10" s="162">
        <f>LV8</f>
        <v>44713</v>
      </c>
      <c r="LW10" s="162"/>
      <c r="LX10" s="162"/>
      <c r="LY10" s="162"/>
      <c r="LZ10" s="162"/>
      <c r="MA10" s="162"/>
      <c r="MB10" s="162"/>
      <c r="MC10" s="162">
        <f>MC8</f>
        <v>44743</v>
      </c>
      <c r="MD10" s="162"/>
      <c r="ME10" s="162"/>
      <c r="MF10" s="162"/>
      <c r="MG10" s="162"/>
      <c r="MH10" s="162"/>
      <c r="MI10" s="162"/>
      <c r="MJ10" s="162">
        <f>MJ8</f>
        <v>44774</v>
      </c>
      <c r="MK10" s="162"/>
      <c r="ML10" s="162"/>
      <c r="MM10" s="162"/>
      <c r="MN10" s="162"/>
      <c r="MO10" s="162"/>
      <c r="MP10" s="162"/>
      <c r="MQ10" s="162">
        <f>MQ8</f>
        <v>44805</v>
      </c>
      <c r="MR10" s="162"/>
      <c r="MS10" s="162"/>
      <c r="MT10" s="162"/>
      <c r="MU10" s="162"/>
      <c r="MV10" s="162"/>
      <c r="MW10" s="162"/>
      <c r="MX10" s="162">
        <f>MX8</f>
        <v>44835</v>
      </c>
      <c r="MY10" s="162"/>
      <c r="MZ10" s="162"/>
      <c r="NA10" s="162"/>
      <c r="NB10" s="162"/>
      <c r="NC10" s="162"/>
      <c r="ND10" s="162"/>
      <c r="NE10" s="162">
        <f>NE8</f>
        <v>44866</v>
      </c>
      <c r="NF10" s="162"/>
      <c r="NG10" s="162"/>
      <c r="NH10" s="162"/>
      <c r="NI10" s="162"/>
      <c r="NJ10" s="162"/>
      <c r="NK10" s="162"/>
      <c r="NL10" s="162">
        <f>NL8</f>
        <v>44896</v>
      </c>
      <c r="NM10" s="162"/>
      <c r="NN10" s="162"/>
      <c r="NO10" s="162"/>
      <c r="NP10" s="162"/>
      <c r="NQ10" s="162"/>
      <c r="NR10" s="162"/>
      <c r="NS10" s="162">
        <f>NS8</f>
        <v>44927</v>
      </c>
      <c r="NT10" s="162"/>
      <c r="NU10" s="162"/>
      <c r="NV10" s="162"/>
      <c r="NW10" s="162"/>
      <c r="NX10" s="162"/>
      <c r="NY10" s="162"/>
    </row>
    <row r="11" spans="1:389" s="109" customFormat="1">
      <c r="A11" s="139" t="s">
        <v>289</v>
      </c>
      <c r="B11" s="139" t="s">
        <v>288</v>
      </c>
      <c r="C11" s="172"/>
      <c r="D11" s="174"/>
      <c r="E11" s="176"/>
      <c r="F11" s="179"/>
      <c r="G11" s="180"/>
      <c r="H11" s="182"/>
      <c r="I11" s="182"/>
      <c r="J11" s="182"/>
      <c r="K11" s="167"/>
      <c r="L11" s="167"/>
      <c r="M11" s="168"/>
      <c r="N11" s="168"/>
      <c r="O11" s="170"/>
      <c r="P11" s="168"/>
      <c r="Q11" s="167"/>
      <c r="R11" s="167"/>
      <c r="S11" s="168"/>
      <c r="T11" s="168"/>
      <c r="U11" s="168"/>
      <c r="V11" s="168"/>
      <c r="W11" s="161"/>
      <c r="X11" s="161"/>
      <c r="Y11" s="108"/>
      <c r="Z11" s="158">
        <f>IF($R$6="Daily",INDEX({"Su";"M";"Tu";"W";"Th";"F";"Sa"},WEEKDAY(Z9,1)),IF(OR($R$6="Weekly",$R$6="Monthly"),$R$7+INT((COLUMN()-COLUMN($Z$9))/7),IF($R$6="Quarterly","Q"&amp;INT((MONTH(Z9)-1)/3+1),"")))</f>
        <v>1</v>
      </c>
      <c r="AA11" s="158"/>
      <c r="AB11" s="158"/>
      <c r="AC11" s="158"/>
      <c r="AD11" s="158"/>
      <c r="AE11" s="158"/>
      <c r="AF11" s="158"/>
      <c r="AG11" s="158">
        <f>IF($R$6="Daily",INDEX({"Su";"M";"Tu";"W";"Th";"F";"Sa"},WEEKDAY(AG9,1)),IF(OR($R$6="Weekly",$R$6="Monthly"),$R$7+INT((COLUMN()-COLUMN($Z$9))/7),IF($R$6="Quarterly","Q"&amp;INT((MONTH(AG9)-1)/3+1),"")))</f>
        <v>2</v>
      </c>
      <c r="AH11" s="158"/>
      <c r="AI11" s="158"/>
      <c r="AJ11" s="158"/>
      <c r="AK11" s="158"/>
      <c r="AL11" s="158"/>
      <c r="AM11" s="158"/>
      <c r="AN11" s="158">
        <f>IF($R$6="Daily",INDEX({"Su";"M";"Tu";"W";"Th";"F";"Sa"},WEEKDAY(AN9,1)),IF(OR($R$6="Weekly",$R$6="Monthly"),$R$7+INT((COLUMN()-COLUMN($Z$9))/7),IF($R$6="Quarterly","Q"&amp;INT((MONTH(AN9)-1)/3+1),"")))</f>
        <v>3</v>
      </c>
      <c r="AO11" s="158"/>
      <c r="AP11" s="158"/>
      <c r="AQ11" s="158"/>
      <c r="AR11" s="158"/>
      <c r="AS11" s="158"/>
      <c r="AT11" s="158"/>
      <c r="AU11" s="158">
        <f>IF($R$6="Daily",INDEX({"Su";"M";"Tu";"W";"Th";"F";"Sa"},WEEKDAY(AU9,1)),IF(OR($R$6="Weekly",$R$6="Monthly"),$R$7+INT((COLUMN()-COLUMN($Z$9))/7),IF($R$6="Quarterly","Q"&amp;INT((MONTH(AU9)-1)/3+1),"")))</f>
        <v>4</v>
      </c>
      <c r="AV11" s="158"/>
      <c r="AW11" s="158"/>
      <c r="AX11" s="158"/>
      <c r="AY11" s="158"/>
      <c r="AZ11" s="158"/>
      <c r="BA11" s="158"/>
      <c r="BB11" s="158">
        <f>IF($R$6="Daily",INDEX({"Su";"M";"Tu";"W";"Th";"F";"Sa"},WEEKDAY(BB9,1)),IF(OR($R$6="Weekly",$R$6="Monthly"),$R$7+INT((COLUMN()-COLUMN($Z$9))/7),IF($R$6="Quarterly","Q"&amp;INT((MONTH(BB9)-1)/3+1),"")))</f>
        <v>5</v>
      </c>
      <c r="BC11" s="158"/>
      <c r="BD11" s="158"/>
      <c r="BE11" s="158"/>
      <c r="BF11" s="158"/>
      <c r="BG11" s="158"/>
      <c r="BH11" s="158"/>
      <c r="BI11" s="158">
        <f>IF($R$6="Daily",INDEX({"Su";"M";"Tu";"W";"Th";"F";"Sa"},WEEKDAY(BI9,1)),IF(OR($R$6="Weekly",$R$6="Monthly"),$R$7+INT((COLUMN()-COLUMN($Z$9))/7),IF($R$6="Quarterly","Q"&amp;INT((MONTH(BI9)-1)/3+1),"")))</f>
        <v>6</v>
      </c>
      <c r="BJ11" s="158"/>
      <c r="BK11" s="158"/>
      <c r="BL11" s="158"/>
      <c r="BM11" s="158"/>
      <c r="BN11" s="158"/>
      <c r="BO11" s="158"/>
      <c r="BP11" s="158">
        <f>IF($R$6="Daily",INDEX({"Su";"M";"Tu";"W";"Th";"F";"Sa"},WEEKDAY(BP9,1)),IF(OR($R$6="Weekly",$R$6="Monthly"),$R$7+INT((COLUMN()-COLUMN($Z$9))/7),IF($R$6="Quarterly","Q"&amp;INT((MONTH(BP9)-1)/3+1),"")))</f>
        <v>7</v>
      </c>
      <c r="BQ11" s="158"/>
      <c r="BR11" s="158"/>
      <c r="BS11" s="158"/>
      <c r="BT11" s="158"/>
      <c r="BU11" s="158"/>
      <c r="BV11" s="158"/>
      <c r="BW11" s="158">
        <f>IF($R$6="Daily",INDEX({"Su";"M";"Tu";"W";"Th";"F";"Sa"},WEEKDAY(BW9,1)),IF(OR($R$6="Weekly",$R$6="Monthly"),$R$7+INT((COLUMN()-COLUMN($Z$9))/7),IF($R$6="Quarterly","Q"&amp;INT((MONTH(BW9)-1)/3+1),"")))</f>
        <v>8</v>
      </c>
      <c r="BX11" s="158"/>
      <c r="BY11" s="158"/>
      <c r="BZ11" s="158"/>
      <c r="CA11" s="158"/>
      <c r="CB11" s="158"/>
      <c r="CC11" s="158"/>
      <c r="CD11" s="158">
        <f>IF($R$6="Daily",INDEX({"Su";"M";"Tu";"W";"Th";"F";"Sa"},WEEKDAY(CD9,1)),IF(OR($R$6="Weekly",$R$6="Monthly"),$R$7+INT((COLUMN()-COLUMN($Z$9))/7),IF($R$6="Quarterly","Q"&amp;INT((MONTH(CD9)-1)/3+1),"")))</f>
        <v>9</v>
      </c>
      <c r="CE11" s="158"/>
      <c r="CF11" s="158"/>
      <c r="CG11" s="158"/>
      <c r="CH11" s="158"/>
      <c r="CI11" s="158"/>
      <c r="CJ11" s="158"/>
      <c r="CK11" s="158">
        <f>IF($R$6="Daily",INDEX({"Su";"M";"Tu";"W";"Th";"F";"Sa"},WEEKDAY(CK9,1)),IF(OR($R$6="Weekly",$R$6="Monthly"),$R$7+INT((COLUMN()-COLUMN($Z$9))/7),IF($R$6="Quarterly","Q"&amp;INT((MONTH(CK9)-1)/3+1),"")))</f>
        <v>10</v>
      </c>
      <c r="CL11" s="158"/>
      <c r="CM11" s="158"/>
      <c r="CN11" s="158"/>
      <c r="CO11" s="158"/>
      <c r="CP11" s="158"/>
      <c r="CQ11" s="158"/>
      <c r="CR11" s="158">
        <f>IF($R$6="Daily",INDEX({"Su";"M";"Tu";"W";"Th";"F";"Sa"},WEEKDAY(CR9,1)),IF(OR($R$6="Weekly",$R$6="Monthly"),$R$7+INT((COLUMN()-COLUMN($Z$9))/7),IF($R$6="Quarterly","Q"&amp;INT((MONTH(CR9)-1)/3+1),"")))</f>
        <v>11</v>
      </c>
      <c r="CS11" s="158"/>
      <c r="CT11" s="158"/>
      <c r="CU11" s="158"/>
      <c r="CV11" s="158"/>
      <c r="CW11" s="158"/>
      <c r="CX11" s="158"/>
      <c r="CY11" s="158">
        <f>IF($R$6="Daily",INDEX({"Su";"M";"Tu";"W";"Th";"F";"Sa"},WEEKDAY(CY9,1)),IF(OR($R$6="Weekly",$R$6="Monthly"),$R$7+INT((COLUMN()-COLUMN($Z$9))/7),IF($R$6="Quarterly","Q"&amp;INT((MONTH(CY9)-1)/3+1),"")))</f>
        <v>12</v>
      </c>
      <c r="CZ11" s="158"/>
      <c r="DA11" s="158"/>
      <c r="DB11" s="158"/>
      <c r="DC11" s="158"/>
      <c r="DD11" s="158"/>
      <c r="DE11" s="158"/>
      <c r="DF11" s="158">
        <f>IF($R$6="Daily",INDEX({"Su";"M";"Tu";"W";"Th";"F";"Sa"},WEEKDAY(DF9,1)),IF(OR($R$6="Weekly",$R$6="Monthly"),$R$7+INT((COLUMN()-COLUMN($Z$9))/7),IF($R$6="Quarterly","Q"&amp;INT((MONTH(DF9)-1)/3+1),"")))</f>
        <v>13</v>
      </c>
      <c r="DG11" s="158"/>
      <c r="DH11" s="158"/>
      <c r="DI11" s="158"/>
      <c r="DJ11" s="158"/>
      <c r="DK11" s="158"/>
      <c r="DL11" s="158"/>
      <c r="DM11" s="158">
        <f>IF($R$6="Daily",INDEX({"Su";"M";"Tu";"W";"Th";"F";"Sa"},WEEKDAY(DM9,1)),IF(OR($R$6="Weekly",$R$6="Monthly"),$R$7+INT((COLUMN()-COLUMN($Z$9))/7),IF($R$6="Quarterly","Q"&amp;INT((MONTH(DM9)-1)/3+1),"")))</f>
        <v>14</v>
      </c>
      <c r="DN11" s="158"/>
      <c r="DO11" s="158"/>
      <c r="DP11" s="158"/>
      <c r="DQ11" s="158"/>
      <c r="DR11" s="158"/>
      <c r="DS11" s="158"/>
      <c r="DT11" s="158">
        <f>IF($R$6="Daily",INDEX({"Su";"M";"Tu";"W";"Th";"F";"Sa"},WEEKDAY(DT9,1)),IF(OR($R$6="Weekly",$R$6="Monthly"),$R$7+INT((COLUMN()-COLUMN($Z$9))/7),IF($R$6="Quarterly","Q"&amp;INT((MONTH(DT9)-1)/3+1),"")))</f>
        <v>15</v>
      </c>
      <c r="DU11" s="158"/>
      <c r="DV11" s="158"/>
      <c r="DW11" s="158"/>
      <c r="DX11" s="158"/>
      <c r="DY11" s="158"/>
      <c r="DZ11" s="158"/>
      <c r="EA11" s="158">
        <f>IF($R$6="Daily",INDEX({"Su";"M";"Tu";"W";"Th";"F";"Sa"},WEEKDAY(EA9,1)),IF(OR($R$6="Weekly",$R$6="Monthly"),$R$7+INT((COLUMN()-COLUMN($Z$9))/7),IF($R$6="Quarterly","Q"&amp;INT((MONTH(EA9)-1)/3+1),"")))</f>
        <v>16</v>
      </c>
      <c r="EB11" s="158"/>
      <c r="EC11" s="158"/>
      <c r="ED11" s="158"/>
      <c r="EE11" s="158"/>
      <c r="EF11" s="158"/>
      <c r="EG11" s="158"/>
      <c r="EH11" s="158">
        <f>IF($R$6="Daily",INDEX({"Su";"M";"Tu";"W";"Th";"F";"Sa"},WEEKDAY(EH9,1)),IF(OR($R$6="Weekly",$R$6="Monthly"),$R$7+INT((COLUMN()-COLUMN($Z$9))/7),IF($R$6="Quarterly","Q"&amp;INT((MONTH(EH9)-1)/3+1),"")))</f>
        <v>17</v>
      </c>
      <c r="EI11" s="158"/>
      <c r="EJ11" s="158"/>
      <c r="EK11" s="158"/>
      <c r="EL11" s="158"/>
      <c r="EM11" s="158"/>
      <c r="EN11" s="158"/>
      <c r="EO11" s="158">
        <f>IF($R$6="Daily",INDEX({"Su";"M";"Tu";"W";"Th";"F";"Sa"},WEEKDAY(EO9,1)),IF(OR($R$6="Weekly",$R$6="Monthly"),$R$7+INT((COLUMN()-COLUMN($Z$9))/7),IF($R$6="Quarterly","Q"&amp;INT((MONTH(EO9)-1)/3+1),"")))</f>
        <v>18</v>
      </c>
      <c r="EP11" s="158"/>
      <c r="EQ11" s="158"/>
      <c r="ER11" s="158"/>
      <c r="ES11" s="158"/>
      <c r="ET11" s="158"/>
      <c r="EU11" s="158"/>
      <c r="EV11" s="158">
        <f>IF($R$6="Daily",INDEX({"Su";"M";"Tu";"W";"Th";"F";"Sa"},WEEKDAY(EV9,1)),IF(OR($R$6="Weekly",$R$6="Monthly"),$R$7+INT((COLUMN()-COLUMN($Z$9))/7),IF($R$6="Quarterly","Q"&amp;INT((MONTH(EV9)-1)/3+1),"")))</f>
        <v>19</v>
      </c>
      <c r="EW11" s="158"/>
      <c r="EX11" s="158"/>
      <c r="EY11" s="158"/>
      <c r="EZ11" s="158"/>
      <c r="FA11" s="158"/>
      <c r="FB11" s="158"/>
      <c r="FC11" s="158">
        <f>IF($R$6="Daily",INDEX({"Su";"M";"Tu";"W";"Th";"F";"Sa"},WEEKDAY(FC9,1)),IF(OR($R$6="Weekly",$R$6="Monthly"),$R$7+INT((COLUMN()-COLUMN($Z$9))/7),IF($R$6="Quarterly","Q"&amp;INT((MONTH(FC9)-1)/3+1),"")))</f>
        <v>20</v>
      </c>
      <c r="FD11" s="158"/>
      <c r="FE11" s="158"/>
      <c r="FF11" s="158"/>
      <c r="FG11" s="158"/>
      <c r="FH11" s="158"/>
      <c r="FI11" s="158"/>
      <c r="FJ11" s="158">
        <f>IF($R$6="Daily",INDEX({"Su";"M";"Tu";"W";"Th";"F";"Sa"},WEEKDAY(FJ9,1)),IF(OR($R$6="Weekly",$R$6="Monthly"),$R$7+INT((COLUMN()-COLUMN($Z$9))/7),IF($R$6="Quarterly","Q"&amp;INT((MONTH(FJ9)-1)/3+1),"")))</f>
        <v>21</v>
      </c>
      <c r="FK11" s="158"/>
      <c r="FL11" s="158"/>
      <c r="FM11" s="158"/>
      <c r="FN11" s="158"/>
      <c r="FO11" s="158"/>
      <c r="FP11" s="158"/>
      <c r="FQ11" s="158">
        <f>IF($R$6="Daily",INDEX({"Su";"M";"Tu";"W";"Th";"F";"Sa"},WEEKDAY(FQ9,1)),IF(OR($R$6="Weekly",$R$6="Monthly"),$R$7+INT((COLUMN()-COLUMN($Z$9))/7),IF($R$6="Quarterly","Q"&amp;INT((MONTH(FQ9)-1)/3+1),"")))</f>
        <v>22</v>
      </c>
      <c r="FR11" s="158"/>
      <c r="FS11" s="158"/>
      <c r="FT11" s="158"/>
      <c r="FU11" s="158"/>
      <c r="FV11" s="158"/>
      <c r="FW11" s="158"/>
      <c r="FX11" s="158">
        <f>IF($R$6="Daily",INDEX({"Su";"M";"Tu";"W";"Th";"F";"Sa"},WEEKDAY(FX9,1)),IF(OR($R$6="Weekly",$R$6="Monthly"),$R$7+INT((COLUMN()-COLUMN($Z$9))/7),IF($R$6="Quarterly","Q"&amp;INT((MONTH(FX9)-1)/3+1),"")))</f>
        <v>23</v>
      </c>
      <c r="FY11" s="158"/>
      <c r="FZ11" s="158"/>
      <c r="GA11" s="158"/>
      <c r="GB11" s="158"/>
      <c r="GC11" s="158"/>
      <c r="GD11" s="158"/>
      <c r="GE11" s="158">
        <f>IF($R$6="Daily",INDEX({"Su";"M";"Tu";"W";"Th";"F";"Sa"},WEEKDAY(GE9,1)),IF(OR($R$6="Weekly",$R$6="Monthly"),$R$7+INT((COLUMN()-COLUMN($Z$9))/7),IF($R$6="Quarterly","Q"&amp;INT((MONTH(GE9)-1)/3+1),"")))</f>
        <v>24</v>
      </c>
      <c r="GF11" s="158"/>
      <c r="GG11" s="158"/>
      <c r="GH11" s="158"/>
      <c r="GI11" s="158"/>
      <c r="GJ11" s="158"/>
      <c r="GK11" s="158"/>
      <c r="GL11" s="158">
        <f>IF($R$6="Daily",INDEX({"Su";"M";"Tu";"W";"Th";"F";"Sa"},WEEKDAY(GL9,1)),IF(OR($R$6="Weekly",$R$6="Monthly"),$R$7+INT((COLUMN()-COLUMN($Z$9))/7),IF($R$6="Quarterly","Q"&amp;INT((MONTH(GL9)-1)/3+1),"")))</f>
        <v>25</v>
      </c>
      <c r="GM11" s="158"/>
      <c r="GN11" s="158"/>
      <c r="GO11" s="158"/>
      <c r="GP11" s="158"/>
      <c r="GQ11" s="158"/>
      <c r="GR11" s="158"/>
      <c r="GS11" s="158">
        <f>IF($R$6="Daily",INDEX({"Su";"M";"Tu";"W";"Th";"F";"Sa"},WEEKDAY(GS9,1)),IF(OR($R$6="Weekly",$R$6="Monthly"),$R$7+INT((COLUMN()-COLUMN($Z$9))/7),IF($R$6="Quarterly","Q"&amp;INT((MONTH(GS9)-1)/3+1),"")))</f>
        <v>26</v>
      </c>
      <c r="GT11" s="158"/>
      <c r="GU11" s="158"/>
      <c r="GV11" s="158"/>
      <c r="GW11" s="158"/>
      <c r="GX11" s="158"/>
      <c r="GY11" s="158"/>
      <c r="GZ11" s="158">
        <f>IF($R$6="Daily",INDEX({"Su";"M";"Tu";"W";"Th";"F";"Sa"},WEEKDAY(GZ9,1)),IF(OR($R$6="Weekly",$R$6="Monthly"),$R$7+INT((COLUMN()-COLUMN($Z$9))/7),IF($R$6="Quarterly","Q"&amp;INT((MONTH(GZ9)-1)/3+1),"")))</f>
        <v>27</v>
      </c>
      <c r="HA11" s="158"/>
      <c r="HB11" s="158"/>
      <c r="HC11" s="158"/>
      <c r="HD11" s="158"/>
      <c r="HE11" s="158"/>
      <c r="HF11" s="158"/>
      <c r="HG11" s="158">
        <f>IF($R$6="Daily",INDEX({"Su";"M";"Tu";"W";"Th";"F";"Sa"},WEEKDAY(HG9,1)),IF(OR($R$6="Weekly",$R$6="Monthly"),$R$7+INT((COLUMN()-COLUMN($Z$9))/7),IF($R$6="Quarterly","Q"&amp;INT((MONTH(HG9)-1)/3+1),"")))</f>
        <v>28</v>
      </c>
      <c r="HH11" s="158"/>
      <c r="HI11" s="158"/>
      <c r="HJ11" s="158"/>
      <c r="HK11" s="158"/>
      <c r="HL11" s="158"/>
      <c r="HM11" s="158"/>
      <c r="HN11" s="158">
        <f>IF($R$6="Daily",INDEX({"Su";"M";"Tu";"W";"Th";"F";"Sa"},WEEKDAY(HN9,1)),IF(OR($R$6="Weekly",$R$6="Monthly"),$R$7+INT((COLUMN()-COLUMN($Z$9))/7),IF($R$6="Quarterly","Q"&amp;INT((MONTH(HN9)-1)/3+1),"")))</f>
        <v>29</v>
      </c>
      <c r="HO11" s="158"/>
      <c r="HP11" s="158"/>
      <c r="HQ11" s="158"/>
      <c r="HR11" s="158"/>
      <c r="HS11" s="158"/>
      <c r="HT11" s="158"/>
      <c r="HU11" s="158">
        <f>IF($R$6="Daily",INDEX({"Su";"M";"Tu";"W";"Th";"F";"Sa"},WEEKDAY(HU9,1)),IF(OR($R$6="Weekly",$R$6="Monthly"),$R$7+INT((COLUMN()-COLUMN($Z$9))/7),IF($R$6="Quarterly","Q"&amp;INT((MONTH(HU9)-1)/3+1),"")))</f>
        <v>30</v>
      </c>
      <c r="HV11" s="158"/>
      <c r="HW11" s="158"/>
      <c r="HX11" s="158"/>
      <c r="HY11" s="158"/>
      <c r="HZ11" s="158"/>
      <c r="IA11" s="158"/>
      <c r="IB11" s="158">
        <f>IF($R$6="Daily",INDEX({"Su";"M";"Tu";"W";"Th";"F";"Sa"},WEEKDAY(IB9,1)),IF(OR($R$6="Weekly",$R$6="Monthly"),$R$7+INT((COLUMN()-COLUMN($Z$9))/7),IF($R$6="Quarterly","Q"&amp;INT((MONTH(IB9)-1)/3+1),"")))</f>
        <v>31</v>
      </c>
      <c r="IC11" s="158"/>
      <c r="ID11" s="158"/>
      <c r="IE11" s="158"/>
      <c r="IF11" s="158"/>
      <c r="IG11" s="158"/>
      <c r="IH11" s="158"/>
      <c r="II11" s="158">
        <f>IF($R$6="Daily",INDEX({"Su";"M";"Tu";"W";"Th";"F";"Sa"},WEEKDAY(II9,1)),IF(OR($R$6="Weekly",$R$6="Monthly"),$R$7+INT((COLUMN()-COLUMN($Z$9))/7),IF($R$6="Quarterly","Q"&amp;INT((MONTH(II9)-1)/3+1),"")))</f>
        <v>32</v>
      </c>
      <c r="IJ11" s="158"/>
      <c r="IK11" s="158"/>
      <c r="IL11" s="158"/>
      <c r="IM11" s="158"/>
      <c r="IN11" s="158"/>
      <c r="IO11" s="158"/>
      <c r="IP11" s="158">
        <f>IF($R$6="Daily",INDEX({"Su";"M";"Tu";"W";"Th";"F";"Sa"},WEEKDAY(IP9,1)),IF(OR($R$6="Weekly",$R$6="Monthly"),$R$7+INT((COLUMN()-COLUMN($Z$9))/7),IF($R$6="Quarterly","Q"&amp;INT((MONTH(IP9)-1)/3+1),"")))</f>
        <v>33</v>
      </c>
      <c r="IQ11" s="158"/>
      <c r="IR11" s="158"/>
      <c r="IS11" s="158"/>
      <c r="IT11" s="158"/>
      <c r="IU11" s="158"/>
      <c r="IV11" s="158"/>
      <c r="IW11" s="158">
        <f>IF($R$6="Daily",INDEX({"Su";"M";"Tu";"W";"Th";"F";"Sa"},WEEKDAY(IW9,1)),IF(OR($R$6="Weekly",$R$6="Monthly"),$R$7+INT((COLUMN()-COLUMN($Z$9))/7),IF($R$6="Quarterly","Q"&amp;INT((MONTH(IW9)-1)/3+1),"")))</f>
        <v>34</v>
      </c>
      <c r="IX11" s="158"/>
      <c r="IY11" s="158"/>
      <c r="IZ11" s="158"/>
      <c r="JA11" s="158"/>
      <c r="JB11" s="158"/>
      <c r="JC11" s="158"/>
      <c r="JD11" s="158">
        <f>IF($R$6="Daily",INDEX({"Su";"M";"Tu";"W";"Th";"F";"Sa"},WEEKDAY(JD9,1)),IF(OR($R$6="Weekly",$R$6="Monthly"),$R$7+INT((COLUMN()-COLUMN($Z$9))/7),IF($R$6="Quarterly","Q"&amp;INT((MONTH(JD9)-1)/3+1),"")))</f>
        <v>35</v>
      </c>
      <c r="JE11" s="158"/>
      <c r="JF11" s="158"/>
      <c r="JG11" s="158"/>
      <c r="JH11" s="158"/>
      <c r="JI11" s="158"/>
      <c r="JJ11" s="158"/>
      <c r="JK11" s="158">
        <f>IF($R$6="Daily",INDEX({"Su";"M";"Tu";"W";"Th";"F";"Sa"},WEEKDAY(JK9,1)),IF(OR($R$6="Weekly",$R$6="Monthly"),$R$7+INT((COLUMN()-COLUMN($Z$9))/7),IF($R$6="Quarterly","Q"&amp;INT((MONTH(JK9)-1)/3+1),"")))</f>
        <v>36</v>
      </c>
      <c r="JL11" s="158"/>
      <c r="JM11" s="158"/>
      <c r="JN11" s="158"/>
      <c r="JO11" s="158"/>
      <c r="JP11" s="158"/>
      <c r="JQ11" s="158"/>
      <c r="JR11" s="158">
        <f>IF($R$6="Daily",INDEX({"Su";"M";"Tu";"W";"Th";"F";"Sa"},WEEKDAY(JR9,1)),IF(OR($R$6="Weekly",$R$6="Monthly"),$R$7+INT((COLUMN()-COLUMN($Z$9))/7),IF($R$6="Quarterly","Q"&amp;INT((MONTH(JR9)-1)/3+1),"")))</f>
        <v>37</v>
      </c>
      <c r="JS11" s="158"/>
      <c r="JT11" s="158"/>
      <c r="JU11" s="158"/>
      <c r="JV11" s="158"/>
      <c r="JW11" s="158"/>
      <c r="JX11" s="158"/>
      <c r="JY11" s="158">
        <f>IF($R$6="Daily",INDEX({"Su";"M";"Tu";"W";"Th";"F";"Sa"},WEEKDAY(JY9,1)),IF(OR($R$6="Weekly",$R$6="Monthly"),$R$7+INT((COLUMN()-COLUMN($Z$9))/7),IF($R$6="Quarterly","Q"&amp;INT((MONTH(JY9)-1)/3+1),"")))</f>
        <v>38</v>
      </c>
      <c r="JZ11" s="158"/>
      <c r="KA11" s="158"/>
      <c r="KB11" s="158"/>
      <c r="KC11" s="158"/>
      <c r="KD11" s="158"/>
      <c r="KE11" s="158"/>
      <c r="KF11" s="158">
        <f>IF($R$6="Daily",INDEX({"Su";"M";"Tu";"W";"Th";"F";"Sa"},WEEKDAY(KF9,1)),IF(OR($R$6="Weekly",$R$6="Monthly"),$R$7+INT((COLUMN()-COLUMN($Z$9))/7),IF($R$6="Quarterly","Q"&amp;INT((MONTH(KF9)-1)/3+1),"")))</f>
        <v>39</v>
      </c>
      <c r="KG11" s="158"/>
      <c r="KH11" s="158"/>
      <c r="KI11" s="158"/>
      <c r="KJ11" s="158"/>
      <c r="KK11" s="158"/>
      <c r="KL11" s="158"/>
      <c r="KM11" s="158">
        <f>IF($R$6="Daily",INDEX({"Su";"M";"Tu";"W";"Th";"F";"Sa"},WEEKDAY(KM9,1)),IF(OR($R$6="Weekly",$R$6="Monthly"),$R$7+INT((COLUMN()-COLUMN($Z$9))/7),IF($R$6="Quarterly","Q"&amp;INT((MONTH(KM9)-1)/3+1),"")))</f>
        <v>40</v>
      </c>
      <c r="KN11" s="158"/>
      <c r="KO11" s="158"/>
      <c r="KP11" s="158"/>
      <c r="KQ11" s="158"/>
      <c r="KR11" s="158"/>
      <c r="KS11" s="158"/>
      <c r="KT11" s="158">
        <f>IF($R$6="Daily",INDEX({"Su";"M";"Tu";"W";"Th";"F";"Sa"},WEEKDAY(KT9,1)),IF(OR($R$6="Weekly",$R$6="Monthly"),$R$7+INT((COLUMN()-COLUMN($Z$9))/7),IF($R$6="Quarterly","Q"&amp;INT((MONTH(KT9)-1)/3+1),"")))</f>
        <v>41</v>
      </c>
      <c r="KU11" s="158"/>
      <c r="KV11" s="158"/>
      <c r="KW11" s="158"/>
      <c r="KX11" s="158"/>
      <c r="KY11" s="158"/>
      <c r="KZ11" s="158"/>
      <c r="LA11" s="158">
        <f>IF($R$6="Daily",INDEX({"Su";"M";"Tu";"W";"Th";"F";"Sa"},WEEKDAY(LA9,1)),IF(OR($R$6="Weekly",$R$6="Monthly"),$R$7+INT((COLUMN()-COLUMN($Z$9))/7),IF($R$6="Quarterly","Q"&amp;INT((MONTH(LA9)-1)/3+1),"")))</f>
        <v>42</v>
      </c>
      <c r="LB11" s="158"/>
      <c r="LC11" s="158"/>
      <c r="LD11" s="158"/>
      <c r="LE11" s="158"/>
      <c r="LF11" s="158"/>
      <c r="LG11" s="158"/>
      <c r="LH11" s="158">
        <f>IF($R$6="Daily",INDEX({"Su";"M";"Tu";"W";"Th";"F";"Sa"},WEEKDAY(LH9,1)),IF(OR($R$6="Weekly",$R$6="Monthly"),$R$7+INT((COLUMN()-COLUMN($Z$9))/7),IF($R$6="Quarterly","Q"&amp;INT((MONTH(LH9)-1)/3+1),"")))</f>
        <v>43</v>
      </c>
      <c r="LI11" s="158"/>
      <c r="LJ11" s="158"/>
      <c r="LK11" s="158"/>
      <c r="LL11" s="158"/>
      <c r="LM11" s="158"/>
      <c r="LN11" s="158"/>
      <c r="LO11" s="158">
        <f>IF($R$6="Daily",INDEX({"Su";"M";"Tu";"W";"Th";"F";"Sa"},WEEKDAY(LO9,1)),IF(OR($R$6="Weekly",$R$6="Monthly"),$R$7+INT((COLUMN()-COLUMN($Z$9))/7),IF($R$6="Quarterly","Q"&amp;INT((MONTH(LO9)-1)/3+1),"")))</f>
        <v>44</v>
      </c>
      <c r="LP11" s="158"/>
      <c r="LQ11" s="158"/>
      <c r="LR11" s="158"/>
      <c r="LS11" s="158"/>
      <c r="LT11" s="158"/>
      <c r="LU11" s="158"/>
      <c r="LV11" s="158">
        <f>IF($R$6="Daily",INDEX({"Su";"M";"Tu";"W";"Th";"F";"Sa"},WEEKDAY(LV9,1)),IF(OR($R$6="Weekly",$R$6="Monthly"),$R$7+INT((COLUMN()-COLUMN($Z$9))/7),IF($R$6="Quarterly","Q"&amp;INT((MONTH(LV9)-1)/3+1),"")))</f>
        <v>45</v>
      </c>
      <c r="LW11" s="158"/>
      <c r="LX11" s="158"/>
      <c r="LY11" s="158"/>
      <c r="LZ11" s="158"/>
      <c r="MA11" s="158"/>
      <c r="MB11" s="158"/>
      <c r="MC11" s="158">
        <f>IF($R$6="Daily",INDEX({"Su";"M";"Tu";"W";"Th";"F";"Sa"},WEEKDAY(MC9,1)),IF(OR($R$6="Weekly",$R$6="Monthly"),$R$7+INT((COLUMN()-COLUMN($Z$9))/7),IF($R$6="Quarterly","Q"&amp;INT((MONTH(MC9)-1)/3+1),"")))</f>
        <v>46</v>
      </c>
      <c r="MD11" s="158"/>
      <c r="ME11" s="158"/>
      <c r="MF11" s="158"/>
      <c r="MG11" s="158"/>
      <c r="MH11" s="158"/>
      <c r="MI11" s="158"/>
      <c r="MJ11" s="158">
        <f>IF($R$6="Daily",INDEX({"Su";"M";"Tu";"W";"Th";"F";"Sa"},WEEKDAY(MJ9,1)),IF(OR($R$6="Weekly",$R$6="Monthly"),$R$7+INT((COLUMN()-COLUMN($Z$9))/7),IF($R$6="Quarterly","Q"&amp;INT((MONTH(MJ9)-1)/3+1),"")))</f>
        <v>47</v>
      </c>
      <c r="MK11" s="158"/>
      <c r="ML11" s="158"/>
      <c r="MM11" s="158"/>
      <c r="MN11" s="158"/>
      <c r="MO11" s="158"/>
      <c r="MP11" s="158"/>
      <c r="MQ11" s="158">
        <f>IF($R$6="Daily",INDEX({"Su";"M";"Tu";"W";"Th";"F";"Sa"},WEEKDAY(MQ9,1)),IF(OR($R$6="Weekly",$R$6="Monthly"),$R$7+INT((COLUMN()-COLUMN($Z$9))/7),IF($R$6="Quarterly","Q"&amp;INT((MONTH(MQ9)-1)/3+1),"")))</f>
        <v>48</v>
      </c>
      <c r="MR11" s="158"/>
      <c r="MS11" s="158"/>
      <c r="MT11" s="158"/>
      <c r="MU11" s="158"/>
      <c r="MV11" s="158"/>
      <c r="MW11" s="158"/>
      <c r="MX11" s="158">
        <f>IF($R$6="Daily",INDEX({"Su";"M";"Tu";"W";"Th";"F";"Sa"},WEEKDAY(MX9,1)),IF(OR($R$6="Weekly",$R$6="Monthly"),$R$7+INT((COLUMN()-COLUMN($Z$9))/7),IF($R$6="Quarterly","Q"&amp;INT((MONTH(MX9)-1)/3+1),"")))</f>
        <v>49</v>
      </c>
      <c r="MY11" s="158"/>
      <c r="MZ11" s="158"/>
      <c r="NA11" s="158"/>
      <c r="NB11" s="158"/>
      <c r="NC11" s="158"/>
      <c r="ND11" s="158"/>
      <c r="NE11" s="158">
        <f>IF($R$6="Daily",INDEX({"Su";"M";"Tu";"W";"Th";"F";"Sa"},WEEKDAY(NE9,1)),IF(OR($R$6="Weekly",$R$6="Monthly"),$R$7+INT((COLUMN()-COLUMN($Z$9))/7),IF($R$6="Quarterly","Q"&amp;INT((MONTH(NE9)-1)/3+1),"")))</f>
        <v>50</v>
      </c>
      <c r="NF11" s="158"/>
      <c r="NG11" s="158"/>
      <c r="NH11" s="158"/>
      <c r="NI11" s="158"/>
      <c r="NJ11" s="158"/>
      <c r="NK11" s="158"/>
      <c r="NL11" s="158">
        <f>IF($R$6="Daily",INDEX({"Su";"M";"Tu";"W";"Th";"F";"Sa"},WEEKDAY(NL9,1)),IF(OR($R$6="Weekly",$R$6="Monthly"),$R$7+INT((COLUMN()-COLUMN($Z$9))/7),IF($R$6="Quarterly","Q"&amp;INT((MONTH(NL9)-1)/3+1),"")))</f>
        <v>51</v>
      </c>
      <c r="NM11" s="158"/>
      <c r="NN11" s="158"/>
      <c r="NO11" s="158"/>
      <c r="NP11" s="158"/>
      <c r="NQ11" s="158"/>
      <c r="NR11" s="158"/>
      <c r="NS11" s="158">
        <f>IF($R$6="Daily",INDEX({"Su";"M";"Tu";"W";"Th";"F";"Sa"},WEEKDAY(NS9,1)),IF(OR($R$6="Weekly",$R$6="Monthly"),$R$7+INT((COLUMN()-COLUMN($Z$9))/7),IF($R$6="Quarterly","Q"&amp;INT((MONTH(NS9)-1)/3+1),"")))</f>
        <v>52</v>
      </c>
      <c r="NT11" s="158"/>
      <c r="NU11" s="158"/>
      <c r="NV11" s="158"/>
      <c r="NW11" s="158"/>
      <c r="NX11" s="158"/>
      <c r="NY11" s="158"/>
    </row>
    <row r="12" spans="1:389" s="122" customFormat="1" ht="12" hidden="1">
      <c r="A12" s="140" t="s">
        <v>353</v>
      </c>
      <c r="B12" s="137">
        <v>5</v>
      </c>
      <c r="C12" s="138">
        <v>1</v>
      </c>
      <c r="D12" s="111" t="str">
        <f t="shared" ref="D12:D41" si="6">IF(C12="","",IF(C12&gt;prevLevel,IF(prevWBS="","1",prevWBS)&amp;REPT(".1",C12-MAX(prevLevel,1)),IF(ISERROR(FIND(".",prevWBS)),REPT("1.",C12-1)&amp;IFERROR(VALUE(prevWBS)+1,"1"),IF(C12=1,"",IFERROR(LEFT(prevWBS,FIND("^",SUBSTITUTE(prevWBS,".","^",C12-1))),""))&amp;VALUE(TRIM(MID(SUBSTITUTE(prevWBS,".",REPT(" ",LEN(prevWBS))),(C12-1)*LEN(prevWBS)+1,LEN(prevWBS))))+1)))</f>
        <v>1</v>
      </c>
      <c r="E12" s="113" t="s">
        <v>339</v>
      </c>
      <c r="F12" s="113" t="s">
        <v>27</v>
      </c>
      <c r="G12" s="113"/>
      <c r="H12" s="114"/>
      <c r="I12" s="114"/>
      <c r="J12" s="114"/>
      <c r="K12" s="115"/>
      <c r="L12" s="115"/>
      <c r="M12" s="116"/>
      <c r="N12" s="116"/>
      <c r="O12" s="117"/>
      <c r="P12" s="116"/>
      <c r="Q12" s="118" t="str">
        <f>IF(K12&lt;&gt;"",K12,IF(OR(H12&lt;&gt;"",I12&lt;&gt;"",J12&lt;&gt;""),WORKDAY.INTL(MAX(IFERROR(INDEX(R:R,MATCH(H12,D:D,0)),0),IFERROR(INDEX(R:R,MATCH(I12,D:D,0)),0),IFERROR(INDEX(R:R,MATCH(J12,D:D,0)),0)),1,weekend,holidays),IF(L12&lt;&gt;"",IF(M12&lt;&gt;"",WORKDAY.INTL(L12,-(MAX(M12,1)-1),weekend,holidays),L12-(MAX(N12,1)-1))," - ")))</f>
        <v xml:space="preserve"> - </v>
      </c>
      <c r="R12" s="118" t="str">
        <f t="shared" ref="R12:R27" si="7">IF(L12&lt;&gt;"",L12,IF(Q12=" - "," - ",IF(M12&lt;&gt;"",WORKDAY.INTL(Q12,M12-1,weekend,holidays),Q12+MAX(N12,1)-1)))</f>
        <v xml:space="preserve"> - </v>
      </c>
      <c r="S12" s="119" t="str">
        <f>IF(M12&lt;&gt;"",M12,IF(OR(NOT(ISNUMBER(Q12)),NOT(ISNUMBER(R12)))," - ",NETWORKDAYS.INTL(Q12,R12,weekend,holidays)))</f>
        <v xml:space="preserve"> - </v>
      </c>
      <c r="T12" s="119" t="str">
        <f>IF(N12&lt;&gt;"",N12,IF(OR(NOT(ISNUMBER(Q12)),NOT(ISNUMBER(R12)))," - ",R12-Q12+1))</f>
        <v xml:space="preserve"> - </v>
      </c>
      <c r="U12" s="120" t="str">
        <f>IF(OR(Q12=" - ",R12=" - ")," - ",MIN(T12,WORKDAY.INTL(Q12,ROUNDDOWN(O12*S12,0),weekend,holidays)-Q12))</f>
        <v xml:space="preserve"> - </v>
      </c>
      <c r="V12" s="119" t="str">
        <f>IF(OR(Q12=" - ",R12=" - ")," - ",T12-U12)</f>
        <v xml:space="preserve"> - </v>
      </c>
      <c r="W12" s="121"/>
      <c r="X12" s="121"/>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row>
    <row r="13" spans="1:389" s="122" customFormat="1" ht="12" hidden="1">
      <c r="A13" s="140" t="s">
        <v>354</v>
      </c>
      <c r="B13" s="137">
        <v>4</v>
      </c>
      <c r="C13" s="135">
        <v>2</v>
      </c>
      <c r="D13" s="111" t="str">
        <f t="shared" si="6"/>
        <v>1.1</v>
      </c>
      <c r="E13" s="113" t="s">
        <v>291</v>
      </c>
      <c r="F13" s="113"/>
      <c r="G13" s="113"/>
      <c r="H13" s="114"/>
      <c r="I13" s="114"/>
      <c r="J13" s="114"/>
      <c r="K13" s="115"/>
      <c r="L13" s="115">
        <v>43326</v>
      </c>
      <c r="M13" s="124"/>
      <c r="N13" s="124"/>
      <c r="O13" s="125"/>
      <c r="P13" s="116"/>
      <c r="Q13" s="118">
        <f>IF(L13&lt;&gt;"",L13,IF(OR(H13&lt;&gt;"",I13&lt;&gt;"",J13&lt;&gt;""),WORKDAY.INTL(MAX(IFERROR(INDEX(R:R,MATCH(H13,D:D,0)),0),IFERROR(INDEX(R:R,MATCH(I13,D:D,0)),0),IFERROR(INDEX(R:R,MATCH(J13,D:D,0)),0)),1,weekend,holidays),IF(#REF!&lt;&gt;"",IF(M13&lt;&gt;"",WORKDAY.INTL(#REF!,-(MAX(M13,1)-1),weekend,holidays),#REF!-(MAX(N13,1)-1))," - ")))</f>
        <v>43326</v>
      </c>
      <c r="R13" s="118">
        <f t="shared" si="7"/>
        <v>43326</v>
      </c>
      <c r="S13" s="119">
        <f ca="1">IF(M13&lt;&gt;"",M13,IF(OR(NOT(ISNUMBER(Q13)),NOT(ISNUMBER(R13)))," - ",NETWORKDAYS.INTL(Q13,R13,weekend,holidays)))</f>
        <v>1</v>
      </c>
      <c r="T13" s="119">
        <f>IF(N13&lt;&gt;"",N13,IF(OR(NOT(ISNUMBER(Q13)),NOT(ISNUMBER(R13)))," - ",R13-Q13+1))</f>
        <v>1</v>
      </c>
      <c r="U13" s="120">
        <f ca="1">IF(OR(Q13=" - ",R13=" - ")," - ",MIN(T13,WORKDAY.INTL(Q13,ROUNDDOWN(O13*S13,0),weekend,holidays)-Q13))</f>
        <v>0</v>
      </c>
      <c r="V13" s="119">
        <f ca="1">IF(OR(Q13=" - ",R13=" - ")," - ",T13-U13)</f>
        <v>1</v>
      </c>
      <c r="W13" s="121"/>
      <c r="X13" s="121"/>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row>
    <row r="14" spans="1:389" s="122" customFormat="1" ht="12" hidden="1">
      <c r="A14" s="140" t="s">
        <v>355</v>
      </c>
      <c r="B14" s="137">
        <v>7</v>
      </c>
      <c r="C14" s="110">
        <v>2</v>
      </c>
      <c r="D14" s="111" t="str">
        <f t="shared" si="6"/>
        <v>1.2</v>
      </c>
      <c r="E14" s="113" t="s">
        <v>292</v>
      </c>
      <c r="F14" s="113"/>
      <c r="G14" s="113"/>
      <c r="H14" s="114"/>
      <c r="I14" s="114"/>
      <c r="J14" s="114"/>
      <c r="K14" s="115"/>
      <c r="L14" s="115"/>
      <c r="M14" s="116"/>
      <c r="N14" s="124"/>
      <c r="O14" s="125"/>
      <c r="P14" s="116"/>
      <c r="Q14" s="118" t="e">
        <f>IF(L14&lt;&gt;"",L14,IF(OR(H14&lt;&gt;"",I14&lt;&gt;"",J14&lt;&gt;""),WORKDAY.INTL(MAX(IFERROR(INDEX(R:R,MATCH(H14,D:D,0)),0),IFERROR(INDEX(R:R,MATCH(I14,D:D,0)),0),IFERROR(INDEX(R:R,MATCH(J14,D:D,0)),0)),1,weekend,holidays),IF(#REF!&lt;&gt;"",IF(M14&lt;&gt;"",WORKDAY.INTL(#REF!,-(MAX(M14,1)-1),weekend,holidays),#REF!-(MAX(N14,1)-1))," - ")))</f>
        <v>#REF!</v>
      </c>
      <c r="R14" s="118" t="e">
        <f t="shared" si="7"/>
        <v>#REF!</v>
      </c>
      <c r="S14" s="119"/>
      <c r="T14" s="119"/>
      <c r="U14" s="120"/>
      <c r="V14" s="119"/>
      <c r="W14" s="121"/>
      <c r="X14" s="121"/>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row>
    <row r="15" spans="1:389" s="122" customFormat="1" ht="12" hidden="1">
      <c r="A15" s="140"/>
      <c r="B15" s="137"/>
      <c r="C15" s="110">
        <v>2</v>
      </c>
      <c r="D15" s="111" t="str">
        <f t="shared" si="6"/>
        <v>1.3</v>
      </c>
      <c r="E15" s="113" t="s">
        <v>293</v>
      </c>
      <c r="F15" s="113"/>
      <c r="G15" s="113"/>
      <c r="H15" s="114"/>
      <c r="I15" s="114"/>
      <c r="J15" s="114"/>
      <c r="K15" s="115"/>
      <c r="L15" s="115">
        <v>43326</v>
      </c>
      <c r="M15" s="116"/>
      <c r="N15" s="124"/>
      <c r="O15" s="125"/>
      <c r="P15" s="116"/>
      <c r="Q15" s="118">
        <f>IF(L15&lt;&gt;"",L15,IF(OR(H15&lt;&gt;"",I15&lt;&gt;"",J15&lt;&gt;""),WORKDAY.INTL(MAX(IFERROR(INDEX(R:R,MATCH(H15,D:D,0)),0),IFERROR(INDEX(R:R,MATCH(I15,D:D,0)),0),IFERROR(INDEX(R:R,MATCH(J15,D:D,0)),0)),1,weekend,holidays),IF(#REF!&lt;&gt;"",IF(M15&lt;&gt;"",WORKDAY.INTL(#REF!,-(MAX(M15,1)-1),weekend,holidays),#REF!-(MAX(N15,1)-1))," - ")))</f>
        <v>43326</v>
      </c>
      <c r="R15" s="118">
        <f t="shared" si="7"/>
        <v>43326</v>
      </c>
      <c r="S15" s="119"/>
      <c r="T15" s="119"/>
      <c r="U15" s="120"/>
      <c r="V15" s="119"/>
      <c r="W15" s="121"/>
      <c r="X15" s="121"/>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row>
    <row r="16" spans="1:389" s="122" customFormat="1" ht="12" hidden="1">
      <c r="A16" s="140"/>
      <c r="B16" s="137"/>
      <c r="C16" s="110">
        <v>2</v>
      </c>
      <c r="D16" s="111" t="str">
        <f t="shared" si="6"/>
        <v>1.4</v>
      </c>
      <c r="E16" s="113" t="s">
        <v>294</v>
      </c>
      <c r="F16" s="113"/>
      <c r="G16" s="113"/>
      <c r="H16" s="114"/>
      <c r="I16" s="114"/>
      <c r="J16" s="114"/>
      <c r="K16" s="115"/>
      <c r="L16" s="115">
        <v>43354</v>
      </c>
      <c r="M16" s="124"/>
      <c r="N16" s="124"/>
      <c r="O16" s="125"/>
      <c r="P16" s="129"/>
      <c r="Q16" s="118">
        <f>IF(L16&lt;&gt;"",L16,IF(OR(H16&lt;&gt;"",I16&lt;&gt;"",J16&lt;&gt;""),WORKDAY.INTL(MAX(IFERROR(INDEX(R:R,MATCH(H16,D:D,0)),0),IFERROR(INDEX(R:R,MATCH(I16,D:D,0)),0),IFERROR(INDEX(R:R,MATCH(J16,D:D,0)),0)),1,weekend,holidays),IF(#REF!&lt;&gt;"",IF(M16&lt;&gt;"",WORKDAY.INTL(#REF!,-(MAX(M16,1)-1),weekend,holidays),#REF!-(MAX(N16,1)-1))," - ")))</f>
        <v>43354</v>
      </c>
      <c r="R16" s="118">
        <f t="shared" si="7"/>
        <v>43354</v>
      </c>
      <c r="S16" s="119"/>
      <c r="T16" s="119"/>
      <c r="U16" s="120"/>
      <c r="V16" s="119"/>
      <c r="W16" s="121"/>
      <c r="X16" s="121"/>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row>
    <row r="17" spans="1:389" s="122" customFormat="1" ht="12" hidden="1">
      <c r="A17" s="140"/>
      <c r="B17" s="137"/>
      <c r="C17" s="110">
        <v>2</v>
      </c>
      <c r="D17" s="111" t="str">
        <f t="shared" si="6"/>
        <v>1.5</v>
      </c>
      <c r="E17" s="113" t="s">
        <v>295</v>
      </c>
      <c r="F17" s="113"/>
      <c r="G17" s="113"/>
      <c r="H17" s="114" t="str">
        <f>D13</f>
        <v>1.1</v>
      </c>
      <c r="I17" s="114"/>
      <c r="J17" s="114"/>
      <c r="K17" s="115"/>
      <c r="L17" s="115">
        <v>43390</v>
      </c>
      <c r="M17" s="129"/>
      <c r="N17" s="124"/>
      <c r="O17" s="125"/>
      <c r="P17" s="129"/>
      <c r="Q17" s="118">
        <f>IF(L17&lt;&gt;"",L17,IF(OR(H17&lt;&gt;"",I17&lt;&gt;"",J17&lt;&gt;""),WORKDAY.INTL(MAX(IFERROR(INDEX(R:R,MATCH(H17,D:D,0)),0),IFERROR(INDEX(R:R,MATCH(I17,D:D,0)),0),IFERROR(INDEX(R:R,MATCH(J17,D:D,0)),0)),1,weekend,holidays),IF(#REF!&lt;&gt;"",IF(M17&lt;&gt;"",WORKDAY.INTL(#REF!,-(MAX(M17,1)-1),weekend,holidays),#REF!-(MAX(N17,1)-1))," - ")))</f>
        <v>43390</v>
      </c>
      <c r="R17" s="118">
        <f t="shared" si="7"/>
        <v>43390</v>
      </c>
      <c r="S17" s="119"/>
      <c r="T17" s="119"/>
      <c r="U17" s="120"/>
      <c r="V17" s="119"/>
      <c r="W17" s="121"/>
      <c r="X17" s="121"/>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row>
    <row r="18" spans="1:389" s="122" customFormat="1" ht="12" hidden="1">
      <c r="A18" s="140"/>
      <c r="B18" s="137"/>
      <c r="C18" s="110">
        <v>2</v>
      </c>
      <c r="D18" s="111" t="str">
        <f t="shared" si="6"/>
        <v>1.6</v>
      </c>
      <c r="E18" s="113" t="s">
        <v>296</v>
      </c>
      <c r="F18" s="113"/>
      <c r="G18" s="113"/>
      <c r="H18" s="131"/>
      <c r="I18" s="114"/>
      <c r="J18" s="114"/>
      <c r="K18" s="115"/>
      <c r="L18" s="115"/>
      <c r="M18" s="124"/>
      <c r="N18" s="124"/>
      <c r="O18" s="125"/>
      <c r="P18" s="129"/>
      <c r="Q18" s="118" t="str">
        <f>IF(K18&lt;&gt;"",K18,IF(OR(H18&lt;&gt;"",I18&lt;&gt;"",J18&lt;&gt;""),WORKDAY.INTL(MAX(IFERROR(INDEX(R:R,MATCH(H18,D:D,0)),0),IFERROR(INDEX(R:R,MATCH(I18,D:D,0)),0),IFERROR(INDEX(R:R,MATCH(J18,D:D,0)),0)),1,weekend,holidays),IF(L18&lt;&gt;"",IF(M18&lt;&gt;"",WORKDAY.INTL(L18,-(MAX(M18,1)-1),weekend,holidays),L18-(MAX(N18,1)-1))," - ")))</f>
        <v xml:space="preserve"> - </v>
      </c>
      <c r="R18" s="118" t="str">
        <f t="shared" si="7"/>
        <v xml:space="preserve"> - </v>
      </c>
      <c r="S18" s="119"/>
      <c r="T18" s="119"/>
      <c r="U18" s="120"/>
      <c r="V18" s="119"/>
      <c r="W18" s="121"/>
      <c r="X18" s="121"/>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row>
    <row r="19" spans="1:389" s="122" customFormat="1" ht="12" hidden="1">
      <c r="A19" s="140"/>
      <c r="B19" s="137"/>
      <c r="C19" s="110">
        <v>2</v>
      </c>
      <c r="D19" s="111" t="str">
        <f t="shared" si="6"/>
        <v>1.7</v>
      </c>
      <c r="E19" s="113" t="s">
        <v>297</v>
      </c>
      <c r="F19" s="113"/>
      <c r="G19" s="113"/>
      <c r="H19" s="114"/>
      <c r="I19" s="114"/>
      <c r="J19" s="114"/>
      <c r="K19" s="115"/>
      <c r="L19" s="115"/>
      <c r="M19" s="129"/>
      <c r="N19" s="124"/>
      <c r="O19" s="125"/>
      <c r="P19" s="129"/>
      <c r="Q19" s="118" t="str">
        <f>IF(K19&lt;&gt;"",K19,IF(OR(H19&lt;&gt;"",I19&lt;&gt;"",J19&lt;&gt;""),WORKDAY.INTL(MAX(IFERROR(INDEX(R:R,MATCH(H19,D:D,0)),0),IFERROR(INDEX(R:R,MATCH(I19,D:D,0)),0),IFERROR(INDEX(R:R,MATCH(J19,D:D,0)),0)),1,weekend,holidays),IF(L19&lt;&gt;"",IF(M19&lt;&gt;"",WORKDAY.INTL(L19,-(MAX(M19,1)-1),weekend,holidays),L19-(MAX(N19,1)-1))," - ")))</f>
        <v xml:space="preserve"> - </v>
      </c>
      <c r="R19" s="118" t="str">
        <f t="shared" ref="R19:R24" si="8">IF(L19&lt;&gt;"",L19,IF(Q19=" - "," - ",IF(M19&lt;&gt;"",WORKDAY.INTL(Q19,M19-1,weekend,holidays),Q19+MAX(N19,1)-1)))</f>
        <v xml:space="preserve"> - </v>
      </c>
      <c r="S19" s="119"/>
      <c r="T19" s="119"/>
      <c r="U19" s="120"/>
      <c r="V19" s="119"/>
      <c r="W19" s="121"/>
      <c r="X19" s="121"/>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row>
    <row r="20" spans="1:389" s="122" customFormat="1" ht="12" hidden="1">
      <c r="A20" s="140"/>
      <c r="B20" s="137"/>
      <c r="C20" s="110">
        <v>2</v>
      </c>
      <c r="D20" s="111" t="str">
        <f t="shared" si="6"/>
        <v>1.8</v>
      </c>
      <c r="E20" s="113" t="s">
        <v>346</v>
      </c>
      <c r="F20" s="113"/>
      <c r="G20" s="113"/>
      <c r="H20" s="114"/>
      <c r="I20" s="114"/>
      <c r="J20" s="114"/>
      <c r="K20" s="115"/>
      <c r="L20" s="115"/>
      <c r="M20" s="116"/>
      <c r="N20" s="124"/>
      <c r="O20" s="125"/>
      <c r="P20" s="116"/>
      <c r="Q20" s="118" t="str">
        <f>IF(K20&lt;&gt;"",K20,IF(OR(H20&lt;&gt;"",I20&lt;&gt;"",J20&lt;&gt;""),WORKDAY.INTL(MAX(IFERROR(INDEX(R:R,MATCH(H20,D:D,0)),0),IFERROR(INDEX(R:R,MATCH(I20,D:D,0)),0),IFERROR(INDEX(R:R,MATCH(J20,D:D,0)),0)),1,weekend,holidays),IF(L20&lt;&gt;"",IF(M20&lt;&gt;"",WORKDAY.INTL(L20,-(MAX(M20,1)-1),weekend,holidays),L20-(MAX(N20,1)-1))," - ")))</f>
        <v xml:space="preserve"> - </v>
      </c>
      <c r="R20" s="118" t="str">
        <f t="shared" si="8"/>
        <v xml:space="preserve"> - </v>
      </c>
      <c r="S20" s="119"/>
      <c r="T20" s="119"/>
      <c r="U20" s="120"/>
      <c r="V20" s="119"/>
      <c r="W20" s="121"/>
      <c r="X20" s="121"/>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row>
    <row r="21" spans="1:389" s="122" customFormat="1" ht="12" hidden="1">
      <c r="A21" s="140"/>
      <c r="B21" s="137"/>
      <c r="C21" s="110">
        <v>2</v>
      </c>
      <c r="D21" s="111" t="str">
        <f t="shared" si="6"/>
        <v>1.9</v>
      </c>
      <c r="E21" s="113" t="s">
        <v>347</v>
      </c>
      <c r="F21" s="113"/>
      <c r="G21" s="113"/>
      <c r="H21" s="114"/>
      <c r="I21" s="114"/>
      <c r="J21" s="114"/>
      <c r="K21" s="115"/>
      <c r="L21" s="115"/>
      <c r="M21" s="116"/>
      <c r="N21" s="124"/>
      <c r="O21" s="125"/>
      <c r="P21" s="116"/>
      <c r="Q21" s="118" t="str">
        <f>IF(K21&lt;&gt;"",K21,IF(OR(H21&lt;&gt;"",I21&lt;&gt;"",J21&lt;&gt;""),WORKDAY.INTL(MAX(IFERROR(INDEX(R:R,MATCH(H21,D:D,0)),0),IFERROR(INDEX(R:R,MATCH(I21,D:D,0)),0),IFERROR(INDEX(R:R,MATCH(J21,D:D,0)),0)),1,weekend,holidays),IF(L21&lt;&gt;"",IF(M21&lt;&gt;"",WORKDAY.INTL(L21,-(MAX(M21,1)-1),weekend,holidays),L21-(MAX(N21,1)-1))," - ")))</f>
        <v xml:space="preserve"> - </v>
      </c>
      <c r="R21" s="118" t="str">
        <f t="shared" si="8"/>
        <v xml:space="preserve"> - </v>
      </c>
      <c r="S21" s="119"/>
      <c r="T21" s="119"/>
      <c r="U21" s="120"/>
      <c r="V21" s="119"/>
      <c r="W21" s="121"/>
      <c r="X21" s="121"/>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row>
    <row r="22" spans="1:389" s="122" customFormat="1" ht="12" hidden="1">
      <c r="A22" s="140"/>
      <c r="B22" s="137"/>
      <c r="C22" s="110">
        <v>2</v>
      </c>
      <c r="D22" s="111" t="str">
        <f t="shared" si="6"/>
        <v>1.10</v>
      </c>
      <c r="E22" s="113" t="s">
        <v>298</v>
      </c>
      <c r="F22" s="113"/>
      <c r="G22" s="113"/>
      <c r="H22" s="114"/>
      <c r="I22" s="114"/>
      <c r="J22" s="114"/>
      <c r="K22" s="115"/>
      <c r="L22" s="115">
        <v>43455</v>
      </c>
      <c r="M22" s="116">
        <v>40</v>
      </c>
      <c r="N22" s="124"/>
      <c r="O22" s="125"/>
      <c r="P22" s="116"/>
      <c r="Q22" s="118">
        <f ca="1">IF(K22&lt;&gt;"",K22,IF(OR(H22&lt;&gt;"",I22&lt;&gt;"",J22&lt;&gt;""),WORKDAY.INTL(MAX(IFERROR(INDEX(R:R,MATCH(H22,D:D,0)),0),IFERROR(INDEX(R:R,MATCH(I22,D:D,0)),0),IFERROR(INDEX(R:R,MATCH(J22,D:D,0)),0)),1,weekend,holidays),IF(L22&lt;&gt;"",IF(M22&lt;&gt;"",WORKDAY.INTL(L22,-(MAX(M22,1)-1),weekend,holidays),L22-(MAX(N22,1)-1))," - ")))</f>
        <v>43399</v>
      </c>
      <c r="R22" s="118">
        <f t="shared" si="8"/>
        <v>43455</v>
      </c>
      <c r="S22" s="119"/>
      <c r="T22" s="119"/>
      <c r="U22" s="120"/>
      <c r="V22" s="119"/>
      <c r="W22" s="121"/>
      <c r="X22" s="121"/>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row>
    <row r="23" spans="1:389" s="122" customFormat="1" ht="12" hidden="1">
      <c r="A23" s="140"/>
      <c r="B23" s="137"/>
      <c r="C23" s="110">
        <v>2</v>
      </c>
      <c r="D23" s="111" t="str">
        <f t="shared" si="6"/>
        <v>1.11</v>
      </c>
      <c r="E23" s="113" t="s">
        <v>299</v>
      </c>
      <c r="F23" s="113"/>
      <c r="G23" s="113"/>
      <c r="H23" s="114" t="str">
        <f>D18</f>
        <v>1.6</v>
      </c>
      <c r="I23" s="114" t="str">
        <f>D20</f>
        <v>1.8</v>
      </c>
      <c r="J23" s="114" t="str">
        <f>D21</f>
        <v>1.9</v>
      </c>
      <c r="K23" s="115"/>
      <c r="L23" s="115"/>
      <c r="M23" s="124"/>
      <c r="N23" s="124"/>
      <c r="O23" s="125"/>
      <c r="P23" s="129"/>
      <c r="Q23" s="118" t="e">
        <f ca="1">IF(K23&lt;&gt;"",K23,IF(OR(H23&lt;&gt;"",I23&lt;&gt;"",J23&lt;&gt;""),WORKDAY.INTL(MAX(IFERROR(INDEX(R:R,MATCH(H23,D:D,0)),0),IFERROR(INDEX(R:R,MATCH(I23,D:D,0)),0),IFERROR(INDEX(R:R,MATCH(J23,D:D,0)),0)),1,weekend,holidays),IF(L23&lt;&gt;"",IF(M23&lt;&gt;"",WORKDAY.INTL(L23,-(MAX(M23,1)-1),weekend,holidays),L23-(MAX(N23,1)-1))," - ")))</f>
        <v>#VALUE!</v>
      </c>
      <c r="R23" s="118" t="e">
        <f t="shared" ca="1" si="8"/>
        <v>#VALUE!</v>
      </c>
      <c r="S23" s="119"/>
      <c r="T23" s="119"/>
      <c r="U23" s="120"/>
      <c r="V23" s="119"/>
      <c r="W23" s="121"/>
      <c r="X23" s="121"/>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row>
    <row r="24" spans="1:389" s="122" customFormat="1" ht="12" hidden="1">
      <c r="A24" s="140"/>
      <c r="B24" s="137"/>
      <c r="C24" s="110">
        <v>2</v>
      </c>
      <c r="D24" s="111" t="str">
        <f t="shared" si="6"/>
        <v>1.12</v>
      </c>
      <c r="E24" s="113" t="s">
        <v>300</v>
      </c>
      <c r="F24" s="113"/>
      <c r="G24" s="113"/>
      <c r="H24" s="128" t="str">
        <f>D15</f>
        <v>1.3</v>
      </c>
      <c r="I24" s="114" t="str">
        <f>D16</f>
        <v>1.4</v>
      </c>
      <c r="J24" s="114"/>
      <c r="K24" s="115"/>
      <c r="L24" s="115"/>
      <c r="M24" s="116"/>
      <c r="N24" s="124"/>
      <c r="O24" s="125"/>
      <c r="P24" s="116"/>
      <c r="Q24" s="118">
        <f ca="1">IF(K24&lt;&gt;"",K24,IF(OR(H24&lt;&gt;"",I24&lt;&gt;"",J24&lt;&gt;""),WORKDAY.INTL(MAX(IFERROR(INDEX(R:R,MATCH(H24,D:D,0)),0),IFERROR(INDEX(R:R,MATCH(I24,D:D,0)),0),IFERROR(INDEX(R:R,MATCH(J24,D:D,0)),0)),1,weekend,holidays),IF(L24&lt;&gt;"",IF(M24&lt;&gt;"",WORKDAY.INTL(L24,-(MAX(M24,1)-1),weekend,holidays),L24-(MAX(N24,1)-1))," - ")))</f>
        <v>43355</v>
      </c>
      <c r="R24" s="118">
        <f t="shared" ca="1" si="8"/>
        <v>43355</v>
      </c>
      <c r="S24" s="119"/>
      <c r="T24" s="119"/>
      <c r="U24" s="120"/>
      <c r="V24" s="119"/>
      <c r="W24" s="121"/>
      <c r="X24" s="121"/>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row>
    <row r="25" spans="1:389" s="122" customFormat="1" ht="12" hidden="1">
      <c r="A25" s="140"/>
      <c r="B25" s="137"/>
      <c r="C25" s="110">
        <v>2</v>
      </c>
      <c r="D25" s="111" t="str">
        <f t="shared" si="6"/>
        <v>1.13</v>
      </c>
      <c r="E25" s="113" t="s">
        <v>301</v>
      </c>
      <c r="F25" s="113"/>
      <c r="G25" s="113"/>
      <c r="H25" s="114" t="str">
        <f>D28</f>
        <v>1.16</v>
      </c>
      <c r="I25" s="114"/>
      <c r="J25" s="141"/>
      <c r="K25" s="115"/>
      <c r="L25" s="115"/>
      <c r="M25" s="116"/>
      <c r="N25" s="124"/>
      <c r="O25" s="125"/>
      <c r="P25" s="129"/>
      <c r="Q25" s="118">
        <f ca="1">IF(K25&lt;&gt;"",K25,IF(OR(H25&lt;&gt;"",I25&lt;&gt;"",J25&lt;&gt;""),WORKDAY.INTL(MAX(IFERROR(INDEX(R:R,MATCH(H25,D:D,0)),0),IFERROR(INDEX(R:R,MATCH(I25,D:D,0)),0),IFERROR(INDEX(R:R,MATCH(J25,D:D,0)),0)),1,weekend,holidays),IF(L25&lt;&gt;"",IF(M25&lt;&gt;"",WORKDAY.INTL(L25,-(MAX(M25,1)-1),weekend,holidays),L25-(MAX(N25,1)-1))," - ")))</f>
        <v>43515</v>
      </c>
      <c r="R25" s="118">
        <f t="shared" ca="1" si="7"/>
        <v>43515</v>
      </c>
      <c r="S25" s="119"/>
      <c r="T25" s="119"/>
      <c r="U25" s="120"/>
      <c r="V25" s="119"/>
      <c r="W25" s="121"/>
      <c r="X25" s="121"/>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row>
    <row r="26" spans="1:389" s="122" customFormat="1" ht="12" hidden="1">
      <c r="A26" s="140"/>
      <c r="B26" s="137"/>
      <c r="C26" s="110">
        <v>2</v>
      </c>
      <c r="D26" s="111" t="str">
        <f t="shared" si="6"/>
        <v>1.14</v>
      </c>
      <c r="E26" s="113" t="s">
        <v>302</v>
      </c>
      <c r="F26" s="113"/>
      <c r="G26" s="113"/>
      <c r="H26" s="114" t="str">
        <f>D28</f>
        <v>1.16</v>
      </c>
      <c r="I26" s="114"/>
      <c r="J26" s="114"/>
      <c r="K26" s="115"/>
      <c r="L26" s="115"/>
      <c r="M26" s="116"/>
      <c r="N26" s="124"/>
      <c r="O26" s="125"/>
      <c r="P26" s="129"/>
      <c r="Q26" s="118">
        <f ca="1">IF(K26&lt;&gt;"",K26,IF(OR(H26&lt;&gt;"",I26&lt;&gt;"",J26&lt;&gt;""),WORKDAY.INTL(MAX(IFERROR(INDEX(R:R,MATCH(H26,D:D,0)),0),IFERROR(INDEX(R:R,MATCH(I26,D:D,0)),0),IFERROR(INDEX(R:R,MATCH(J26,D:D,0)),0)),1,weekend,holidays),IF(L26&lt;&gt;"",IF(M26&lt;&gt;"",WORKDAY.INTL(L26,-(MAX(M26,1)-1),weekend,holidays),L26-(MAX(N26,1)-1))," - ")))</f>
        <v>43515</v>
      </c>
      <c r="R26" s="118">
        <f t="shared" ca="1" si="7"/>
        <v>43515</v>
      </c>
      <c r="S26" s="119"/>
      <c r="T26" s="119"/>
      <c r="U26" s="120"/>
      <c r="V26" s="119"/>
      <c r="W26" s="121"/>
      <c r="X26" s="121"/>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row>
    <row r="27" spans="1:389" s="122" customFormat="1" ht="12" hidden="1">
      <c r="A27" s="140"/>
      <c r="B27" s="137"/>
      <c r="C27" s="110">
        <v>2</v>
      </c>
      <c r="D27" s="111" t="str">
        <f t="shared" si="6"/>
        <v>1.15</v>
      </c>
      <c r="E27" s="113" t="s">
        <v>303</v>
      </c>
      <c r="F27" s="113"/>
      <c r="G27" s="113"/>
      <c r="H27" s="114" t="str">
        <f>D28</f>
        <v>1.16</v>
      </c>
      <c r="I27" s="114"/>
      <c r="J27" s="114"/>
      <c r="K27" s="115"/>
      <c r="L27" s="115"/>
      <c r="M27" s="116"/>
      <c r="N27" s="124"/>
      <c r="O27" s="125"/>
      <c r="P27" s="129"/>
      <c r="Q27" s="118">
        <f ca="1">IF(K27&lt;&gt;"",K27,IF(OR(H27&lt;&gt;"",I27&lt;&gt;"",J27&lt;&gt;""),WORKDAY.INTL(MAX(IFERROR(INDEX(R:R,MATCH(H27,D:D,0)),0),IFERROR(INDEX(R:R,MATCH(I27,D:D,0)),0),IFERROR(INDEX(R:R,MATCH(J27,D:D,0)),0)),1,weekend,holidays),IF(L27&lt;&gt;"",IF(M27&lt;&gt;"",WORKDAY.INTL(L27,-(MAX(M27,1)-1),weekend,holidays),L27-(MAX(N27,1)-1))," - ")))</f>
        <v>43515</v>
      </c>
      <c r="R27" s="118">
        <f t="shared" ca="1" si="7"/>
        <v>43515</v>
      </c>
      <c r="S27" s="119"/>
      <c r="T27" s="119"/>
      <c r="U27" s="120"/>
      <c r="V27" s="119"/>
      <c r="W27" s="121"/>
      <c r="X27" s="121"/>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row>
    <row r="28" spans="1:389" s="122" customFormat="1" ht="12" hidden="1">
      <c r="A28" s="140"/>
      <c r="B28" s="137"/>
      <c r="C28" s="110">
        <v>2</v>
      </c>
      <c r="D28" s="111" t="str">
        <f t="shared" si="6"/>
        <v>1.16</v>
      </c>
      <c r="E28" s="113" t="s">
        <v>283</v>
      </c>
      <c r="F28" s="113"/>
      <c r="G28" s="113"/>
      <c r="H28" s="114"/>
      <c r="I28" s="114"/>
      <c r="J28" s="114"/>
      <c r="K28" s="115"/>
      <c r="L28" s="115">
        <v>43514</v>
      </c>
      <c r="M28" s="116"/>
      <c r="N28" s="124"/>
      <c r="O28" s="125"/>
      <c r="P28" s="129"/>
      <c r="Q28" s="118">
        <f>IF(K28&lt;&gt;"",K28,IF(OR(H28&lt;&gt;"",I28&lt;&gt;"",J28&lt;&gt;""),WORKDAY.INTL(MAX(IFERROR(INDEX(R:R,MATCH(H28,D:D,0)),0),IFERROR(INDEX(R:R,MATCH(I28,D:D,0)),0),IFERROR(INDEX(R:R,MATCH(J28,D:D,0)),0)),1,weekend,holidays),IF(L28&lt;&gt;"",IF(M28&lt;&gt;"",WORKDAY.INTL(L28,-(MAX(M28,1)-1),weekend,holidays),L28-(MAX(N28,1)-1))," - ")))</f>
        <v>43514</v>
      </c>
      <c r="R28" s="118">
        <f t="shared" ref="R28:R44" si="9">IF(L28&lt;&gt;"",L28,IF(Q28=" - "," - ",IF(M28&lt;&gt;"",WORKDAY.INTL(Q28,M28-1,weekend,holidays),Q28+MAX(N28,1)-1)))</f>
        <v>43514</v>
      </c>
      <c r="S28" s="119"/>
      <c r="T28" s="119"/>
      <c r="U28" s="120"/>
      <c r="V28" s="119"/>
      <c r="W28" s="121"/>
      <c r="X28" s="121"/>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row>
    <row r="29" spans="1:389" s="122" customFormat="1" ht="12" hidden="1">
      <c r="A29" s="140"/>
      <c r="B29" s="137"/>
      <c r="C29" s="110">
        <v>1</v>
      </c>
      <c r="D29" s="111" t="str">
        <f t="shared" si="6"/>
        <v>2</v>
      </c>
      <c r="E29" s="113" t="s">
        <v>340</v>
      </c>
      <c r="F29" s="113"/>
      <c r="G29" s="113"/>
      <c r="H29" s="114"/>
      <c r="I29" s="114"/>
      <c r="J29" s="114"/>
      <c r="K29" s="115"/>
      <c r="L29" s="115"/>
      <c r="M29" s="129"/>
      <c r="N29" s="124"/>
      <c r="O29" s="125"/>
      <c r="P29" s="129"/>
      <c r="Q29" s="118" t="str">
        <f>IF(K29&lt;&gt;"",K29,IF(OR(H29&lt;&gt;"",I29&lt;&gt;"",J29&lt;&gt;""),WORKDAY.INTL(MAX(IFERROR(INDEX(R:R,MATCH(H29,D:D,0)),0),IFERROR(INDEX(R:R,MATCH(I29,D:D,0)),0),IFERROR(INDEX(R:R,MATCH(J29,D:D,0)),0)),1,weekend,holidays),IF(L29&lt;&gt;"",IF(M29&lt;&gt;"",WORKDAY.INTL(L29,-(MAX(M29,1)-1),weekend,holidays),L29-(MAX(N29,1)-1))," - ")))</f>
        <v xml:space="preserve"> - </v>
      </c>
      <c r="R29" s="118" t="str">
        <f t="shared" si="9"/>
        <v xml:space="preserve"> - </v>
      </c>
      <c r="S29" s="119"/>
      <c r="T29" s="119"/>
      <c r="U29" s="120"/>
      <c r="V29" s="119"/>
      <c r="W29" s="121"/>
      <c r="X29" s="121"/>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row>
    <row r="30" spans="1:389" s="122" customFormat="1" ht="12" hidden="1">
      <c r="A30" s="140"/>
      <c r="B30" s="137"/>
      <c r="C30" s="110">
        <v>2</v>
      </c>
      <c r="D30" s="111" t="str">
        <f t="shared" si="6"/>
        <v>2.1</v>
      </c>
      <c r="E30" s="113" t="s">
        <v>304</v>
      </c>
      <c r="F30" s="113"/>
      <c r="G30" s="113"/>
      <c r="H30" s="114"/>
      <c r="I30" s="114"/>
      <c r="J30" s="114"/>
      <c r="K30" s="115"/>
      <c r="L30" s="115">
        <v>43326</v>
      </c>
      <c r="M30" s="124"/>
      <c r="N30" s="124"/>
      <c r="O30" s="125"/>
      <c r="P30" s="116"/>
      <c r="Q30" s="118">
        <f>IF(K30&lt;&gt;"",K30,IF(OR(H30&lt;&gt;"",I30&lt;&gt;"",J30&lt;&gt;""),WORKDAY.INTL(MAX(IFERROR(INDEX(R:R,MATCH(H30,D:D,0)),0),IFERROR(INDEX(R:R,MATCH(I30,D:D,0)),0),IFERROR(INDEX(R:R,MATCH(J30,D:D,0)),0)),1,weekend,holidays),IF(L30&lt;&gt;"",IF(M30&lt;&gt;"",WORKDAY.INTL(L30,-(MAX(M30,1)-1),weekend,holidays),L30-(MAX(N30,1)-1))," - ")))</f>
        <v>43326</v>
      </c>
      <c r="R30" s="118">
        <f t="shared" si="9"/>
        <v>43326</v>
      </c>
      <c r="S30" s="119"/>
      <c r="T30" s="119"/>
      <c r="U30" s="120"/>
      <c r="V30" s="119"/>
      <c r="W30" s="121"/>
      <c r="X30" s="121"/>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row>
    <row r="31" spans="1:389" s="122" customFormat="1" ht="12" hidden="1">
      <c r="A31" s="140"/>
      <c r="B31" s="137"/>
      <c r="C31" s="110">
        <v>2</v>
      </c>
      <c r="D31" s="111" t="str">
        <f t="shared" si="6"/>
        <v>2.2</v>
      </c>
      <c r="E31" s="113" t="s">
        <v>305</v>
      </c>
      <c r="F31" s="113"/>
      <c r="G31" s="113"/>
      <c r="H31" s="114"/>
      <c r="I31" s="114"/>
      <c r="J31" s="114"/>
      <c r="K31" s="115"/>
      <c r="L31" s="115">
        <v>43333</v>
      </c>
      <c r="M31" s="124"/>
      <c r="N31" s="124"/>
      <c r="O31" s="125"/>
      <c r="P31" s="116"/>
      <c r="Q31" s="118">
        <f>IF(K31&lt;&gt;"",K31,IF(OR(H31&lt;&gt;"",I31&lt;&gt;"",J31&lt;&gt;""),WORKDAY.INTL(MAX(IFERROR(INDEX(R:R,MATCH(H31,D:D,0)),0),IFERROR(INDEX(R:R,MATCH(I31,D:D,0)),0),IFERROR(INDEX(R:R,MATCH(J31,D:D,0)),0)),1,weekend,holidays),IF(L31&lt;&gt;"",IF(M31&lt;&gt;"",WORKDAY.INTL(L31,-(MAX(M31,1)-1),weekend,holidays),L31-(MAX(N31,1)-1))," - ")))</f>
        <v>43333</v>
      </c>
      <c r="R31" s="118">
        <f t="shared" si="9"/>
        <v>43333</v>
      </c>
      <c r="S31" s="119"/>
      <c r="T31" s="119"/>
      <c r="U31" s="120"/>
      <c r="V31" s="119"/>
      <c r="W31" s="121"/>
      <c r="X31" s="121"/>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row>
    <row r="32" spans="1:389" s="122" customFormat="1" ht="12" hidden="1">
      <c r="A32" s="140"/>
      <c r="B32" s="137"/>
      <c r="C32" s="110">
        <v>2</v>
      </c>
      <c r="D32" s="111" t="str">
        <f t="shared" si="6"/>
        <v>2.3</v>
      </c>
      <c r="E32" s="113" t="s">
        <v>306</v>
      </c>
      <c r="F32" s="113"/>
      <c r="G32" s="113"/>
      <c r="H32" s="114" t="str">
        <f>D31</f>
        <v>2.2</v>
      </c>
      <c r="I32" s="114" t="str">
        <f>D30</f>
        <v>2.1</v>
      </c>
      <c r="J32" s="114"/>
      <c r="K32" s="115"/>
      <c r="L32" s="115"/>
      <c r="M32" s="116"/>
      <c r="N32" s="124"/>
      <c r="O32" s="125"/>
      <c r="P32" s="129"/>
      <c r="Q32" s="118">
        <f ca="1">IF(K32&lt;&gt;"",K32,IF(OR(H32&lt;&gt;"",I32&lt;&gt;"",J32&lt;&gt;""),WORKDAY.INTL(MAX(IFERROR(INDEX(R:R,MATCH(H32,D:D,0)),0),IFERROR(INDEX(R:R,MATCH(I32,D:D,0)),0),IFERROR(INDEX(R:R,MATCH(J32,D:D,0)),0)),1,weekend,holidays),IF(L32&lt;&gt;"",IF(M32&lt;&gt;"",WORKDAY.INTL(L32,-(MAX(M32,1)-1),weekend,holidays),L32-(MAX(N32,1)-1))," - ")))</f>
        <v>43334</v>
      </c>
      <c r="R32" s="118">
        <f t="shared" ca="1" si="9"/>
        <v>43334</v>
      </c>
      <c r="S32" s="119"/>
      <c r="T32" s="119"/>
      <c r="U32" s="120"/>
      <c r="V32" s="119"/>
      <c r="W32" s="121"/>
      <c r="X32" s="121"/>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row>
    <row r="33" spans="1:389" s="122" customFormat="1" ht="12" hidden="1">
      <c r="A33" s="136"/>
      <c r="B33" s="137"/>
      <c r="C33" s="110">
        <v>2</v>
      </c>
      <c r="D33" s="111" t="str">
        <f t="shared" si="6"/>
        <v>2.4</v>
      </c>
      <c r="E33" s="113" t="s">
        <v>307</v>
      </c>
      <c r="F33" s="113"/>
      <c r="G33" s="113"/>
      <c r="H33" s="141"/>
      <c r="I33" s="141"/>
      <c r="J33" s="114"/>
      <c r="K33" s="115"/>
      <c r="L33" s="115"/>
      <c r="M33" s="116"/>
      <c r="N33" s="124"/>
      <c r="O33" s="125"/>
      <c r="P33" s="129"/>
      <c r="Q33" s="118" t="str">
        <f>IF(K33&lt;&gt;"",K33,IF(OR(H33&lt;&gt;"",I33&lt;&gt;"",J33&lt;&gt;""),WORKDAY.INTL(MAX(IFERROR(INDEX(R:R,MATCH(H33,D:D,0)),0),IFERROR(INDEX(R:R,MATCH(I33,D:D,0)),0),IFERROR(INDEX(R:R,MATCH(J33,D:D,0)),0)),1,weekend,holidays),IF(L33&lt;&gt;"",IF(M33&lt;&gt;"",WORKDAY.INTL(L33,-(MAX(M33,1)-1),weekend,holidays),L33-(MAX(N33,1)-1))," - ")))</f>
        <v xml:space="preserve"> - </v>
      </c>
      <c r="R33" s="118" t="str">
        <f t="shared" si="9"/>
        <v xml:space="preserve"> - </v>
      </c>
      <c r="S33" s="119"/>
      <c r="T33" s="119"/>
      <c r="U33" s="120"/>
      <c r="V33" s="119"/>
      <c r="W33" s="121"/>
      <c r="X33" s="121"/>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row>
    <row r="34" spans="1:389" s="122" customFormat="1" ht="12" hidden="1">
      <c r="A34" s="136"/>
      <c r="B34" s="137"/>
      <c r="C34" s="110">
        <v>2</v>
      </c>
      <c r="D34" s="111" t="str">
        <f t="shared" si="6"/>
        <v>2.5</v>
      </c>
      <c r="E34" s="113" t="s">
        <v>308</v>
      </c>
      <c r="F34" s="113"/>
      <c r="G34" s="113"/>
      <c r="H34" s="114"/>
      <c r="I34" s="114"/>
      <c r="J34" s="141"/>
      <c r="K34" s="115"/>
      <c r="L34" s="115"/>
      <c r="M34" s="116"/>
      <c r="N34" s="124"/>
      <c r="O34" s="125"/>
      <c r="P34" s="129"/>
      <c r="Q34" s="118" t="str">
        <f>IF(K34&lt;&gt;"",K34,IF(OR(H34&lt;&gt;"",I34&lt;&gt;"",J34&lt;&gt;""),WORKDAY.INTL(MAX(IFERROR(INDEX(R:R,MATCH(H34,D:D,0)),0),IFERROR(INDEX(R:R,MATCH(I34,D:D,0)),0),IFERROR(INDEX(R:R,MATCH(J34,D:D,0)),0)),1,weekend,holidays),IF(L34&lt;&gt;"",IF(M34&lt;&gt;"",WORKDAY.INTL(L34,-(MAX(M34,1)-1),weekend,holidays),L34-(MAX(N34,1)-1))," - ")))</f>
        <v xml:space="preserve"> - </v>
      </c>
      <c r="R34" s="118" t="str">
        <f t="shared" si="9"/>
        <v xml:space="preserve"> - </v>
      </c>
      <c r="S34" s="119"/>
      <c r="T34" s="119"/>
      <c r="U34" s="120"/>
      <c r="V34" s="119"/>
      <c r="W34" s="121"/>
      <c r="X34" s="121"/>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row>
    <row r="35" spans="1:389" s="122" customFormat="1" ht="12" hidden="1">
      <c r="A35" s="136"/>
      <c r="B35" s="137"/>
      <c r="C35" s="110">
        <v>2</v>
      </c>
      <c r="D35" s="111" t="str">
        <f t="shared" si="6"/>
        <v>2.6</v>
      </c>
      <c r="E35" s="113" t="s">
        <v>309</v>
      </c>
      <c r="F35" s="113"/>
      <c r="G35" s="113"/>
      <c r="H35" s="114"/>
      <c r="I35" s="114"/>
      <c r="J35" s="114"/>
      <c r="K35" s="115"/>
      <c r="L35" s="115">
        <v>43347</v>
      </c>
      <c r="M35" s="116"/>
      <c r="N35" s="124"/>
      <c r="O35" s="125"/>
      <c r="P35" s="129"/>
      <c r="Q35" s="118">
        <f>IF(K35&lt;&gt;"",K35,IF(OR(H35&lt;&gt;"",I35&lt;&gt;"",J35&lt;&gt;""),WORKDAY.INTL(MAX(IFERROR(INDEX(R:R,MATCH(H35,D:D,0)),0),IFERROR(INDEX(R:R,MATCH(I35,D:D,0)),0),IFERROR(INDEX(R:R,MATCH(J35,D:D,0)),0)),1,weekend,holidays),IF(L35&lt;&gt;"",IF(M35&lt;&gt;"",WORKDAY.INTL(L35,-(MAX(M35,1)-1),weekend,holidays),L35-(MAX(N35,1)-1))," - ")))</f>
        <v>43347</v>
      </c>
      <c r="R35" s="118">
        <f t="shared" si="9"/>
        <v>43347</v>
      </c>
      <c r="S35" s="119"/>
      <c r="T35" s="119"/>
      <c r="U35" s="120"/>
      <c r="V35" s="119"/>
      <c r="W35" s="121"/>
      <c r="X35" s="121"/>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row>
    <row r="36" spans="1:389" s="122" customFormat="1" ht="12" hidden="1">
      <c r="A36" s="136"/>
      <c r="B36" s="137"/>
      <c r="C36" s="110">
        <v>2</v>
      </c>
      <c r="D36" s="111" t="str">
        <f t="shared" si="6"/>
        <v>2.7</v>
      </c>
      <c r="E36" s="113" t="s">
        <v>310</v>
      </c>
      <c r="F36" s="113"/>
      <c r="G36" s="113"/>
      <c r="H36" s="114" t="str">
        <f>D31</f>
        <v>2.2</v>
      </c>
      <c r="I36" s="114" t="str">
        <f>D30</f>
        <v>2.1</v>
      </c>
      <c r="J36" s="114"/>
      <c r="K36" s="115"/>
      <c r="L36" s="115">
        <v>43340</v>
      </c>
      <c r="M36" s="116"/>
      <c r="N36" s="124"/>
      <c r="O36" s="125"/>
      <c r="P36" s="129"/>
      <c r="Q36" s="118">
        <f ca="1">IF(K36&lt;&gt;"",K36,IF(OR(H36&lt;&gt;"",I36&lt;&gt;"",J36&lt;&gt;""),WORKDAY.INTL(MAX(IFERROR(INDEX(R:R,MATCH(H36,D:D,0)),0),IFERROR(INDEX(R:R,MATCH(I36,D:D,0)),0),IFERROR(INDEX(R:R,MATCH(J36,D:D,0)),0)),1,weekend,holidays),IF(L36&lt;&gt;"",IF(M36&lt;&gt;"",WORKDAY.INTL(L36,-(MAX(M36,1)-1),weekend,holidays),L36-(MAX(N36,1)-1))," - ")))</f>
        <v>43334</v>
      </c>
      <c r="R36" s="118">
        <f t="shared" si="9"/>
        <v>43340</v>
      </c>
      <c r="S36" s="119"/>
      <c r="T36" s="119"/>
      <c r="U36" s="120"/>
      <c r="V36" s="119"/>
      <c r="W36" s="121"/>
      <c r="X36" s="121"/>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row>
    <row r="37" spans="1:389" s="122" customFormat="1" ht="12" hidden="1">
      <c r="A37" s="136"/>
      <c r="B37" s="137"/>
      <c r="C37" s="110">
        <v>2</v>
      </c>
      <c r="D37" s="111" t="str">
        <f t="shared" si="6"/>
        <v>2.8</v>
      </c>
      <c r="E37" s="113" t="s">
        <v>311</v>
      </c>
      <c r="F37" s="113"/>
      <c r="G37" s="113"/>
      <c r="H37" s="114"/>
      <c r="I37" s="114"/>
      <c r="J37" s="114"/>
      <c r="K37" s="144"/>
      <c r="L37" s="144">
        <v>43333</v>
      </c>
      <c r="M37" s="116"/>
      <c r="N37" s="124"/>
      <c r="O37" s="125"/>
      <c r="P37" s="116"/>
      <c r="Q37" s="118">
        <f>IF(K37&lt;&gt;"",K37,IF(OR(H37&lt;&gt;"",I37&lt;&gt;"",J37&lt;&gt;""),WORKDAY.INTL(MAX(IFERROR(INDEX(R:R,MATCH(H37,D:D,0)),0),IFERROR(INDEX(R:R,MATCH(I37,D:D,0)),0),IFERROR(INDEX(R:R,MATCH(J37,D:D,0)),0)),1,weekend,holidays),IF(L37&lt;&gt;"",IF(M37&lt;&gt;"",WORKDAY.INTL(L37,-(MAX(M37,1)-1),weekend,holidays),L37-(MAX(N37,1)-1))," - ")))</f>
        <v>43333</v>
      </c>
      <c r="R37" s="118">
        <f t="shared" si="9"/>
        <v>43333</v>
      </c>
      <c r="S37" s="119"/>
      <c r="T37" s="119"/>
      <c r="U37" s="120"/>
      <c r="V37" s="119"/>
      <c r="W37" s="121"/>
      <c r="X37" s="121"/>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row>
    <row r="38" spans="1:389" s="122" customFormat="1" ht="12" hidden="1">
      <c r="A38" s="136"/>
      <c r="B38" s="137"/>
      <c r="C38" s="110">
        <v>2</v>
      </c>
      <c r="D38" s="111" t="str">
        <f t="shared" si="6"/>
        <v>2.9</v>
      </c>
      <c r="E38" s="113" t="s">
        <v>312</v>
      </c>
      <c r="F38" s="113"/>
      <c r="G38" s="113"/>
      <c r="H38" s="114"/>
      <c r="I38" s="114"/>
      <c r="J38" s="114"/>
      <c r="K38" s="115"/>
      <c r="L38" s="115">
        <v>43340</v>
      </c>
      <c r="M38" s="116"/>
      <c r="N38" s="124"/>
      <c r="O38" s="125"/>
      <c r="P38" s="116"/>
      <c r="Q38" s="118">
        <f>IF(K38&lt;&gt;"",K38,IF(OR(H38&lt;&gt;"",I38&lt;&gt;"",J38&lt;&gt;""),WORKDAY.INTL(MAX(IFERROR(INDEX(R:R,MATCH(H38,D:D,0)),0),IFERROR(INDEX(R:R,MATCH(I38,D:D,0)),0),IFERROR(INDEX(R:R,MATCH(J38,D:D,0)),0)),1,weekend,holidays),IF(L38&lt;&gt;"",IF(M38&lt;&gt;"",WORKDAY.INTL(L38,-(MAX(M38,1)-1),weekend,holidays),L38-(MAX(N38,1)-1))," - ")))</f>
        <v>43340</v>
      </c>
      <c r="R38" s="118">
        <f t="shared" si="9"/>
        <v>43340</v>
      </c>
      <c r="S38" s="119"/>
      <c r="T38" s="119"/>
      <c r="U38" s="120"/>
      <c r="V38" s="119"/>
      <c r="W38" s="121"/>
      <c r="X38" s="121"/>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row>
    <row r="39" spans="1:389" s="122" customFormat="1" ht="12" hidden="1">
      <c r="A39" s="136"/>
      <c r="B39" s="137"/>
      <c r="C39" s="110">
        <v>2</v>
      </c>
      <c r="D39" s="111" t="str">
        <f t="shared" si="6"/>
        <v>2.10</v>
      </c>
      <c r="E39" s="113" t="s">
        <v>313</v>
      </c>
      <c r="F39" s="113"/>
      <c r="G39" s="113"/>
      <c r="H39" s="114" t="str">
        <f>D33</f>
        <v>2.4</v>
      </c>
      <c r="I39" s="114" t="str">
        <f>D34</f>
        <v>2.5</v>
      </c>
      <c r="J39" s="114"/>
      <c r="K39" s="115"/>
      <c r="L39" s="115"/>
      <c r="M39" s="124"/>
      <c r="N39" s="124"/>
      <c r="O39" s="125"/>
      <c r="P39" s="129"/>
      <c r="Q39" s="118" t="e">
        <f ca="1">IF(K39&lt;&gt;"",K39,IF(OR(H39&lt;&gt;"",I39&lt;&gt;"",J39&lt;&gt;""),WORKDAY.INTL(MAX(IFERROR(INDEX(R:R,MATCH(H39,D:D,0)),0),IFERROR(INDEX(R:R,MATCH(I39,D:D,0)),0),IFERROR(INDEX(R:R,MATCH(J39,D:D,0)),0)),1,weekend,holidays),IF(L39&lt;&gt;"",IF(M39&lt;&gt;"",WORKDAY.INTL(L39,-(MAX(M39,1)-1),weekend,holidays),L39-(MAX(N39,1)-1))," - ")))</f>
        <v>#VALUE!</v>
      </c>
      <c r="R39" s="118" t="e">
        <f t="shared" ca="1" si="9"/>
        <v>#VALUE!</v>
      </c>
      <c r="S39" s="119"/>
      <c r="T39" s="119"/>
      <c r="U39" s="120"/>
      <c r="V39" s="119"/>
      <c r="W39" s="121"/>
      <c r="X39" s="121"/>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row>
    <row r="40" spans="1:389" s="122" customFormat="1" ht="12" hidden="1">
      <c r="A40" s="136"/>
      <c r="B40" s="137"/>
      <c r="C40" s="110">
        <v>2</v>
      </c>
      <c r="D40" s="111" t="str">
        <f t="shared" si="6"/>
        <v>2.11</v>
      </c>
      <c r="E40" s="113" t="s">
        <v>314</v>
      </c>
      <c r="F40" s="113"/>
      <c r="G40" s="113"/>
      <c r="H40" s="128"/>
      <c r="I40" s="114"/>
      <c r="J40" s="114"/>
      <c r="K40" s="115"/>
      <c r="L40" s="115"/>
      <c r="M40" s="116"/>
      <c r="N40" s="124"/>
      <c r="O40" s="125"/>
      <c r="P40" s="116"/>
      <c r="Q40" s="118" t="str">
        <f>IF(K40&lt;&gt;"",K40,IF(OR(H40&lt;&gt;"",I40&lt;&gt;"",J40&lt;&gt;""),WORKDAY.INTL(MAX(IFERROR(INDEX(R:R,MATCH(H40,D:D,0)),0),IFERROR(INDEX(R:R,MATCH(I40,D:D,0)),0),IFERROR(INDEX(R:R,MATCH(J40,D:D,0)),0)),1,weekend,holidays),IF(L40&lt;&gt;"",IF(M40&lt;&gt;"",WORKDAY.INTL(L40,-(MAX(M40,1)-1),weekend,holidays),L40-(MAX(N40,1)-1))," - ")))</f>
        <v xml:space="preserve"> - </v>
      </c>
      <c r="R40" s="118" t="str">
        <f t="shared" si="9"/>
        <v xml:space="preserve"> - </v>
      </c>
      <c r="S40" s="119"/>
      <c r="T40" s="119"/>
      <c r="U40" s="120"/>
      <c r="V40" s="119"/>
      <c r="W40" s="121"/>
      <c r="X40" s="121"/>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row>
    <row r="41" spans="1:389" s="122" customFormat="1" ht="12" hidden="1">
      <c r="A41" s="136"/>
      <c r="B41" s="137"/>
      <c r="C41" s="110">
        <v>2</v>
      </c>
      <c r="D41" s="111" t="str">
        <f t="shared" si="6"/>
        <v>2.12</v>
      </c>
      <c r="E41" s="113" t="s">
        <v>315</v>
      </c>
      <c r="F41" s="113"/>
      <c r="G41" s="113"/>
      <c r="H41" s="114"/>
      <c r="I41" s="141"/>
      <c r="J41" s="114"/>
      <c r="K41" s="115"/>
      <c r="L41" s="115"/>
      <c r="M41" s="116"/>
      <c r="N41" s="124"/>
      <c r="O41" s="125"/>
      <c r="P41" s="129"/>
      <c r="Q41" s="118" t="str">
        <f>IF(K41&lt;&gt;"",K41,IF(OR(H41&lt;&gt;"",I41&lt;&gt;"",J41&lt;&gt;""),WORKDAY.INTL(MAX(IFERROR(INDEX(R:R,MATCH(H41,D:D,0)),0),IFERROR(INDEX(R:R,MATCH(I41,D:D,0)),0),IFERROR(INDEX(R:R,MATCH(J41,D:D,0)),0)),1,weekend,holidays),IF(L41&lt;&gt;"",IF(M41&lt;&gt;"",WORKDAY.INTL(L41,-(MAX(M41,1)-1),weekend,holidays),L41-(MAX(N41,1)-1))," - ")))</f>
        <v xml:space="preserve"> - </v>
      </c>
      <c r="R41" s="118" t="str">
        <f t="shared" si="9"/>
        <v xml:space="preserve"> - </v>
      </c>
      <c r="S41" s="119"/>
      <c r="T41" s="119"/>
      <c r="U41" s="120"/>
      <c r="V41" s="119"/>
      <c r="W41" s="121"/>
      <c r="X41" s="121"/>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row>
    <row r="42" spans="1:389" s="122" customFormat="1" ht="12" hidden="1">
      <c r="A42" s="136"/>
      <c r="B42" s="137"/>
      <c r="C42" s="110">
        <v>2</v>
      </c>
      <c r="D42" s="111" t="str">
        <f t="shared" ref="D42:D48" si="10">IF(C42="","",IF(C42&gt;prevLevel,IF(prevWBS="","1",prevWBS)&amp;REPT(".1",C42-MAX(prevLevel,1)),IF(ISERROR(FIND(".",prevWBS)),REPT("1.",C42-1)&amp;IFERROR(VALUE(prevWBS)+1,"1"),IF(C42=1,"",IFERROR(LEFT(prevWBS,FIND("^",SUBSTITUTE(prevWBS,".","^",C42-1))),""))&amp;VALUE(TRIM(MID(SUBSTITUTE(prevWBS,".",REPT(" ",LEN(prevWBS))),(C42-1)*LEN(prevWBS)+1,LEN(prevWBS))))+1)))</f>
        <v>2.13</v>
      </c>
      <c r="E42" s="113" t="s">
        <v>316</v>
      </c>
      <c r="F42" s="113"/>
      <c r="G42" s="113"/>
      <c r="H42" s="114"/>
      <c r="I42" s="114"/>
      <c r="J42" s="114"/>
      <c r="K42" s="115"/>
      <c r="L42" s="115">
        <v>43444</v>
      </c>
      <c r="M42" s="116"/>
      <c r="N42" s="124"/>
      <c r="O42" s="125"/>
      <c r="P42" s="129"/>
      <c r="Q42" s="118">
        <f>IF(K42&lt;&gt;"",K42,IF(OR(H42&lt;&gt;"",I42&lt;&gt;"",J42&lt;&gt;""),WORKDAY.INTL(MAX(IFERROR(INDEX(R:R,MATCH(H42,D:D,0)),0),IFERROR(INDEX(R:R,MATCH(I42,D:D,0)),0),IFERROR(INDEX(R:R,MATCH(J42,D:D,0)),0)),1,weekend,holidays),IF(L42&lt;&gt;"",IF(M42&lt;&gt;"",WORKDAY.INTL(L42,-(MAX(M42,1)-1),weekend,holidays),L42-(MAX(N42,1)-1))," - ")))</f>
        <v>43444</v>
      </c>
      <c r="R42" s="118">
        <f t="shared" si="9"/>
        <v>43444</v>
      </c>
      <c r="S42" s="119"/>
      <c r="T42" s="119"/>
      <c r="U42" s="120"/>
      <c r="V42" s="119"/>
      <c r="W42" s="121"/>
      <c r="X42" s="121"/>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row>
    <row r="43" spans="1:389" s="122" customFormat="1" ht="12" hidden="1">
      <c r="A43" s="136"/>
      <c r="B43" s="137"/>
      <c r="C43" s="110">
        <v>2</v>
      </c>
      <c r="D43" s="111" t="str">
        <f t="shared" si="10"/>
        <v>2.14</v>
      </c>
      <c r="E43" s="113" t="s">
        <v>317</v>
      </c>
      <c r="F43" s="113"/>
      <c r="G43" s="113"/>
      <c r="H43" s="114"/>
      <c r="I43" s="114"/>
      <c r="J43" s="114"/>
      <c r="K43" s="115"/>
      <c r="L43" s="115"/>
      <c r="M43" s="116">
        <v>7</v>
      </c>
      <c r="N43" s="124"/>
      <c r="O43" s="125"/>
      <c r="P43" s="129"/>
      <c r="Q43" s="118" t="str">
        <f>IF(K43&lt;&gt;"",K43,IF(OR(H43&lt;&gt;"",I43&lt;&gt;"",J43&lt;&gt;""),WORKDAY.INTL(MAX(IFERROR(INDEX(R:R,MATCH(H43,D:D,0)),0),IFERROR(INDEX(R:R,MATCH(I43,D:D,0)),0),IFERROR(INDEX(R:R,MATCH(J43,D:D,0)),0)),1,weekend,holidays),IF(L43&lt;&gt;"",IF(M43&lt;&gt;"",WORKDAY.INTL(L43,-(MAX(M43,1)-1),weekend,holidays),L43-(MAX(N43,1)-1))," - ")))</f>
        <v xml:space="preserve"> - </v>
      </c>
      <c r="R43" s="118" t="str">
        <f t="shared" si="9"/>
        <v xml:space="preserve"> - </v>
      </c>
      <c r="S43" s="119"/>
      <c r="T43" s="119"/>
      <c r="U43" s="120"/>
      <c r="V43" s="119"/>
      <c r="W43" s="121"/>
      <c r="X43" s="121"/>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row>
    <row r="44" spans="1:389" s="122" customFormat="1" ht="12" hidden="1">
      <c r="A44" s="136"/>
      <c r="B44" s="137"/>
      <c r="C44" s="110">
        <v>2</v>
      </c>
      <c r="D44" s="111" t="str">
        <f t="shared" si="10"/>
        <v>2.15</v>
      </c>
      <c r="E44" s="113" t="s">
        <v>318</v>
      </c>
      <c r="F44" s="113"/>
      <c r="G44" s="113"/>
      <c r="H44" s="114"/>
      <c r="I44" s="114"/>
      <c r="J44" s="114"/>
      <c r="K44" s="115"/>
      <c r="L44" s="115"/>
      <c r="M44" s="116"/>
      <c r="N44" s="124"/>
      <c r="O44" s="125"/>
      <c r="P44" s="116"/>
      <c r="Q44" s="118" t="str">
        <f>IF(K44&lt;&gt;"",K44,IF(OR(H44&lt;&gt;"",I44&lt;&gt;"",J44&lt;&gt;""),WORKDAY.INTL(MAX(IFERROR(INDEX(R:R,MATCH(H44,D:D,0)),0),IFERROR(INDEX(R:R,MATCH(I44,D:D,0)),0),IFERROR(INDEX(R:R,MATCH(J44,D:D,0)),0)),1,weekend,holidays),IF(L44&lt;&gt;"",IF(M44&lt;&gt;"",WORKDAY.INTL(L44,-(MAX(M44,1)-1),weekend,holidays),L44-(MAX(N44,1)-1))," - ")))</f>
        <v xml:space="preserve"> - </v>
      </c>
      <c r="R44" s="118" t="str">
        <f t="shared" si="9"/>
        <v xml:space="preserve"> - </v>
      </c>
      <c r="S44" s="119"/>
      <c r="T44" s="119"/>
      <c r="U44" s="120"/>
      <c r="V44" s="119"/>
      <c r="W44" s="121"/>
      <c r="X44" s="121"/>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row>
    <row r="45" spans="1:389" s="122" customFormat="1" ht="12" hidden="1">
      <c r="A45" s="136"/>
      <c r="B45" s="137"/>
      <c r="C45" s="110">
        <v>2</v>
      </c>
      <c r="D45" s="111" t="str">
        <f t="shared" si="10"/>
        <v>2.16</v>
      </c>
      <c r="E45" s="113" t="s">
        <v>319</v>
      </c>
      <c r="F45" s="113"/>
      <c r="G45" s="113"/>
      <c r="H45" s="114"/>
      <c r="I45" s="114"/>
      <c r="J45" s="114"/>
      <c r="K45" s="115"/>
      <c r="L45" s="115"/>
      <c r="M45" s="116"/>
      <c r="N45" s="124"/>
      <c r="O45" s="125"/>
      <c r="P45" s="116"/>
      <c r="Q45" s="118" t="str">
        <f>IF(K45&lt;&gt;"",K45,IF(OR(H45&lt;&gt;"",I45&lt;&gt;"",J45&lt;&gt;""),WORKDAY.INTL(MAX(IFERROR(INDEX(R:R,MATCH(H45,D:D,0)),0),IFERROR(INDEX(R:R,MATCH(I45,D:D,0)),0),IFERROR(INDEX(R:R,MATCH(J45,D:D,0)),0)),1,weekend,holidays),IF(L45&lt;&gt;"",IF(M45&lt;&gt;"",WORKDAY.INTL(L45,-(MAX(M45,1)-1),weekend,holidays),L45-(MAX(N45,1)-1))," - ")))</f>
        <v xml:space="preserve"> - </v>
      </c>
      <c r="R45" s="118" t="str">
        <f t="shared" ref="R45:R51" si="11">IF(L45&lt;&gt;"",L45,IF(Q45=" - "," - ",IF(M45&lt;&gt;"",WORKDAY.INTL(Q45,M45-1,weekend,holidays),Q45+MAX(N45,1)-1)))</f>
        <v xml:space="preserve"> - </v>
      </c>
      <c r="S45" s="119"/>
      <c r="T45" s="119"/>
      <c r="U45" s="120"/>
      <c r="V45" s="119"/>
      <c r="W45" s="121"/>
      <c r="X45" s="121"/>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row>
    <row r="46" spans="1:389" s="122" customFormat="1" ht="12" hidden="1">
      <c r="A46" s="136"/>
      <c r="B46" s="137"/>
      <c r="C46" s="110">
        <v>2</v>
      </c>
      <c r="D46" s="111" t="str">
        <f t="shared" si="10"/>
        <v>2.17</v>
      </c>
      <c r="E46" s="113" t="s">
        <v>320</v>
      </c>
      <c r="F46" s="113"/>
      <c r="G46" s="113"/>
      <c r="H46" s="114"/>
      <c r="I46" s="114"/>
      <c r="J46" s="114"/>
      <c r="K46" s="115"/>
      <c r="L46" s="115"/>
      <c r="M46" s="124"/>
      <c r="N46" s="124"/>
      <c r="O46" s="125"/>
      <c r="P46" s="116"/>
      <c r="Q46" s="118" t="str">
        <f>IF(K46&lt;&gt;"",K46,IF(OR(H46&lt;&gt;"",I46&lt;&gt;"",J46&lt;&gt;""),WORKDAY.INTL(MAX(IFERROR(INDEX(R:R,MATCH(H46,D:D,0)),0),IFERROR(INDEX(R:R,MATCH(I46,D:D,0)),0),IFERROR(INDEX(R:R,MATCH(J46,D:D,0)),0)),1,weekend,holidays),IF(L46&lt;&gt;"",IF(M46&lt;&gt;"",WORKDAY.INTL(L46,-(MAX(M46,1)-1),weekend,holidays),L46-(MAX(N46,1)-1))," - ")))</f>
        <v xml:space="preserve"> - </v>
      </c>
      <c r="R46" s="118" t="str">
        <f t="shared" si="11"/>
        <v xml:space="preserve"> - </v>
      </c>
      <c r="S46" s="119"/>
      <c r="T46" s="119"/>
      <c r="U46" s="120"/>
      <c r="V46" s="119"/>
      <c r="W46" s="121"/>
      <c r="X46" s="121"/>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row>
    <row r="47" spans="1:389" s="122" customFormat="1" ht="12" hidden="1">
      <c r="A47" s="136"/>
      <c r="B47" s="137"/>
      <c r="C47" s="110">
        <v>2</v>
      </c>
      <c r="D47" s="111" t="str">
        <f t="shared" si="10"/>
        <v>2.18</v>
      </c>
      <c r="E47" s="113" t="s">
        <v>321</v>
      </c>
      <c r="F47" s="113"/>
      <c r="G47" s="113"/>
      <c r="H47" s="128"/>
      <c r="I47" s="141"/>
      <c r="J47" s="114"/>
      <c r="K47" s="115"/>
      <c r="L47" s="115">
        <v>43284</v>
      </c>
      <c r="M47" s="116"/>
      <c r="N47" s="124"/>
      <c r="O47" s="125"/>
      <c r="P47" s="116"/>
      <c r="Q47" s="118">
        <f>IF(K47&lt;&gt;"",K47,IF(OR(H47&lt;&gt;"",I47&lt;&gt;"",J47&lt;&gt;""),WORKDAY.INTL(MAX(IFERROR(INDEX(R:R,MATCH(H47,D:D,0)),0),IFERROR(INDEX(R:R,MATCH(I47,D:D,0)),0),IFERROR(INDEX(R:R,MATCH(J47,D:D,0)),0)),1,weekend,holidays),IF(L47&lt;&gt;"",IF(M47&lt;&gt;"",WORKDAY.INTL(L47,-(MAX(M47,1)-1),weekend,holidays),L47-(MAX(N47,1)-1))," - ")))</f>
        <v>43284</v>
      </c>
      <c r="R47" s="118">
        <f t="shared" si="11"/>
        <v>43284</v>
      </c>
      <c r="S47" s="119"/>
      <c r="T47" s="119"/>
      <c r="U47" s="120"/>
      <c r="V47" s="119"/>
      <c r="W47" s="121"/>
      <c r="X47" s="121"/>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row>
    <row r="48" spans="1:389" s="122" customFormat="1" ht="12" hidden="1">
      <c r="A48" s="136"/>
      <c r="B48" s="137"/>
      <c r="C48" s="110">
        <v>2</v>
      </c>
      <c r="D48" s="111" t="str">
        <f t="shared" si="10"/>
        <v>2.19</v>
      </c>
      <c r="E48" s="113" t="s">
        <v>322</v>
      </c>
      <c r="F48" s="113"/>
      <c r="G48" s="113"/>
      <c r="H48" s="114"/>
      <c r="I48" s="114"/>
      <c r="J48" s="114"/>
      <c r="K48" s="115"/>
      <c r="L48" s="115">
        <v>43312</v>
      </c>
      <c r="M48" s="124"/>
      <c r="N48" s="124"/>
      <c r="O48" s="125"/>
      <c r="P48" s="129"/>
      <c r="Q48" s="118">
        <f>IF(K48&lt;&gt;"",K48,IF(OR(H48&lt;&gt;"",I48&lt;&gt;"",J48&lt;&gt;""),WORKDAY.INTL(MAX(IFERROR(INDEX(R:R,MATCH(H48,D:D,0)),0),IFERROR(INDEX(R:R,MATCH(I48,D:D,0)),0),IFERROR(INDEX(R:R,MATCH(J48,D:D,0)),0)),1,weekend,holidays),IF(L48&lt;&gt;"",IF(M48&lt;&gt;"",WORKDAY.INTL(L48,-(MAX(M48,1)-1),weekend,holidays),L48-(MAX(N48,1)-1))," - ")))</f>
        <v>43312</v>
      </c>
      <c r="R48" s="118">
        <f>IF(L48&lt;&gt;"",L48,IF(Q48=" - "," - ",IF(M48&lt;&gt;"",WORKDAY.INTL(Q48,M48-1,weekend,holidays),Q48+MAX(N48,1)-1)))</f>
        <v>43312</v>
      </c>
      <c r="S48" s="119"/>
      <c r="T48" s="119"/>
      <c r="U48" s="120"/>
      <c r="V48" s="119"/>
      <c r="W48" s="121"/>
      <c r="X48" s="121"/>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row>
    <row r="49" spans="1:389" s="122" customFormat="1" ht="12" hidden="1">
      <c r="A49" s="136"/>
      <c r="B49" s="137"/>
      <c r="C49" s="110">
        <v>2</v>
      </c>
      <c r="D49" s="111" t="str">
        <f t="shared" ref="D49:D55" si="12">IF(C49="","",IF(C49&gt;prevLevel,IF(prevWBS="","1",prevWBS)&amp;REPT(".1",C49-MAX(prevLevel,1)),IF(ISERROR(FIND(".",prevWBS)),REPT("1.",C49-1)&amp;IFERROR(VALUE(prevWBS)+1,"1"),IF(C49=1,"",IFERROR(LEFT(prevWBS,FIND("^",SUBSTITUTE(prevWBS,".","^",C49-1))),""))&amp;VALUE(TRIM(MID(SUBSTITUTE(prevWBS,".",REPT(" ",LEN(prevWBS))),(C49-1)*LEN(prevWBS)+1,LEN(prevWBS))))+1)))</f>
        <v>2.20</v>
      </c>
      <c r="E49" s="113" t="s">
        <v>323</v>
      </c>
      <c r="F49" s="113"/>
      <c r="G49" s="113"/>
      <c r="H49" s="114"/>
      <c r="I49" s="114"/>
      <c r="J49" s="114"/>
      <c r="K49" s="115"/>
      <c r="L49" s="115">
        <v>43326</v>
      </c>
      <c r="M49" s="124"/>
      <c r="N49" s="124"/>
      <c r="O49" s="125"/>
      <c r="P49" s="129"/>
      <c r="Q49" s="118">
        <f>IF(K49&lt;&gt;"",K49,IF(OR(H49&lt;&gt;"",I49&lt;&gt;"",J49&lt;&gt;""),WORKDAY.INTL(MAX(IFERROR(INDEX(R:R,MATCH(H49,D:D,0)),0),IFERROR(INDEX(R:R,MATCH(I49,D:D,0)),0),IFERROR(INDEX(R:R,MATCH(J49,D:D,0)),0)),1,weekend,holidays),IF(L49&lt;&gt;"",IF(M49&lt;&gt;"",WORKDAY.INTL(L49,-(MAX(M49,1)-1),weekend,holidays),L49-(MAX(N49,1)-1))," - ")))</f>
        <v>43326</v>
      </c>
      <c r="R49" s="118">
        <f t="shared" si="11"/>
        <v>43326</v>
      </c>
      <c r="S49" s="119"/>
      <c r="T49" s="119"/>
      <c r="U49" s="120"/>
      <c r="V49" s="119"/>
      <c r="W49" s="121"/>
      <c r="X49" s="121"/>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row>
    <row r="50" spans="1:389" s="122" customFormat="1" ht="12" hidden="1">
      <c r="A50" s="136"/>
      <c r="B50" s="137"/>
      <c r="C50" s="110">
        <v>2</v>
      </c>
      <c r="D50" s="111" t="str">
        <f t="shared" si="12"/>
        <v>2.21</v>
      </c>
      <c r="E50" s="113" t="s">
        <v>324</v>
      </c>
      <c r="F50" s="113"/>
      <c r="G50" s="113"/>
      <c r="H50" s="114"/>
      <c r="I50" s="114"/>
      <c r="J50" s="114"/>
      <c r="K50" s="115"/>
      <c r="L50" s="115">
        <v>43339</v>
      </c>
      <c r="M50" s="124">
        <v>30</v>
      </c>
      <c r="N50" s="124"/>
      <c r="O50" s="125"/>
      <c r="P50" s="129"/>
      <c r="Q50" s="118">
        <f ca="1">IF(K50&lt;&gt;"",K50,IF(OR(H50&lt;&gt;"",I50&lt;&gt;"",J50&lt;&gt;""),WORKDAY.INTL(MAX(IFERROR(INDEX(R:R,MATCH(H50,D:D,0)),0),IFERROR(INDEX(R:R,MATCH(I50,D:D,0)),0),IFERROR(INDEX(R:R,MATCH(J50,D:D,0)),0)),1,weekend,holidays),IF(L50&lt;&gt;"",IF(M50&lt;&gt;"",WORKDAY.INTL(L50,-(MAX(M50,1)-1),weekend,holidays),L50-(MAX(N50,1)-1))," - ")))</f>
        <v>43297</v>
      </c>
      <c r="R50" s="118">
        <f t="shared" si="11"/>
        <v>43339</v>
      </c>
      <c r="S50" s="119"/>
      <c r="T50" s="119"/>
      <c r="U50" s="120"/>
      <c r="V50" s="119"/>
      <c r="W50" s="121"/>
      <c r="X50" s="121"/>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row>
    <row r="51" spans="1:389" s="122" customFormat="1" ht="12" hidden="1">
      <c r="A51" s="136"/>
      <c r="B51" s="137"/>
      <c r="C51" s="110">
        <v>2</v>
      </c>
      <c r="D51" s="111" t="str">
        <f t="shared" si="12"/>
        <v>2.22</v>
      </c>
      <c r="E51" s="113" t="s">
        <v>325</v>
      </c>
      <c r="F51" s="113"/>
      <c r="G51" s="113"/>
      <c r="H51" s="114"/>
      <c r="I51" s="114"/>
      <c r="J51" s="114"/>
      <c r="K51" s="115"/>
      <c r="L51" s="115">
        <v>43353</v>
      </c>
      <c r="M51" s="116"/>
      <c r="N51" s="124"/>
      <c r="O51" s="125"/>
      <c r="P51" s="116"/>
      <c r="Q51" s="118">
        <f>IF(K51&lt;&gt;"",K51,IF(OR(H51&lt;&gt;"",I51&lt;&gt;"",J51&lt;&gt;""),WORKDAY.INTL(MAX(IFERROR(INDEX(R:R,MATCH(H51,D:D,0)),0),IFERROR(INDEX(R:R,MATCH(I51,D:D,0)),0),IFERROR(INDEX(R:R,MATCH(J51,D:D,0)),0)),1,weekend,holidays),IF(L51&lt;&gt;"",IF(M51&lt;&gt;"",WORKDAY.INTL(L51,-(MAX(M51,1)-1),weekend,holidays),L51-(MAX(N51,1)-1))," - ")))</f>
        <v>43353</v>
      </c>
      <c r="R51" s="118">
        <f t="shared" si="11"/>
        <v>43353</v>
      </c>
      <c r="S51" s="119"/>
      <c r="T51" s="119"/>
      <c r="U51" s="120"/>
      <c r="V51" s="119"/>
      <c r="W51" s="121"/>
      <c r="X51" s="121"/>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row>
    <row r="52" spans="1:389" s="122" customFormat="1" ht="12" hidden="1">
      <c r="A52" s="136"/>
      <c r="B52" s="137"/>
      <c r="C52" s="110">
        <v>2</v>
      </c>
      <c r="D52" s="111" t="str">
        <f t="shared" si="12"/>
        <v>2.23</v>
      </c>
      <c r="E52" s="113" t="s">
        <v>326</v>
      </c>
      <c r="F52" s="113"/>
      <c r="G52" s="113"/>
      <c r="H52" s="114"/>
      <c r="I52" s="114"/>
      <c r="J52" s="114"/>
      <c r="K52" s="115"/>
      <c r="L52" s="115">
        <v>43312</v>
      </c>
      <c r="M52" s="116"/>
      <c r="N52" s="124"/>
      <c r="O52" s="125"/>
      <c r="P52" s="116"/>
      <c r="Q52" s="118">
        <f>IF(K52&lt;&gt;"",K52,IF(OR(H52&lt;&gt;"",I52&lt;&gt;"",J52&lt;&gt;""),WORKDAY.INTL(MAX(IFERROR(INDEX(R:R,MATCH(H52,D:D,0)),0),IFERROR(INDEX(R:R,MATCH(I52,D:D,0)),0),IFERROR(INDEX(R:R,MATCH(J52,D:D,0)),0)),1,weekend,holidays),IF(L52&lt;&gt;"",IF(M52&lt;&gt;"",WORKDAY.INTL(L52,-(MAX(M52,1)-1),weekend,holidays),L52-(MAX(N52,1)-1))," - ")))</f>
        <v>43312</v>
      </c>
      <c r="R52" s="118">
        <f>IF(L52&lt;&gt;"",L52,IF(Q52=" - "," - ",IF(M52&lt;&gt;"",WORKDAY.INTL(Q52,M52-1,weekend,holidays),Q52+MAX(N52,1)-1)))</f>
        <v>43312</v>
      </c>
      <c r="S52" s="119"/>
      <c r="T52" s="119"/>
      <c r="U52" s="120"/>
      <c r="V52" s="119"/>
      <c r="W52" s="121"/>
      <c r="X52" s="121"/>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row>
    <row r="53" spans="1:389" s="122" customFormat="1" ht="12" hidden="1">
      <c r="A53" s="136"/>
      <c r="B53" s="137"/>
      <c r="C53" s="110">
        <v>2</v>
      </c>
      <c r="D53" s="111" t="str">
        <f t="shared" si="12"/>
        <v>2.24</v>
      </c>
      <c r="E53" s="113" t="s">
        <v>327</v>
      </c>
      <c r="F53" s="113"/>
      <c r="G53" s="113"/>
      <c r="H53" s="114"/>
      <c r="I53" s="114"/>
      <c r="J53" s="114"/>
      <c r="K53" s="115"/>
      <c r="L53" s="115"/>
      <c r="M53" s="124"/>
      <c r="N53" s="124"/>
      <c r="O53" s="125"/>
      <c r="P53" s="129"/>
      <c r="Q53" s="118" t="str">
        <f>IF(K53&lt;&gt;"",K53,IF(OR(H53&lt;&gt;"",I53&lt;&gt;"",J53&lt;&gt;""),WORKDAY.INTL(MAX(IFERROR(INDEX(R:R,MATCH(H53,D:D,0)),0),IFERROR(INDEX(R:R,MATCH(I53,D:D,0)),0),IFERROR(INDEX(R:R,MATCH(J53,D:D,0)),0)),1,weekend,holidays),IF(L53&lt;&gt;"",IF(M53&lt;&gt;"",WORKDAY.INTL(L53,-(MAX(M53,1)-1),weekend,holidays),L53-(MAX(N53,1)-1))," - ")))</f>
        <v xml:space="preserve"> - </v>
      </c>
      <c r="R53" s="118" t="str">
        <f>IF(L53&lt;&gt;"",L53,IF(Q53=" - "," - ",IF(M53&lt;&gt;"",WORKDAY.INTL(Q53,M53-1,weekend,holidays),Q53+MAX(N53,1)-1)))</f>
        <v xml:space="preserve"> - </v>
      </c>
      <c r="S53" s="119"/>
      <c r="T53" s="119"/>
      <c r="U53" s="120"/>
      <c r="V53" s="119"/>
      <c r="W53" s="121"/>
      <c r="X53" s="121"/>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row>
    <row r="54" spans="1:389" s="122" customFormat="1" ht="12" hidden="1">
      <c r="A54" s="136"/>
      <c r="B54" s="137"/>
      <c r="C54" s="110">
        <v>2</v>
      </c>
      <c r="D54" s="111" t="str">
        <f t="shared" si="12"/>
        <v>2.25</v>
      </c>
      <c r="E54" s="113" t="s">
        <v>328</v>
      </c>
      <c r="F54" s="113"/>
      <c r="G54" s="113"/>
      <c r="H54" s="128"/>
      <c r="I54" s="141"/>
      <c r="J54" s="114"/>
      <c r="K54" s="115"/>
      <c r="L54" s="115">
        <v>43381</v>
      </c>
      <c r="M54" s="116"/>
      <c r="N54" s="124"/>
      <c r="O54" s="125"/>
      <c r="P54" s="116"/>
      <c r="Q54" s="118">
        <f>IF(K54&lt;&gt;"",K54,IF(OR(H54&lt;&gt;"",I54&lt;&gt;"",J54&lt;&gt;""),WORKDAY.INTL(MAX(IFERROR(INDEX(R:R,MATCH(H54,D:D,0)),0),IFERROR(INDEX(R:R,MATCH(I54,D:D,0)),0),IFERROR(INDEX(R:R,MATCH(J54,D:D,0)),0)),1,weekend,holidays),IF(L54&lt;&gt;"",IF(M54&lt;&gt;"",WORKDAY.INTL(L54,-(MAX(M54,1)-1),weekend,holidays),L54-(MAX(N54,1)-1))," - ")))</f>
        <v>43381</v>
      </c>
      <c r="R54" s="118">
        <f>IF(L54&lt;&gt;"",L54,IF(Q54=" - "," - ",IF(M54&lt;&gt;"",WORKDAY.INTL(Q54,M54-1,weekend,holidays),Q54+MAX(N54,1)-1)))</f>
        <v>43381</v>
      </c>
      <c r="S54" s="119"/>
      <c r="T54" s="119"/>
      <c r="U54" s="120"/>
      <c r="V54" s="119"/>
      <c r="W54" s="121"/>
      <c r="X54" s="121"/>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row>
    <row r="55" spans="1:389" s="122" customFormat="1" ht="12" hidden="1">
      <c r="A55" s="136"/>
      <c r="B55" s="137"/>
      <c r="C55" s="110">
        <v>2</v>
      </c>
      <c r="D55" s="111" t="str">
        <f t="shared" si="12"/>
        <v>2.26</v>
      </c>
      <c r="E55" s="113" t="s">
        <v>329</v>
      </c>
      <c r="F55" s="113"/>
      <c r="G55" s="113"/>
      <c r="H55" s="114"/>
      <c r="I55" s="141"/>
      <c r="J55" s="114"/>
      <c r="K55" s="115"/>
      <c r="L55" s="115">
        <v>43388</v>
      </c>
      <c r="M55" s="124"/>
      <c r="N55" s="124"/>
      <c r="O55" s="125"/>
      <c r="P55" s="129"/>
      <c r="Q55" s="118">
        <f>IF(K55&lt;&gt;"",K55,IF(OR(H55&lt;&gt;"",I55&lt;&gt;"",J55&lt;&gt;""),WORKDAY.INTL(MAX(IFERROR(INDEX(R:R,MATCH(H55,D:D,0)),0),IFERROR(INDEX(R:R,MATCH(I55,D:D,0)),0),IFERROR(INDEX(R:R,MATCH(J55,D:D,0)),0)),1,weekend,holidays),IF(L55&lt;&gt;"",IF(M55&lt;&gt;"",WORKDAY.INTL(L55,-(MAX(M55,1)-1),weekend,holidays),L55-(MAX(N55,1)-1))," - ")))</f>
        <v>43388</v>
      </c>
      <c r="R55" s="118">
        <f t="shared" ref="R55:R72" si="13">IF(L55&lt;&gt;"",L55,IF(Q55=" - "," - ",IF(M55&lt;&gt;"",WORKDAY.INTL(Q55,M55-1,weekend,holidays),Q55+MAX(N55,1)-1)))</f>
        <v>43388</v>
      </c>
      <c r="S55" s="119"/>
      <c r="T55" s="119"/>
      <c r="U55" s="120"/>
      <c r="V55" s="119"/>
      <c r="W55" s="121"/>
      <c r="X55" s="121"/>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row>
    <row r="56" spans="1:389" s="122" customFormat="1" ht="12" hidden="1">
      <c r="A56" s="136"/>
      <c r="B56" s="137"/>
      <c r="C56" s="110">
        <v>2</v>
      </c>
      <c r="D56" s="111" t="str">
        <f t="shared" ref="D56:D87" si="14">IF(C56="","",IF(C56&gt;prevLevel,IF(prevWBS="","1",prevWBS)&amp;REPT(".1",C56-MAX(prevLevel,1)),IF(ISERROR(FIND(".",prevWBS)),REPT("1.",C56-1)&amp;IFERROR(VALUE(prevWBS)+1,"1"),IF(C56=1,"",IFERROR(LEFT(prevWBS,FIND("^",SUBSTITUTE(prevWBS,".","^",C56-1))),""))&amp;VALUE(TRIM(MID(SUBSTITUTE(prevWBS,".",REPT(" ",LEN(prevWBS))),(C56-1)*LEN(prevWBS)+1,LEN(prevWBS))))+1)))</f>
        <v>2.27</v>
      </c>
      <c r="E56" s="113" t="s">
        <v>330</v>
      </c>
      <c r="F56" s="113"/>
      <c r="G56" s="113"/>
      <c r="H56" s="114" t="str">
        <f>D54</f>
        <v>2.25</v>
      </c>
      <c r="I56" s="114" t="str">
        <f>D51</f>
        <v>2.22</v>
      </c>
      <c r="J56" s="114"/>
      <c r="K56" s="115"/>
      <c r="L56" s="115">
        <v>43396</v>
      </c>
      <c r="M56" s="124"/>
      <c r="N56" s="124"/>
      <c r="O56" s="125"/>
      <c r="P56" s="129"/>
      <c r="Q56" s="118">
        <f ca="1">IF(K56&lt;&gt;"",K56,IF(OR(H56&lt;&gt;"",I56&lt;&gt;"",J56&lt;&gt;""),WORKDAY.INTL(MAX(IFERROR(INDEX(R:R,MATCH(H56,D:D,0)),0),IFERROR(INDEX(R:R,MATCH(I56,D:D,0)),0),IFERROR(INDEX(R:R,MATCH(J56,D:D,0)),0)),1,weekend,holidays),IF(L56&lt;&gt;"",IF(M56&lt;&gt;"",WORKDAY.INTL(L56,-(MAX(M56,1)-1),weekend,holidays),L56-(MAX(N56,1)-1))," - ")))</f>
        <v>43382</v>
      </c>
      <c r="R56" s="118">
        <f t="shared" si="13"/>
        <v>43396</v>
      </c>
      <c r="S56" s="119"/>
      <c r="T56" s="119"/>
      <c r="U56" s="120"/>
      <c r="V56" s="119"/>
      <c r="W56" s="121"/>
      <c r="X56" s="121"/>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row>
    <row r="57" spans="1:389" s="122" customFormat="1" ht="12" hidden="1">
      <c r="A57" s="136"/>
      <c r="B57" s="137"/>
      <c r="C57" s="110">
        <v>2</v>
      </c>
      <c r="D57" s="111" t="str">
        <f t="shared" si="14"/>
        <v>2.28</v>
      </c>
      <c r="E57" s="113" t="s">
        <v>331</v>
      </c>
      <c r="F57" s="113"/>
      <c r="G57" s="113"/>
      <c r="H57" s="114" t="str">
        <f>D56</f>
        <v>2.27</v>
      </c>
      <c r="I57" s="114" t="str">
        <f>D41</f>
        <v>2.12</v>
      </c>
      <c r="J57" s="114" t="str">
        <f>D40</f>
        <v>2.11</v>
      </c>
      <c r="K57" s="115"/>
      <c r="L57" s="115">
        <v>43423</v>
      </c>
      <c r="M57" s="124"/>
      <c r="N57" s="124"/>
      <c r="O57" s="125"/>
      <c r="P57" s="129"/>
      <c r="Q57" s="118" t="e">
        <f ca="1">IF(K57&lt;&gt;"",K57,IF(OR(H57&lt;&gt;"",I57&lt;&gt;"",J57&lt;&gt;""),WORKDAY.INTL(MAX(IFERROR(INDEX(R:R,MATCH(H57,D:D,0)),0),IFERROR(INDEX(R:R,MATCH(I57,D:D,0)),0),IFERROR(INDEX(R:R,MATCH(J57,D:D,0)),0)),1,weekend,holidays),IF(L57&lt;&gt;"",IF(M57&lt;&gt;"",WORKDAY.INTL(L57,-(MAX(M57,1)-1),weekend,holidays),L57-(MAX(N57,1)-1))," - ")))</f>
        <v>#VALUE!</v>
      </c>
      <c r="R57" s="118">
        <f t="shared" si="13"/>
        <v>43423</v>
      </c>
      <c r="S57" s="119"/>
      <c r="T57" s="119"/>
      <c r="U57" s="120"/>
      <c r="V57" s="119"/>
      <c r="W57" s="121"/>
      <c r="X57" s="121"/>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row>
    <row r="58" spans="1:389" s="122" customFormat="1" ht="12" hidden="1">
      <c r="A58" s="136"/>
      <c r="B58" s="137"/>
      <c r="C58" s="110">
        <v>2</v>
      </c>
      <c r="D58" s="111" t="str">
        <f t="shared" si="14"/>
        <v>2.29</v>
      </c>
      <c r="E58" s="113" t="s">
        <v>332</v>
      </c>
      <c r="F58" s="113"/>
      <c r="G58" s="113"/>
      <c r="H58" s="114"/>
      <c r="I58" s="114"/>
      <c r="J58" s="114"/>
      <c r="K58" s="115"/>
      <c r="L58" s="115">
        <v>43371</v>
      </c>
      <c r="M58" s="124"/>
      <c r="N58" s="124"/>
      <c r="O58" s="125"/>
      <c r="P58" s="116"/>
      <c r="Q58" s="118">
        <f>IF(K58&lt;&gt;"",K58,IF(OR(H58&lt;&gt;"",I58&lt;&gt;"",J58&lt;&gt;""),WORKDAY.INTL(MAX(IFERROR(INDEX(R:R,MATCH(H58,D:D,0)),0),IFERROR(INDEX(R:R,MATCH(I58,D:D,0)),0),IFERROR(INDEX(R:R,MATCH(J58,D:D,0)),0)),1,weekend,holidays),IF(L58&lt;&gt;"",IF(M58&lt;&gt;"",WORKDAY.INTL(L58,-(MAX(M58,1)-1),weekend,holidays),L58-(MAX(N58,1)-1))," - ")))</f>
        <v>43371</v>
      </c>
      <c r="R58" s="118">
        <f t="shared" si="13"/>
        <v>43371</v>
      </c>
      <c r="S58" s="119"/>
      <c r="T58" s="119"/>
      <c r="U58" s="120"/>
      <c r="V58" s="119"/>
      <c r="W58" s="121"/>
      <c r="X58" s="121"/>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row>
    <row r="59" spans="1:389" s="122" customFormat="1" ht="12" hidden="1">
      <c r="A59" s="136"/>
      <c r="B59" s="137"/>
      <c r="C59" s="110">
        <v>2</v>
      </c>
      <c r="D59" s="111" t="str">
        <f t="shared" si="14"/>
        <v>2.30</v>
      </c>
      <c r="E59" s="113" t="s">
        <v>333</v>
      </c>
      <c r="F59" s="113"/>
      <c r="G59" s="113"/>
      <c r="H59" s="114"/>
      <c r="I59" s="141"/>
      <c r="J59" s="114"/>
      <c r="K59" s="115"/>
      <c r="L59" s="115">
        <v>43452</v>
      </c>
      <c r="M59" s="124"/>
      <c r="N59" s="124"/>
      <c r="O59" s="125"/>
      <c r="P59" s="129"/>
      <c r="Q59" s="118">
        <f>IF(K59&lt;&gt;"",K59,IF(OR(H59&lt;&gt;"",I59&lt;&gt;"",J59&lt;&gt;""),WORKDAY.INTL(MAX(IFERROR(INDEX(R:R,MATCH(H59,D:D,0)),0),IFERROR(INDEX(R:R,MATCH(I59,D:D,0)),0),IFERROR(INDEX(R:R,MATCH(J59,D:D,0)),0)),1,weekend,holidays),IF(L59&lt;&gt;"",IF(M59&lt;&gt;"",WORKDAY.INTL(L59,-(MAX(M59,1)-1),weekend,holidays),L59-(MAX(N59,1)-1))," - ")))</f>
        <v>43452</v>
      </c>
      <c r="R59" s="118">
        <f t="shared" si="13"/>
        <v>43452</v>
      </c>
      <c r="S59" s="119"/>
      <c r="T59" s="119"/>
      <c r="U59" s="120"/>
      <c r="V59" s="119"/>
      <c r="W59" s="121"/>
      <c r="X59" s="121"/>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row>
    <row r="60" spans="1:389" s="122" customFormat="1" ht="12" hidden="1">
      <c r="A60" s="136"/>
      <c r="B60" s="137"/>
      <c r="C60" s="110">
        <v>2</v>
      </c>
      <c r="D60" s="111" t="str">
        <f t="shared" si="14"/>
        <v>2.31</v>
      </c>
      <c r="E60" s="113" t="s">
        <v>348</v>
      </c>
      <c r="F60" s="113"/>
      <c r="G60" s="113"/>
      <c r="H60" s="114"/>
      <c r="I60" s="114"/>
      <c r="J60" s="114"/>
      <c r="K60" s="115">
        <v>43560</v>
      </c>
      <c r="L60" s="115"/>
      <c r="M60" s="124"/>
      <c r="N60" s="124"/>
      <c r="O60" s="125"/>
      <c r="P60" s="129"/>
      <c r="Q60" s="118">
        <f>IF(K60&lt;&gt;"",K60,IF(OR(H60&lt;&gt;"",I60&lt;&gt;"",J60&lt;&gt;""),WORKDAY.INTL(MAX(IFERROR(INDEX(R:R,MATCH(H60,D:D,0)),0),IFERROR(INDEX(R:R,MATCH(I60,D:D,0)),0),IFERROR(INDEX(R:R,MATCH(J60,D:D,0)),0)),1,weekend,holidays),IF(L60&lt;&gt;"",IF(M60&lt;&gt;"",WORKDAY.INTL(L60,-(MAX(M60,1)-1),weekend,holidays),L60-(MAX(N60,1)-1))," - ")))</f>
        <v>43560</v>
      </c>
      <c r="R60" s="118">
        <f t="shared" si="13"/>
        <v>43560</v>
      </c>
      <c r="S60" s="119"/>
      <c r="T60" s="119"/>
      <c r="U60" s="120"/>
      <c r="V60" s="119"/>
      <c r="W60" s="121"/>
      <c r="X60" s="121"/>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row>
    <row r="61" spans="1:389" s="122" customFormat="1" ht="12" hidden="1">
      <c r="A61" s="136"/>
      <c r="B61" s="137"/>
      <c r="C61" s="110">
        <v>2</v>
      </c>
      <c r="D61" s="111" t="str">
        <f t="shared" si="14"/>
        <v>2.32</v>
      </c>
      <c r="E61" s="113" t="s">
        <v>334</v>
      </c>
      <c r="F61" s="113"/>
      <c r="G61" s="113"/>
      <c r="H61" s="114"/>
      <c r="I61" s="114"/>
      <c r="J61" s="114"/>
      <c r="K61" s="115"/>
      <c r="L61" s="115"/>
      <c r="M61" s="124"/>
      <c r="N61" s="124"/>
      <c r="O61" s="125"/>
      <c r="P61" s="116"/>
      <c r="Q61" s="118" t="str">
        <f>IF(K61&lt;&gt;"",K61,IF(OR(H61&lt;&gt;"",I61&lt;&gt;"",J61&lt;&gt;""),WORKDAY.INTL(MAX(IFERROR(INDEX(R:R,MATCH(H61,D:D,0)),0),IFERROR(INDEX(R:R,MATCH(I61,D:D,0)),0),IFERROR(INDEX(R:R,MATCH(J61,D:D,0)),0)),1,weekend,holidays),IF(L61&lt;&gt;"",IF(M61&lt;&gt;"",WORKDAY.INTL(L61,-(MAX(M61,1)-1),weekend,holidays),L61-(MAX(N61,1)-1))," - ")))</f>
        <v xml:space="preserve"> - </v>
      </c>
      <c r="R61" s="118" t="str">
        <f t="shared" si="13"/>
        <v xml:space="preserve"> - </v>
      </c>
      <c r="S61" s="119"/>
      <c r="T61" s="119"/>
      <c r="U61" s="120"/>
      <c r="V61" s="119"/>
      <c r="W61" s="121"/>
      <c r="X61" s="121"/>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row>
    <row r="62" spans="1:389" s="122" customFormat="1" ht="12" hidden="1">
      <c r="A62" s="136"/>
      <c r="B62" s="137"/>
      <c r="C62" s="110">
        <v>2</v>
      </c>
      <c r="D62" s="111" t="str">
        <f t="shared" si="14"/>
        <v>2.33</v>
      </c>
      <c r="E62" s="113" t="s">
        <v>335</v>
      </c>
      <c r="F62" s="113"/>
      <c r="G62" s="113"/>
      <c r="H62" s="114" t="str">
        <f>D57</f>
        <v>2.28</v>
      </c>
      <c r="I62" s="114"/>
      <c r="J62" s="114"/>
      <c r="K62" s="115"/>
      <c r="L62" s="115"/>
      <c r="M62" s="124"/>
      <c r="N62" s="124"/>
      <c r="O62" s="125"/>
      <c r="P62" s="116"/>
      <c r="Q62" s="118">
        <f ca="1">IF(K62&lt;&gt;"",K62,IF(OR(H62&lt;&gt;"",I62&lt;&gt;"",J62&lt;&gt;""),WORKDAY.INTL(MAX(IFERROR(INDEX(R:R,MATCH(H62,D:D,0)),0),IFERROR(INDEX(R:R,MATCH(I62,D:D,0)),0),IFERROR(INDEX(R:R,MATCH(J62,D:D,0)),0)),1,weekend,holidays),IF(L62&lt;&gt;"",IF(M62&lt;&gt;"",WORKDAY.INTL(L62,-(MAX(M62,1)-1),weekend,holidays),L62-(MAX(N62,1)-1))," - ")))</f>
        <v>43424</v>
      </c>
      <c r="R62" s="118">
        <f t="shared" ca="1" si="13"/>
        <v>43424</v>
      </c>
      <c r="S62" s="119"/>
      <c r="T62" s="119"/>
      <c r="U62" s="120"/>
      <c r="V62" s="119"/>
      <c r="W62" s="121"/>
      <c r="X62" s="121"/>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row>
    <row r="63" spans="1:389" s="122" customFormat="1" ht="12" hidden="1">
      <c r="A63" s="136"/>
      <c r="B63" s="137"/>
      <c r="C63" s="110">
        <v>2</v>
      </c>
      <c r="D63" s="111" t="str">
        <f t="shared" si="14"/>
        <v>2.34</v>
      </c>
      <c r="E63" s="113" t="s">
        <v>336</v>
      </c>
      <c r="F63" s="113"/>
      <c r="G63" s="113"/>
      <c r="H63" s="114" t="str">
        <f>D62</f>
        <v>2.33</v>
      </c>
      <c r="I63" s="114"/>
      <c r="J63" s="114"/>
      <c r="K63" s="115"/>
      <c r="L63" s="115"/>
      <c r="M63" s="124"/>
      <c r="N63" s="124"/>
      <c r="O63" s="125"/>
      <c r="P63" s="129"/>
      <c r="Q63" s="118">
        <f ca="1">IF(K63&lt;&gt;"",K63,IF(OR(H63&lt;&gt;"",I63&lt;&gt;"",J63&lt;&gt;""),WORKDAY.INTL(MAX(IFERROR(INDEX(R:R,MATCH(H63,D:D,0)),0),IFERROR(INDEX(R:R,MATCH(I63,D:D,0)),0),IFERROR(INDEX(R:R,MATCH(J63,D:D,0)),0)),1,weekend,holidays),IF(L63&lt;&gt;"",IF(M63&lt;&gt;"",WORKDAY.INTL(L63,-(MAX(M63,1)-1),weekend,holidays),L63-(MAX(N63,1)-1))," - ")))</f>
        <v>43425</v>
      </c>
      <c r="R63" s="118">
        <f t="shared" ca="1" si="13"/>
        <v>43425</v>
      </c>
      <c r="S63" s="119"/>
      <c r="T63" s="119"/>
      <c r="U63" s="120"/>
      <c r="V63" s="119"/>
      <c r="W63" s="121"/>
      <c r="X63" s="121"/>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row>
    <row r="64" spans="1:389" s="122" customFormat="1" ht="12" hidden="1">
      <c r="A64" s="136"/>
      <c r="B64" s="137"/>
      <c r="C64" s="110">
        <v>2</v>
      </c>
      <c r="D64" s="111" t="str">
        <f t="shared" si="14"/>
        <v>2.35</v>
      </c>
      <c r="E64" s="113" t="s">
        <v>337</v>
      </c>
      <c r="F64" s="143"/>
      <c r="G64" s="113"/>
      <c r="H64" s="114"/>
      <c r="I64" s="114"/>
      <c r="J64" s="114"/>
      <c r="K64" s="115"/>
      <c r="L64" s="115"/>
      <c r="M64" s="124"/>
      <c r="N64" s="124"/>
      <c r="O64" s="125"/>
      <c r="P64" s="129"/>
      <c r="Q64" s="118" t="str">
        <f>IF(K64&lt;&gt;"",K64,IF(OR(H64&lt;&gt;"",I64&lt;&gt;"",J64&lt;&gt;""),WORKDAY.INTL(MAX(IFERROR(INDEX(R:R,MATCH(H64,D:D,0)),0),IFERROR(INDEX(R:R,MATCH(I64,D:D,0)),0),IFERROR(INDEX(R:R,MATCH(J64,D:D,0)),0)),1,weekend,holidays),IF(L64&lt;&gt;"",IF(M64&lt;&gt;"",WORKDAY.INTL(L64,-(MAX(M64,1)-1),weekend,holidays),L64-(MAX(N64,1)-1))," - ")))</f>
        <v xml:space="preserve"> - </v>
      </c>
      <c r="R64" s="118" t="str">
        <f t="shared" si="13"/>
        <v xml:space="preserve"> - </v>
      </c>
      <c r="S64" s="119"/>
      <c r="T64" s="119"/>
      <c r="U64" s="120"/>
      <c r="V64" s="119"/>
      <c r="W64" s="121"/>
      <c r="X64" s="121"/>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row>
    <row r="65" spans="1:389" s="122" customFormat="1" ht="12" hidden="1">
      <c r="A65" s="136"/>
      <c r="B65" s="137"/>
      <c r="C65" s="110">
        <v>2</v>
      </c>
      <c r="D65" s="111" t="str">
        <f t="shared" si="14"/>
        <v>2.36</v>
      </c>
      <c r="E65" s="113" t="s">
        <v>338</v>
      </c>
      <c r="F65" s="113"/>
      <c r="G65" s="113"/>
      <c r="H65" s="141"/>
      <c r="I65" s="114"/>
      <c r="J65" s="141"/>
      <c r="K65" s="115"/>
      <c r="L65" s="115"/>
      <c r="M65" s="124"/>
      <c r="N65" s="124"/>
      <c r="O65" s="125"/>
      <c r="P65" s="129"/>
      <c r="Q65" s="118" t="str">
        <f>IF(K65&lt;&gt;"",K65,IF(OR(H65&lt;&gt;"",I65&lt;&gt;"",J65&lt;&gt;""),WORKDAY.INTL(MAX(IFERROR(INDEX(R:R,MATCH(H65,D:D,0)),0),IFERROR(INDEX(R:R,MATCH(I65,D:D,0)),0),IFERROR(INDEX(R:R,MATCH(J65,D:D,0)),0)),1,weekend,holidays),IF(L65&lt;&gt;"",IF(M65&lt;&gt;"",WORKDAY.INTL(L65,-(MAX(M65,1)-1),weekend,holidays),L65-(MAX(N65,1)-1))," - ")))</f>
        <v xml:space="preserve"> - </v>
      </c>
      <c r="R65" s="118" t="str">
        <f t="shared" si="13"/>
        <v xml:space="preserve"> - </v>
      </c>
      <c r="S65" s="119"/>
      <c r="T65" s="119"/>
      <c r="U65" s="120"/>
      <c r="V65" s="119"/>
      <c r="W65" s="121"/>
      <c r="X65" s="121"/>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row>
    <row r="66" spans="1:389" s="122" customFormat="1" ht="12">
      <c r="A66" s="136"/>
      <c r="B66" s="137"/>
      <c r="C66" s="110">
        <v>1</v>
      </c>
      <c r="D66" s="111" t="str">
        <f t="shared" si="14"/>
        <v>3</v>
      </c>
      <c r="E66" s="113" t="s">
        <v>341</v>
      </c>
      <c r="F66" s="113"/>
      <c r="G66" s="113"/>
      <c r="H66" s="114"/>
      <c r="I66" s="114"/>
      <c r="J66" s="114"/>
      <c r="K66" s="115"/>
      <c r="L66" s="115"/>
      <c r="M66" s="124"/>
      <c r="N66" s="124"/>
      <c r="O66" s="125"/>
      <c r="P66" s="129"/>
      <c r="Q66" s="118" t="str">
        <f>IF(K66&lt;&gt;"",K66,IF(OR(H66&lt;&gt;"",I66&lt;&gt;"",J66&lt;&gt;""),WORKDAY.INTL(MAX(IFERROR(INDEX(R:R,MATCH(H66,D:D,0)),0),IFERROR(INDEX(R:R,MATCH(I66,D:D,0)),0),IFERROR(INDEX(R:R,MATCH(J66,D:D,0)),0)),1,weekend,holidays),IF(L66&lt;&gt;"",IF(M66&lt;&gt;"",WORKDAY.INTL(L66,-(MAX(M66,1)-1),weekend,holidays),L66-(MAX(N66,1)-1))," - ")))</f>
        <v xml:space="preserve"> - </v>
      </c>
      <c r="R66" s="118" t="str">
        <f t="shared" si="13"/>
        <v xml:space="preserve"> - </v>
      </c>
      <c r="S66" s="119"/>
      <c r="T66" s="119"/>
      <c r="U66" s="120"/>
      <c r="V66" s="119"/>
      <c r="W66" s="121"/>
      <c r="X66" s="121"/>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row>
    <row r="67" spans="1:389" s="122" customFormat="1" ht="12">
      <c r="A67" s="136"/>
      <c r="B67" s="137"/>
      <c r="C67" s="110">
        <v>2</v>
      </c>
      <c r="D67" s="111" t="str">
        <f t="shared" si="14"/>
        <v>3.1</v>
      </c>
      <c r="E67" s="113" t="s">
        <v>342</v>
      </c>
      <c r="F67" s="113"/>
      <c r="G67" s="113"/>
      <c r="H67" s="114"/>
      <c r="I67" s="114"/>
      <c r="J67" s="114"/>
      <c r="K67" s="115"/>
      <c r="L67" s="115"/>
      <c r="M67" s="124"/>
      <c r="N67" s="124"/>
      <c r="O67" s="125"/>
      <c r="P67" s="129"/>
      <c r="Q67" s="118" t="str">
        <f>IF(K67&lt;&gt;"",K67,IF(OR(H67&lt;&gt;"",I67&lt;&gt;"",J67&lt;&gt;""),WORKDAY.INTL(MAX(IFERROR(INDEX(R:R,MATCH(H67,D:D,0)),0),IFERROR(INDEX(R:R,MATCH(I67,D:D,0)),0),IFERROR(INDEX(R:R,MATCH(J67,D:D,0)),0)),1,weekend,holidays),IF(L67&lt;&gt;"",IF(M67&lt;&gt;"",WORKDAY.INTL(L67,-(MAX(M67,1)-1),weekend,holidays),L67-(MAX(N67,1)-1))," - ")))</f>
        <v xml:space="preserve"> - </v>
      </c>
      <c r="R67" s="118" t="str">
        <f t="shared" si="13"/>
        <v xml:space="preserve"> - </v>
      </c>
      <c r="S67" s="146" t="str">
        <f t="shared" ref="S67:S100" si="15">IF(M67&lt;&gt;"",M67,IF(OR(NOT(ISNUMBER(Q67)),NOT(ISNUMBER(R67)))," - ",NETWORKDAYS.INTL(Q67,R67,weekend,holidays)))</f>
        <v xml:space="preserve"> - </v>
      </c>
      <c r="T67" s="146" t="str">
        <f>IF(N67&lt;&gt;"",N67,IF(OR(NOT(ISNUMBER(Q67)),NOT(ISNUMBER(R67)))," - ",R67-Q67+1))</f>
        <v xml:space="preserve"> - </v>
      </c>
      <c r="U67" s="147" t="str">
        <f t="shared" ref="U67:U100" si="16">IF(OR(Q67=" - ",R67=" - ")," - ",MIN(T67,WORKDAY.INTL(Q67,ROUNDDOWN(O67*S67,0),weekend,holidays)-Q67))</f>
        <v xml:space="preserve"> - </v>
      </c>
      <c r="V67" s="146" t="str">
        <f>IF(OR(Q67=" - ",R67=" - ")," - ",T67-U67)</f>
        <v xml:space="preserve"> - </v>
      </c>
      <c r="W67" s="121"/>
      <c r="X67" s="121"/>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row>
    <row r="68" spans="1:389" s="122" customFormat="1" ht="12">
      <c r="A68" s="136"/>
      <c r="B68" s="137"/>
      <c r="C68" s="110">
        <v>2</v>
      </c>
      <c r="D68" s="111" t="str">
        <f t="shared" si="14"/>
        <v>3.2</v>
      </c>
      <c r="E68" s="113" t="s">
        <v>360</v>
      </c>
      <c r="F68" s="133"/>
      <c r="G68" s="113"/>
      <c r="H68" s="114"/>
      <c r="I68" s="114"/>
      <c r="J68" s="114"/>
      <c r="K68" s="115"/>
      <c r="L68" s="115">
        <v>43391</v>
      </c>
      <c r="M68" s="124"/>
      <c r="N68" s="124"/>
      <c r="O68" s="125">
        <v>1</v>
      </c>
      <c r="P68" s="129" t="s">
        <v>34</v>
      </c>
      <c r="Q68" s="118">
        <f>IF(K68&lt;&gt;"",K68,IF(OR(H68&lt;&gt;"",I68&lt;&gt;"",J68&lt;&gt;""),WORKDAY.INTL(MAX(IFERROR(INDEX(R:R,MATCH(H68,D:D,0)),0),IFERROR(INDEX(R:R,MATCH(I68,D:D,0)),0),IFERROR(INDEX(R:R,MATCH(J68,D:D,0)),0)),1,weekend,holidays),IF(L68&lt;&gt;"",IF(M68&lt;&gt;"",WORKDAY.INTL(L68,-(MAX(M68,1)-1),weekend,holidays),L68-(MAX(N68,1)-1))," - ")))</f>
        <v>43391</v>
      </c>
      <c r="R68" s="134">
        <f t="shared" si="13"/>
        <v>43391</v>
      </c>
      <c r="S68" s="146">
        <f t="shared" ca="1" si="15"/>
        <v>1</v>
      </c>
      <c r="T68" s="146">
        <f t="shared" ref="T68:T83" si="17">IF(N68&lt;&gt;"",N68,IF(OR(NOT(ISNUMBER(Q68)),NOT(ISNUMBER(R68)))," - ",R68-Q68+1))</f>
        <v>1</v>
      </c>
      <c r="U68" s="147">
        <f t="shared" ca="1" si="16"/>
        <v>1</v>
      </c>
      <c r="V68" s="146">
        <f t="shared" ref="V68:V83" ca="1" si="18">IF(OR(Q68=" - ",R68=" - ")," - ",T68-U68)</f>
        <v>0</v>
      </c>
      <c r="W68" s="121"/>
      <c r="X68" s="121"/>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row>
    <row r="69" spans="1:389" s="122" customFormat="1" ht="12">
      <c r="A69" s="136"/>
      <c r="B69" s="137"/>
      <c r="C69" s="110">
        <v>2</v>
      </c>
      <c r="D69" s="111" t="str">
        <f t="shared" si="14"/>
        <v>3.3</v>
      </c>
      <c r="E69" s="113" t="s">
        <v>343</v>
      </c>
      <c r="F69" s="113"/>
      <c r="G69" s="113"/>
      <c r="H69" s="131"/>
      <c r="I69" s="114"/>
      <c r="J69" s="114"/>
      <c r="K69" s="115"/>
      <c r="L69" s="115">
        <v>43403</v>
      </c>
      <c r="M69" s="124"/>
      <c r="N69" s="124"/>
      <c r="O69" s="125">
        <v>1</v>
      </c>
      <c r="P69" s="129" t="s">
        <v>35</v>
      </c>
      <c r="Q69" s="118">
        <f>IF(K69&lt;&gt;"",K69,IF(OR(H69&lt;&gt;"",I69&lt;&gt;"",J69&lt;&gt;""),WORKDAY.INTL(MAX(IFERROR(INDEX(R:R,MATCH(H69,D:D,0)),0),IFERROR(INDEX(R:R,MATCH(I69,D:D,0)),0),IFERROR(INDEX(R:R,MATCH(J69,D:D,0)),0)),1,weekend,holidays),IF(L69&lt;&gt;"",IF(M69&lt;&gt;"",WORKDAY.INTL(L69,-(MAX(M69,1)-1),weekend,holidays),L69-(MAX(N69,1)-1))," - ")))</f>
        <v>43403</v>
      </c>
      <c r="R69" s="118">
        <f t="shared" si="13"/>
        <v>43403</v>
      </c>
      <c r="S69" s="146">
        <f t="shared" ca="1" si="15"/>
        <v>1</v>
      </c>
      <c r="T69" s="146">
        <f t="shared" si="17"/>
        <v>1</v>
      </c>
      <c r="U69" s="147">
        <f t="shared" ca="1" si="16"/>
        <v>1</v>
      </c>
      <c r="V69" s="146">
        <f t="shared" ca="1" si="18"/>
        <v>0</v>
      </c>
      <c r="W69" s="121"/>
      <c r="X69" s="121"/>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row>
    <row r="70" spans="1:389" s="122" customFormat="1" ht="12">
      <c r="A70" s="136"/>
      <c r="B70" s="137"/>
      <c r="C70" s="110">
        <v>2</v>
      </c>
      <c r="D70" s="111" t="str">
        <f t="shared" si="14"/>
        <v>3.4</v>
      </c>
      <c r="E70" s="113" t="s">
        <v>351</v>
      </c>
      <c r="F70" s="113"/>
      <c r="G70" s="113"/>
      <c r="H70" s="131"/>
      <c r="I70" s="114"/>
      <c r="J70" s="114"/>
      <c r="K70" s="115"/>
      <c r="L70" s="115">
        <v>43417</v>
      </c>
      <c r="M70" s="124"/>
      <c r="N70" s="124"/>
      <c r="O70" s="125">
        <v>1</v>
      </c>
      <c r="P70" s="129" t="s">
        <v>38</v>
      </c>
      <c r="Q70" s="118">
        <f>IF(K70&lt;&gt;"",K70,IF(OR(H70&lt;&gt;"",I70&lt;&gt;"",J70&lt;&gt;""),WORKDAY.INTL(MAX(IFERROR(INDEX(R:R,MATCH(H70,D:D,0)),0),IFERROR(INDEX(R:R,MATCH(I70,D:D,0)),0),IFERROR(INDEX(R:R,MATCH(J70,D:D,0)),0)),1,weekend,holidays),IF(L70&lt;&gt;"",IF(M70&lt;&gt;"",WORKDAY.INTL(L70,-(MAX(M70,1)-1),weekend,holidays),L70-(MAX(N70,1)-1))," - ")))</f>
        <v>43417</v>
      </c>
      <c r="R70" s="118">
        <f>IF(L70&lt;&gt;"",L70,IF(Q70=" - "," - ",IF(M70&lt;&gt;"",WORKDAY.INTL(Q70,M70-1,weekend,holidays),Q70+MAX(N70,1)-1)))</f>
        <v>43417</v>
      </c>
      <c r="S70" s="146">
        <f t="shared" ca="1" si="15"/>
        <v>1</v>
      </c>
      <c r="T70" s="146">
        <f t="shared" si="17"/>
        <v>1</v>
      </c>
      <c r="U70" s="147">
        <f t="shared" ca="1" si="16"/>
        <v>1</v>
      </c>
      <c r="V70" s="146">
        <f t="shared" ca="1" si="18"/>
        <v>0</v>
      </c>
      <c r="W70" s="121"/>
      <c r="X70" s="121"/>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row>
    <row r="71" spans="1:389" s="122" customFormat="1" ht="12">
      <c r="A71" s="136"/>
      <c r="B71" s="137"/>
      <c r="C71" s="110">
        <v>2</v>
      </c>
      <c r="D71" s="111" t="str">
        <f t="shared" si="14"/>
        <v>3.5</v>
      </c>
      <c r="E71" s="113" t="s">
        <v>344</v>
      </c>
      <c r="F71" s="113"/>
      <c r="G71" s="113"/>
      <c r="H71" s="141"/>
      <c r="I71" s="114"/>
      <c r="J71" s="114"/>
      <c r="K71" s="115"/>
      <c r="L71" s="115">
        <v>43423</v>
      </c>
      <c r="M71" s="116"/>
      <c r="N71" s="124"/>
      <c r="O71" s="125">
        <v>1</v>
      </c>
      <c r="P71" s="129" t="s">
        <v>34</v>
      </c>
      <c r="Q71" s="118">
        <f>IF(K71&lt;&gt;"",K71,IF(OR(H71&lt;&gt;"",I71&lt;&gt;"",J71&lt;&gt;""),WORKDAY.INTL(MAX(IFERROR(INDEX(R:R,MATCH(H71,D:D,0)),0),IFERROR(INDEX(R:R,MATCH(I71,D:D,0)),0),IFERROR(INDEX(R:R,MATCH(J71,D:D,0)),0)),1,weekend,holidays),IF(L71&lt;&gt;"",IF(M71&lt;&gt;"",WORKDAY.INTL(L71,-(MAX(M71,1)-1),weekend,holidays),L71-(MAX(N71,1)-1))," - ")))</f>
        <v>43423</v>
      </c>
      <c r="R71" s="118">
        <f t="shared" si="13"/>
        <v>43423</v>
      </c>
      <c r="S71" s="146">
        <f t="shared" ca="1" si="15"/>
        <v>1</v>
      </c>
      <c r="T71" s="146">
        <f t="shared" si="17"/>
        <v>1</v>
      </c>
      <c r="U71" s="147">
        <f t="shared" ca="1" si="16"/>
        <v>1</v>
      </c>
      <c r="V71" s="146">
        <f t="shared" ca="1" si="18"/>
        <v>0</v>
      </c>
      <c r="W71" s="121"/>
      <c r="X71" s="121"/>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row>
    <row r="72" spans="1:389" s="122" customFormat="1" ht="12">
      <c r="A72" s="136"/>
      <c r="B72" s="137"/>
      <c r="C72" s="110">
        <v>2</v>
      </c>
      <c r="D72" s="111" t="str">
        <f t="shared" si="14"/>
        <v>3.6</v>
      </c>
      <c r="E72" s="113" t="s">
        <v>359</v>
      </c>
      <c r="F72" s="113"/>
      <c r="G72" s="113"/>
      <c r="H72" s="141"/>
      <c r="I72" s="114"/>
      <c r="J72" s="114"/>
      <c r="K72" s="115"/>
      <c r="L72" s="115">
        <v>43431</v>
      </c>
      <c r="M72" s="116"/>
      <c r="N72" s="124"/>
      <c r="O72" s="125">
        <v>1</v>
      </c>
      <c r="P72" s="129" t="s">
        <v>35</v>
      </c>
      <c r="Q72" s="118">
        <f>IF(K72&lt;&gt;"",K72,IF(OR(H72&lt;&gt;"",I72&lt;&gt;"",J72&lt;&gt;""),WORKDAY.INTL(MAX(IFERROR(INDEX(R:R,MATCH(H72,D:D,0)),0),IFERROR(INDEX(R:R,MATCH(I72,D:D,0)),0),IFERROR(INDEX(R:R,MATCH(J72,D:D,0)),0)),1,weekend,holidays),IF(L72&lt;&gt;"",IF(M72&lt;&gt;"",WORKDAY.INTL(L72,-(MAX(M72,1)-1),weekend,holidays),L72-(MAX(N72,1)-1))," - ")))</f>
        <v>43431</v>
      </c>
      <c r="R72" s="118">
        <f t="shared" si="13"/>
        <v>43431</v>
      </c>
      <c r="S72" s="146">
        <f t="shared" ca="1" si="15"/>
        <v>1</v>
      </c>
      <c r="T72" s="146">
        <f t="shared" si="17"/>
        <v>1</v>
      </c>
      <c r="U72" s="147">
        <f t="shared" ca="1" si="16"/>
        <v>1</v>
      </c>
      <c r="V72" s="146">
        <f t="shared" ca="1" si="18"/>
        <v>0</v>
      </c>
      <c r="W72" s="121"/>
      <c r="X72" s="121"/>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row>
    <row r="73" spans="1:389" s="122" customFormat="1" ht="12">
      <c r="A73" s="136"/>
      <c r="B73" s="137"/>
      <c r="C73" s="110">
        <v>2</v>
      </c>
      <c r="D73" s="111" t="str">
        <f t="shared" si="14"/>
        <v>3.7</v>
      </c>
      <c r="E73" s="113" t="s">
        <v>351</v>
      </c>
      <c r="F73" s="113"/>
      <c r="G73" s="113"/>
      <c r="H73" s="141" t="str">
        <f>D70</f>
        <v>3.4</v>
      </c>
      <c r="I73" s="114"/>
      <c r="J73" s="114"/>
      <c r="K73" s="115"/>
      <c r="L73" s="115">
        <v>43424</v>
      </c>
      <c r="M73" s="116"/>
      <c r="N73" s="124"/>
      <c r="O73" s="125">
        <v>1</v>
      </c>
      <c r="P73" s="129" t="s">
        <v>38</v>
      </c>
      <c r="Q73" s="118">
        <f ca="1">IF(K73&lt;&gt;"",K73,IF(OR(H73&lt;&gt;"",I73&lt;&gt;"",J73&lt;&gt;""),WORKDAY.INTL(MAX(IFERROR(INDEX(R:R,MATCH(H73,D:D,0)),0),IFERROR(INDEX(R:R,MATCH(I73,D:D,0)),0),IFERROR(INDEX(R:R,MATCH(J73,D:D,0)),0)),1,weekend,holidays),IF(L73&lt;&gt;"",IF(M73&lt;&gt;"",WORKDAY.INTL(L73,-(MAX(M73,1)-1),weekend,holidays),L73-(MAX(N73,1)-1))," - ")))</f>
        <v>43418</v>
      </c>
      <c r="R73" s="118">
        <f t="shared" ref="R73:R116" si="19">IF(L73&lt;&gt;"",L73,IF(Q73=" - "," - ",IF(M73&lt;&gt;"",WORKDAY.INTL(Q73,M73-1,weekend,holidays),Q73+MAX(N73,1)-1)))</f>
        <v>43424</v>
      </c>
      <c r="S73" s="146">
        <f t="shared" ca="1" si="15"/>
        <v>5</v>
      </c>
      <c r="T73" s="146">
        <f t="shared" ca="1" si="17"/>
        <v>7</v>
      </c>
      <c r="U73" s="147">
        <f t="shared" ca="1" si="16"/>
        <v>7</v>
      </c>
      <c r="V73" s="146">
        <f t="shared" ca="1" si="18"/>
        <v>0</v>
      </c>
      <c r="W73" s="121"/>
      <c r="X73" s="121"/>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row>
    <row r="74" spans="1:389" s="122" customFormat="1" ht="12">
      <c r="A74" s="136"/>
      <c r="B74" s="137"/>
      <c r="C74" s="110">
        <v>2</v>
      </c>
      <c r="D74" s="111" t="str">
        <f t="shared" si="14"/>
        <v>3.8</v>
      </c>
      <c r="E74" s="113" t="s">
        <v>352</v>
      </c>
      <c r="F74" s="113"/>
      <c r="G74" s="113"/>
      <c r="H74" s="141" t="str">
        <f>D73</f>
        <v>3.7</v>
      </c>
      <c r="I74" s="114"/>
      <c r="J74" s="114"/>
      <c r="K74" s="115"/>
      <c r="L74" s="115">
        <v>43438</v>
      </c>
      <c r="M74" s="116"/>
      <c r="N74" s="124"/>
      <c r="O74" s="125">
        <v>1</v>
      </c>
      <c r="P74" s="129" t="s">
        <v>38</v>
      </c>
      <c r="Q74" s="118">
        <f ca="1">IF(K74&lt;&gt;"",K74,IF(OR(H74&lt;&gt;"",I74&lt;&gt;"",J74&lt;&gt;""),WORKDAY.INTL(MAX(IFERROR(INDEX(R:R,MATCH(H74,D:D,0)),0),IFERROR(INDEX(R:R,MATCH(I74,D:D,0)),0),IFERROR(INDEX(R:R,MATCH(J74,D:D,0)),0)),1,weekend,holidays),IF(L74&lt;&gt;"",IF(M74&lt;&gt;"",WORKDAY.INTL(L74,-(MAX(M74,1)-1),weekend,holidays),L74-(MAX(N74,1)-1))," - ")))</f>
        <v>43425</v>
      </c>
      <c r="R74" s="118">
        <f t="shared" si="19"/>
        <v>43438</v>
      </c>
      <c r="S74" s="146">
        <f t="shared" ca="1" si="15"/>
        <v>9</v>
      </c>
      <c r="T74" s="146">
        <f t="shared" ca="1" si="17"/>
        <v>14</v>
      </c>
      <c r="U74" s="147">
        <f t="shared" ca="1" si="16"/>
        <v>14</v>
      </c>
      <c r="V74" s="146">
        <f t="shared" ca="1" si="18"/>
        <v>0</v>
      </c>
      <c r="W74" s="121"/>
      <c r="X74" s="121"/>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row>
    <row r="75" spans="1:389" s="122" customFormat="1" ht="12">
      <c r="A75" s="136"/>
      <c r="B75" s="137"/>
      <c r="C75" s="110">
        <v>2</v>
      </c>
      <c r="D75" s="111" t="str">
        <f t="shared" si="14"/>
        <v>3.9</v>
      </c>
      <c r="E75" s="113" t="s">
        <v>361</v>
      </c>
      <c r="F75" s="113"/>
      <c r="G75" s="113"/>
      <c r="H75" s="141"/>
      <c r="I75" s="114"/>
      <c r="J75" s="114"/>
      <c r="K75" s="115"/>
      <c r="L75" s="115">
        <v>43440</v>
      </c>
      <c r="M75" s="116"/>
      <c r="N75" s="124"/>
      <c r="O75" s="125">
        <v>1</v>
      </c>
      <c r="P75" s="129" t="s">
        <v>34</v>
      </c>
      <c r="Q75" s="118">
        <f>IF(K75&lt;&gt;"",K75,IF(OR(H75&lt;&gt;"",I75&lt;&gt;"",J75&lt;&gt;""),WORKDAY.INTL(MAX(IFERROR(INDEX(R:R,MATCH(H75,D:D,0)),0),IFERROR(INDEX(R:R,MATCH(I75,D:D,0)),0),IFERROR(INDEX(R:R,MATCH(J75,D:D,0)),0)),1,weekend,holidays),IF(L75&lt;&gt;"",IF(M75&lt;&gt;"",WORKDAY.INTL(L75,-(MAX(M75,1)-1),weekend,holidays),L75-(MAX(N75,1)-1))," - ")))</f>
        <v>43440</v>
      </c>
      <c r="R75" s="118">
        <f t="shared" si="19"/>
        <v>43440</v>
      </c>
      <c r="S75" s="146">
        <f t="shared" ca="1" si="15"/>
        <v>1</v>
      </c>
      <c r="T75" s="146">
        <f t="shared" si="17"/>
        <v>1</v>
      </c>
      <c r="U75" s="147">
        <f t="shared" ca="1" si="16"/>
        <v>1</v>
      </c>
      <c r="V75" s="146">
        <f t="shared" ca="1" si="18"/>
        <v>0</v>
      </c>
      <c r="W75" s="121"/>
      <c r="X75" s="121"/>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row>
    <row r="76" spans="1:389" s="122" customFormat="1" ht="12">
      <c r="A76" s="136"/>
      <c r="B76" s="137"/>
      <c r="C76" s="110">
        <v>2</v>
      </c>
      <c r="D76" s="111" t="str">
        <f t="shared" si="14"/>
        <v>3.10</v>
      </c>
      <c r="E76" s="113" t="s">
        <v>362</v>
      </c>
      <c r="F76" s="113"/>
      <c r="G76" s="113"/>
      <c r="H76" s="141" t="str">
        <f t="shared" ref="H76:H81" si="20">D75</f>
        <v>3.9</v>
      </c>
      <c r="I76" s="114" t="str">
        <f>D74</f>
        <v>3.8</v>
      </c>
      <c r="J76" s="114"/>
      <c r="K76" s="115"/>
      <c r="L76" s="115">
        <v>43445</v>
      </c>
      <c r="M76" s="116"/>
      <c r="N76" s="124"/>
      <c r="O76" s="125">
        <v>1</v>
      </c>
      <c r="P76" s="129" t="s">
        <v>38</v>
      </c>
      <c r="Q76" s="118">
        <f ca="1">IF(K76&lt;&gt;"",K76,IF(OR(H76&lt;&gt;"",I76&lt;&gt;"",J76&lt;&gt;""),WORKDAY.INTL(MAX(IFERROR(INDEX(R:R,MATCH(H76,D:D,0)),0),IFERROR(INDEX(R:R,MATCH(I76,D:D,0)),0),IFERROR(INDEX(R:R,MATCH(J76,D:D,0)),0)),1,weekend,holidays),IF(L76&lt;&gt;"",IF(M76&lt;&gt;"",WORKDAY.INTL(L76,-(MAX(M76,1)-1),weekend,holidays),L76-(MAX(N76,1)-1))," - ")))</f>
        <v>43441</v>
      </c>
      <c r="R76" s="118">
        <f t="shared" si="19"/>
        <v>43445</v>
      </c>
      <c r="S76" s="146">
        <f t="shared" ca="1" si="15"/>
        <v>3</v>
      </c>
      <c r="T76" s="146">
        <f t="shared" ca="1" si="17"/>
        <v>5</v>
      </c>
      <c r="U76" s="147">
        <f t="shared" ca="1" si="16"/>
        <v>5</v>
      </c>
      <c r="V76" s="146">
        <f t="shared" ca="1" si="18"/>
        <v>0</v>
      </c>
      <c r="W76" s="121"/>
      <c r="X76" s="121"/>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row>
    <row r="77" spans="1:389" s="122" customFormat="1" ht="12">
      <c r="A77" s="136"/>
      <c r="B77" s="137"/>
      <c r="C77" s="110">
        <v>2</v>
      </c>
      <c r="D77" s="111" t="str">
        <f t="shared" si="14"/>
        <v>3.11</v>
      </c>
      <c r="E77" s="113" t="s">
        <v>363</v>
      </c>
      <c r="F77" s="113"/>
      <c r="G77" s="113"/>
      <c r="H77" s="141" t="str">
        <f t="shared" si="20"/>
        <v>3.10</v>
      </c>
      <c r="I77" s="114"/>
      <c r="J77" s="114"/>
      <c r="K77" s="115">
        <v>43448</v>
      </c>
      <c r="L77" s="115">
        <v>43451</v>
      </c>
      <c r="M77" s="116"/>
      <c r="N77" s="124"/>
      <c r="O77" s="125">
        <v>1</v>
      </c>
      <c r="P77" s="129" t="s">
        <v>34</v>
      </c>
      <c r="Q77" s="118">
        <f>IF(K77&lt;&gt;"",K77,IF(OR(H77&lt;&gt;"",I77&lt;&gt;"",J77&lt;&gt;""),WORKDAY.INTL(MAX(IFERROR(INDEX(R:R,MATCH(H77,D:D,0)),0),IFERROR(INDEX(R:R,MATCH(I77,D:D,0)),0),IFERROR(INDEX(R:R,MATCH(J77,D:D,0)),0)),1,weekend,holidays),IF(L77&lt;&gt;"",IF(M77&lt;&gt;"",WORKDAY.INTL(L77,-(MAX(M77,1)-1),weekend,holidays),L77-(MAX(N77,1)-1))," - ")))</f>
        <v>43448</v>
      </c>
      <c r="R77" s="118">
        <f t="shared" si="19"/>
        <v>43451</v>
      </c>
      <c r="S77" s="146">
        <f t="shared" ca="1" si="15"/>
        <v>2</v>
      </c>
      <c r="T77" s="146">
        <f t="shared" si="17"/>
        <v>4</v>
      </c>
      <c r="U77" s="147">
        <f t="shared" ca="1" si="16"/>
        <v>4</v>
      </c>
      <c r="V77" s="146">
        <f t="shared" ca="1" si="18"/>
        <v>0</v>
      </c>
      <c r="W77" s="121"/>
      <c r="X77" s="121"/>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row>
    <row r="78" spans="1:389" s="122" customFormat="1" ht="12">
      <c r="A78" s="136"/>
      <c r="B78" s="137"/>
      <c r="C78" s="110">
        <v>2</v>
      </c>
      <c r="D78" s="111" t="str">
        <f t="shared" si="14"/>
        <v>3.12</v>
      </c>
      <c r="E78" s="113" t="s">
        <v>366</v>
      </c>
      <c r="F78" s="113"/>
      <c r="G78" s="113"/>
      <c r="H78" s="141" t="str">
        <f t="shared" si="20"/>
        <v>3.11</v>
      </c>
      <c r="I78" s="114"/>
      <c r="J78" s="114"/>
      <c r="K78" s="115"/>
      <c r="L78" s="115"/>
      <c r="M78" s="116">
        <v>5</v>
      </c>
      <c r="N78" s="124"/>
      <c r="O78" s="125">
        <v>1</v>
      </c>
      <c r="P78" s="129" t="s">
        <v>35</v>
      </c>
      <c r="Q78" s="118">
        <f ca="1">IF(K78&lt;&gt;"",K78,IF(OR(H78&lt;&gt;"",I78&lt;&gt;"",J78&lt;&gt;""),WORKDAY.INTL(MAX(IFERROR(INDEX(R:R,MATCH(H78,D:D,0)),0),IFERROR(INDEX(R:R,MATCH(I78,D:D,0)),0),IFERROR(INDEX(R:R,MATCH(J78,D:D,0)),0)),1,weekend,holidays),IF(L78&lt;&gt;"",IF(M78&lt;&gt;"",WORKDAY.INTL(L78,-(MAX(M78,1)-1),weekend,holidays),L78-(MAX(N78,1)-1))," - ")))</f>
        <v>43452</v>
      </c>
      <c r="R78" s="118">
        <f t="shared" ca="1" si="19"/>
        <v>43458</v>
      </c>
      <c r="S78" s="146">
        <f t="shared" si="15"/>
        <v>5</v>
      </c>
      <c r="T78" s="146">
        <f t="shared" ca="1" si="17"/>
        <v>7</v>
      </c>
      <c r="U78" s="147">
        <f t="shared" ca="1" si="16"/>
        <v>7</v>
      </c>
      <c r="V78" s="146">
        <f t="shared" ca="1" si="18"/>
        <v>0</v>
      </c>
      <c r="W78" s="121"/>
      <c r="X78" s="121"/>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row>
    <row r="79" spans="1:389" s="122" customFormat="1" ht="12">
      <c r="A79" s="136"/>
      <c r="B79" s="137"/>
      <c r="C79" s="110">
        <v>2</v>
      </c>
      <c r="D79" s="111" t="str">
        <f t="shared" si="14"/>
        <v>3.13</v>
      </c>
      <c r="E79" s="113" t="s">
        <v>364</v>
      </c>
      <c r="F79" s="113"/>
      <c r="G79" s="113"/>
      <c r="H79" s="141" t="str">
        <f t="shared" si="20"/>
        <v>3.12</v>
      </c>
      <c r="I79" s="114"/>
      <c r="J79" s="114"/>
      <c r="K79" s="115"/>
      <c r="L79" s="115"/>
      <c r="M79" s="116">
        <v>7</v>
      </c>
      <c r="N79" s="124"/>
      <c r="O79" s="125">
        <v>1</v>
      </c>
      <c r="P79" s="129" t="s">
        <v>35</v>
      </c>
      <c r="Q79" s="118">
        <f ca="1">IF(K79&lt;&gt;"",K79,IF(OR(H79&lt;&gt;"",I79&lt;&gt;"",J79&lt;&gt;""),WORKDAY.INTL(MAX(IFERROR(INDEX(R:R,MATCH(H79,D:D,0)),0),IFERROR(INDEX(R:R,MATCH(I79,D:D,0)),0),IFERROR(INDEX(R:R,MATCH(J79,D:D,0)),0)),1,weekend,holidays),IF(L79&lt;&gt;"",IF(M79&lt;&gt;"",WORKDAY.INTL(L79,-(MAX(M79,1)-1),weekend,holidays),L79-(MAX(N79,1)-1))," - ")))</f>
        <v>43461</v>
      </c>
      <c r="R79" s="118">
        <f t="shared" ca="1" si="19"/>
        <v>43472</v>
      </c>
      <c r="S79" s="146">
        <f t="shared" si="15"/>
        <v>7</v>
      </c>
      <c r="T79" s="146">
        <f t="shared" ca="1" si="17"/>
        <v>12</v>
      </c>
      <c r="U79" s="147">
        <f t="shared" ca="1" si="16"/>
        <v>12</v>
      </c>
      <c r="V79" s="146">
        <f t="shared" ca="1" si="18"/>
        <v>0</v>
      </c>
      <c r="W79" s="121"/>
      <c r="X79" s="121"/>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row>
    <row r="80" spans="1:389" s="122" customFormat="1" ht="12">
      <c r="A80" s="136"/>
      <c r="B80" s="137"/>
      <c r="C80" s="110">
        <v>2</v>
      </c>
      <c r="D80" s="111" t="str">
        <f t="shared" si="14"/>
        <v>3.14</v>
      </c>
      <c r="E80" s="113" t="s">
        <v>365</v>
      </c>
      <c r="F80" s="113"/>
      <c r="G80" s="113"/>
      <c r="H80" s="141" t="str">
        <f t="shared" si="20"/>
        <v>3.13</v>
      </c>
      <c r="I80" s="114"/>
      <c r="J80" s="114"/>
      <c r="K80" s="115"/>
      <c r="L80" s="115"/>
      <c r="M80" s="116">
        <v>3</v>
      </c>
      <c r="N80" s="124"/>
      <c r="O80" s="125">
        <v>1</v>
      </c>
      <c r="P80" s="129" t="s">
        <v>34</v>
      </c>
      <c r="Q80" s="118">
        <f ca="1">IF(K80&lt;&gt;"",K80,IF(OR(H80&lt;&gt;"",I80&lt;&gt;"",J80&lt;&gt;""),WORKDAY.INTL(MAX(IFERROR(INDEX(R:R,MATCH(H80,D:D,0)),0),IFERROR(INDEX(R:R,MATCH(I80,D:D,0)),0),IFERROR(INDEX(R:R,MATCH(J80,D:D,0)),0)),1,weekend,holidays),IF(L80&lt;&gt;"",IF(M80&lt;&gt;"",WORKDAY.INTL(L80,-(MAX(M80,1)-1),weekend,holidays),L80-(MAX(N80,1)-1))," - ")))</f>
        <v>43473</v>
      </c>
      <c r="R80" s="118">
        <f t="shared" ca="1" si="19"/>
        <v>43475</v>
      </c>
      <c r="S80" s="146">
        <f t="shared" si="15"/>
        <v>3</v>
      </c>
      <c r="T80" s="146">
        <f t="shared" ca="1" si="17"/>
        <v>3</v>
      </c>
      <c r="U80" s="147">
        <f t="shared" ca="1" si="16"/>
        <v>3</v>
      </c>
      <c r="V80" s="146">
        <f t="shared" ca="1" si="18"/>
        <v>0</v>
      </c>
      <c r="W80" s="121"/>
      <c r="X80" s="121"/>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row>
    <row r="81" spans="1:389" s="122" customFormat="1" ht="12">
      <c r="A81" s="136"/>
      <c r="B81" s="137"/>
      <c r="C81" s="110">
        <v>2</v>
      </c>
      <c r="D81" s="111" t="str">
        <f t="shared" si="14"/>
        <v>3.15</v>
      </c>
      <c r="E81" s="113" t="s">
        <v>367</v>
      </c>
      <c r="F81" s="113"/>
      <c r="G81" s="113"/>
      <c r="H81" s="141" t="str">
        <f t="shared" si="20"/>
        <v>3.14</v>
      </c>
      <c r="I81" s="114"/>
      <c r="J81" s="114"/>
      <c r="K81" s="115"/>
      <c r="L81" s="115"/>
      <c r="M81" s="116">
        <v>10</v>
      </c>
      <c r="N81" s="124"/>
      <c r="O81" s="125">
        <v>1</v>
      </c>
      <c r="P81" s="129" t="s">
        <v>39</v>
      </c>
      <c r="Q81" s="118">
        <f ca="1">IF(K81&lt;&gt;"",K81,IF(OR(H81&lt;&gt;"",I81&lt;&gt;"",J81&lt;&gt;""),WORKDAY.INTL(MAX(IFERROR(INDEX(R:R,MATCH(H81,D:D,0)),0),IFERROR(INDEX(R:R,MATCH(I81,D:D,0)),0),IFERROR(INDEX(R:R,MATCH(J81,D:D,0)),0)),1,weekend,holidays),IF(L81&lt;&gt;"",IF(M81&lt;&gt;"",WORKDAY.INTL(L81,-(MAX(M81,1)-1),weekend,holidays),L81-(MAX(N81,1)-1))," - ")))</f>
        <v>43476</v>
      </c>
      <c r="R81" s="118">
        <f t="shared" ca="1" si="19"/>
        <v>43490</v>
      </c>
      <c r="S81" s="146">
        <f t="shared" si="15"/>
        <v>10</v>
      </c>
      <c r="T81" s="146">
        <f t="shared" ca="1" si="17"/>
        <v>15</v>
      </c>
      <c r="U81" s="147">
        <f t="shared" ca="1" si="16"/>
        <v>15</v>
      </c>
      <c r="V81" s="146">
        <f t="shared" ca="1" si="18"/>
        <v>0</v>
      </c>
      <c r="W81" s="121"/>
      <c r="X81" s="121"/>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row>
    <row r="82" spans="1:389" s="122" customFormat="1" ht="12">
      <c r="A82" s="136"/>
      <c r="B82" s="137"/>
      <c r="C82" s="110">
        <v>2</v>
      </c>
      <c r="D82" s="111" t="str">
        <f t="shared" si="14"/>
        <v>3.16</v>
      </c>
      <c r="E82" s="113" t="s">
        <v>349</v>
      </c>
      <c r="F82" s="113"/>
      <c r="G82" s="113"/>
      <c r="H82" s="141"/>
      <c r="I82" s="114"/>
      <c r="J82" s="114"/>
      <c r="K82" s="115">
        <v>43446</v>
      </c>
      <c r="L82" s="115"/>
      <c r="M82" s="116">
        <v>7</v>
      </c>
      <c r="N82" s="124"/>
      <c r="O82" s="125">
        <v>1</v>
      </c>
      <c r="P82" s="129" t="s">
        <v>34</v>
      </c>
      <c r="Q82" s="118">
        <f>IF(K82&lt;&gt;"",K82,IF(OR(H82&lt;&gt;"",I82&lt;&gt;"",J82&lt;&gt;""),WORKDAY.INTL(MAX(IFERROR(INDEX(R:R,MATCH(H82,D:D,0)),0),IFERROR(INDEX(R:R,MATCH(I82,D:D,0)),0),IFERROR(INDEX(R:R,MATCH(J82,D:D,0)),0)),1,weekend,holidays),IF(L82&lt;&gt;"",IF(M82&lt;&gt;"",WORKDAY.INTL(L82,-(MAX(M82,1)-1),weekend,holidays),L82-(MAX(N82,1)-1))," - ")))</f>
        <v>43446</v>
      </c>
      <c r="R82" s="118">
        <f t="shared" ca="1" si="19"/>
        <v>43454</v>
      </c>
      <c r="S82" s="146">
        <f t="shared" si="15"/>
        <v>7</v>
      </c>
      <c r="T82" s="146">
        <f t="shared" ca="1" si="17"/>
        <v>9</v>
      </c>
      <c r="U82" s="147">
        <f t="shared" ca="1" si="16"/>
        <v>9</v>
      </c>
      <c r="V82" s="146">
        <f t="shared" ca="1" si="18"/>
        <v>0</v>
      </c>
      <c r="W82" s="121"/>
      <c r="X82" s="121"/>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row>
    <row r="83" spans="1:389" s="122" customFormat="1" ht="12">
      <c r="A83" s="136"/>
      <c r="B83" s="137"/>
      <c r="C83" s="110">
        <v>2</v>
      </c>
      <c r="D83" s="111" t="str">
        <f t="shared" si="14"/>
        <v>3.17</v>
      </c>
      <c r="E83" s="113" t="s">
        <v>350</v>
      </c>
      <c r="F83" s="113"/>
      <c r="G83" s="113"/>
      <c r="H83" s="141" t="str">
        <f>D82</f>
        <v>3.16</v>
      </c>
      <c r="I83" s="114" t="str">
        <f>D76</f>
        <v>3.10</v>
      </c>
      <c r="J83" s="114"/>
      <c r="K83" s="115"/>
      <c r="L83" s="115">
        <v>43460</v>
      </c>
      <c r="M83" s="116"/>
      <c r="N83" s="124"/>
      <c r="O83" s="125">
        <v>1</v>
      </c>
      <c r="P83" s="129" t="s">
        <v>38</v>
      </c>
      <c r="Q83" s="118">
        <f ca="1">IF(K83&lt;&gt;"",K83,IF(OR(H83&lt;&gt;"",I83&lt;&gt;"",J83&lt;&gt;""),WORKDAY.INTL(MAX(IFERROR(INDEX(R:R,MATCH(H83,D:D,0)),0),IFERROR(INDEX(R:R,MATCH(I83,D:D,0)),0),IFERROR(INDEX(R:R,MATCH(J83,D:D,0)),0)),1,weekend,holidays),IF(L83&lt;&gt;"",IF(M83&lt;&gt;"",WORKDAY.INTL(L83,-(MAX(M83,1)-1),weekend,holidays),L83-(MAX(N83,1)-1))," - ")))</f>
        <v>43455</v>
      </c>
      <c r="R83" s="118">
        <f t="shared" si="19"/>
        <v>43460</v>
      </c>
      <c r="S83" s="146">
        <f t="shared" ca="1" si="15"/>
        <v>2</v>
      </c>
      <c r="T83" s="146">
        <f t="shared" ca="1" si="17"/>
        <v>6</v>
      </c>
      <c r="U83" s="147">
        <f t="shared" ca="1" si="16"/>
        <v>6</v>
      </c>
      <c r="V83" s="146">
        <f t="shared" ca="1" si="18"/>
        <v>0</v>
      </c>
      <c r="W83" s="121"/>
      <c r="X83" s="121"/>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row>
    <row r="84" spans="1:389" s="122" customFormat="1" ht="12">
      <c r="A84" s="136"/>
      <c r="B84" s="137"/>
      <c r="C84" s="110">
        <v>2</v>
      </c>
      <c r="D84" s="111" t="str">
        <f t="shared" si="14"/>
        <v>3.18</v>
      </c>
      <c r="E84" s="113" t="s">
        <v>376</v>
      </c>
      <c r="F84" s="113"/>
      <c r="G84" s="113"/>
      <c r="H84" s="141"/>
      <c r="I84" s="114"/>
      <c r="J84" s="114"/>
      <c r="K84" s="115">
        <v>43460</v>
      </c>
      <c r="L84" s="115">
        <v>43463</v>
      </c>
      <c r="M84" s="116"/>
      <c r="N84" s="124"/>
      <c r="O84" s="125">
        <v>1</v>
      </c>
      <c r="P84" s="129" t="s">
        <v>37</v>
      </c>
      <c r="Q84" s="118">
        <f>IF(K84&lt;&gt;"",K84,IF(OR(H84&lt;&gt;"",I84&lt;&gt;"",J84&lt;&gt;""),WORKDAY.INTL(MAX(IFERROR(INDEX(R:R,MATCH(H84,D:D,0)),0),IFERROR(INDEX(R:R,MATCH(I84,D:D,0)),0),IFERROR(INDEX(R:R,MATCH(J84,D:D,0)),0)),1,weekend,holidays),IF(L84&lt;&gt;"",IF(M84&lt;&gt;"",WORKDAY.INTL(L84,-(MAX(M84,1)-1),weekend,holidays),L84-(MAX(N84,1)-1))," - ")))</f>
        <v>43460</v>
      </c>
      <c r="R84" s="118">
        <f t="shared" si="19"/>
        <v>43463</v>
      </c>
      <c r="S84" s="146">
        <f t="shared" ca="1" si="15"/>
        <v>2</v>
      </c>
      <c r="T84" s="146">
        <f t="shared" ref="T84:T89" si="21">IF(N84&lt;&gt;"",N84,IF(OR(NOT(ISNUMBER(Q84)),NOT(ISNUMBER(R84)))," - ",R84-Q84+1))</f>
        <v>4</v>
      </c>
      <c r="U84" s="147">
        <f t="shared" ca="1" si="16"/>
        <v>2</v>
      </c>
      <c r="V84" s="146">
        <f t="shared" ref="V84:V89" ca="1" si="22">IF(OR(Q84=" - ",R84=" - ")," - ",T84-U84)</f>
        <v>2</v>
      </c>
      <c r="W84" s="121"/>
      <c r="X84" s="121"/>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row>
    <row r="85" spans="1:389" s="122" customFormat="1" ht="12">
      <c r="A85" s="136"/>
      <c r="B85" s="137"/>
      <c r="C85" s="110">
        <v>2</v>
      </c>
      <c r="D85" s="111" t="str">
        <f t="shared" si="14"/>
        <v>3.19</v>
      </c>
      <c r="E85" s="113" t="s">
        <v>374</v>
      </c>
      <c r="F85" s="113"/>
      <c r="G85" s="113"/>
      <c r="H85" s="114" t="str">
        <f>D84</f>
        <v>3.18</v>
      </c>
      <c r="I85" s="141"/>
      <c r="J85" s="114"/>
      <c r="K85" s="115">
        <v>43470</v>
      </c>
      <c r="L85" s="115">
        <v>43474</v>
      </c>
      <c r="M85" s="124">
        <v>2</v>
      </c>
      <c r="N85" s="124"/>
      <c r="O85" s="125">
        <v>1</v>
      </c>
      <c r="P85" s="129" t="s">
        <v>37</v>
      </c>
      <c r="Q85" s="118">
        <f>IF(K85&lt;&gt;"",K85,IF(OR(H85&lt;&gt;"",I85&lt;&gt;"",J85&lt;&gt;""),WORKDAY.INTL(MAX(IFERROR(INDEX(R:R,MATCH(H85,D:D,0)),0),IFERROR(INDEX(R:R,MATCH(I85,D:D,0)),0),IFERROR(INDEX(R:R,MATCH(J85,D:D,0)),0)),1,weekend,holidays),IF(L85&lt;&gt;"",IF(M85&lt;&gt;"",WORKDAY.INTL(L85,-(MAX(M85,1)-1),weekend,holidays),L85-(MAX(N85,1)-1))," - ")))</f>
        <v>43470</v>
      </c>
      <c r="R85" s="118">
        <f t="shared" si="19"/>
        <v>43474</v>
      </c>
      <c r="S85" s="146">
        <f t="shared" si="15"/>
        <v>2</v>
      </c>
      <c r="T85" s="146">
        <f t="shared" si="21"/>
        <v>5</v>
      </c>
      <c r="U85" s="147">
        <f t="shared" ca="1" si="16"/>
        <v>3</v>
      </c>
      <c r="V85" s="146">
        <f t="shared" ca="1" si="22"/>
        <v>2</v>
      </c>
      <c r="W85" s="121"/>
      <c r="X85" s="121"/>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row>
    <row r="86" spans="1:389" s="122" customFormat="1" ht="12">
      <c r="A86" s="136"/>
      <c r="B86" s="137"/>
      <c r="C86" s="110">
        <v>2</v>
      </c>
      <c r="D86" s="111" t="str">
        <f t="shared" si="14"/>
        <v>3.20</v>
      </c>
      <c r="E86" s="113" t="s">
        <v>375</v>
      </c>
      <c r="F86" s="113"/>
      <c r="G86" s="113"/>
      <c r="H86" s="141" t="str">
        <f>D83</f>
        <v>3.17</v>
      </c>
      <c r="I86" s="114"/>
      <c r="J86" s="114"/>
      <c r="K86" s="115"/>
      <c r="L86" s="115">
        <v>43462</v>
      </c>
      <c r="M86" s="116">
        <v>2</v>
      </c>
      <c r="N86" s="124"/>
      <c r="O86" s="125">
        <v>1</v>
      </c>
      <c r="P86" s="129" t="s">
        <v>34</v>
      </c>
      <c r="Q86" s="118">
        <f ca="1">IF(K86&lt;&gt;"",K86,IF(OR(H86&lt;&gt;"",I86&lt;&gt;"",J86&lt;&gt;""),WORKDAY.INTL(MAX(IFERROR(INDEX(R:R,MATCH(H86,D:D,0)),0),IFERROR(INDEX(R:R,MATCH(I86,D:D,0)),0),IFERROR(INDEX(R:R,MATCH(J86,D:D,0)),0)),1,weekend,holidays),IF(L86&lt;&gt;"",IF(M86&lt;&gt;"",WORKDAY.INTL(L86,-(MAX(M86,1)-1),weekend,holidays),L86-(MAX(N86,1)-1))," - ")))</f>
        <v>43461</v>
      </c>
      <c r="R86" s="118">
        <f t="shared" si="19"/>
        <v>43462</v>
      </c>
      <c r="S86" s="146">
        <f t="shared" si="15"/>
        <v>2</v>
      </c>
      <c r="T86" s="146">
        <f t="shared" ca="1" si="21"/>
        <v>2</v>
      </c>
      <c r="U86" s="147">
        <f t="shared" ca="1" si="16"/>
        <v>2</v>
      </c>
      <c r="V86" s="146">
        <f t="shared" ca="1" si="22"/>
        <v>0</v>
      </c>
      <c r="W86" s="121"/>
      <c r="X86" s="121"/>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row>
    <row r="87" spans="1:389" s="122" customFormat="1" ht="12">
      <c r="A87" s="136"/>
      <c r="B87" s="137"/>
      <c r="C87" s="110">
        <v>2</v>
      </c>
      <c r="D87" s="111" t="str">
        <f t="shared" si="14"/>
        <v>3.21</v>
      </c>
      <c r="E87" s="113" t="s">
        <v>377</v>
      </c>
      <c r="F87" s="113"/>
      <c r="G87" s="113"/>
      <c r="H87" s="141" t="str">
        <f>D86</f>
        <v>3.20</v>
      </c>
      <c r="I87" s="114"/>
      <c r="J87" s="114"/>
      <c r="K87" s="115"/>
      <c r="L87" s="115"/>
      <c r="M87" s="116">
        <v>5</v>
      </c>
      <c r="N87" s="124"/>
      <c r="O87" s="125">
        <v>1</v>
      </c>
      <c r="P87" s="129" t="s">
        <v>38</v>
      </c>
      <c r="Q87" s="118">
        <f ca="1">IF(K87&lt;&gt;"",K87,IF(OR(H87&lt;&gt;"",I87&lt;&gt;"",J87&lt;&gt;""),WORKDAY.INTL(MAX(IFERROR(INDEX(R:R,MATCH(H87,D:D,0)),0),IFERROR(INDEX(R:R,MATCH(I87,D:D,0)),0),IFERROR(INDEX(R:R,MATCH(J87,D:D,0)),0)),1,weekend,holidays),IF(L87&lt;&gt;"",IF(M87&lt;&gt;"",WORKDAY.INTL(L87,-(MAX(M87,1)-1),weekend,holidays),L87-(MAX(N87,1)-1))," - ")))</f>
        <v>43465</v>
      </c>
      <c r="R87" s="118">
        <f t="shared" ca="1" si="19"/>
        <v>43472</v>
      </c>
      <c r="S87" s="146">
        <f t="shared" si="15"/>
        <v>5</v>
      </c>
      <c r="T87" s="146">
        <f t="shared" ca="1" si="21"/>
        <v>8</v>
      </c>
      <c r="U87" s="147">
        <f t="shared" ca="1" si="16"/>
        <v>8</v>
      </c>
      <c r="V87" s="146">
        <f t="shared" ca="1" si="22"/>
        <v>0</v>
      </c>
      <c r="W87" s="121"/>
      <c r="X87" s="121"/>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row>
    <row r="88" spans="1:389" s="122" customFormat="1" ht="12">
      <c r="A88" s="136"/>
      <c r="B88" s="137"/>
      <c r="C88" s="110">
        <v>2</v>
      </c>
      <c r="D88" s="111" t="str">
        <f t="shared" ref="D88:D116" si="23">IF(C88="","",IF(C88&gt;prevLevel,IF(prevWBS="","1",prevWBS)&amp;REPT(".1",C88-MAX(prevLevel,1)),IF(ISERROR(FIND(".",prevWBS)),REPT("1.",C88-1)&amp;IFERROR(VALUE(prevWBS)+1,"1"),IF(C88=1,"",IFERROR(LEFT(prevWBS,FIND("^",SUBSTITUTE(prevWBS,".","^",C88-1))),""))&amp;VALUE(TRIM(MID(SUBSTITUTE(prevWBS,".",REPT(" ",LEN(prevWBS))),(C88-1)*LEN(prevWBS)+1,LEN(prevWBS))))+1)))</f>
        <v>3.22</v>
      </c>
      <c r="E88" s="113" t="s">
        <v>440</v>
      </c>
      <c r="F88" s="113"/>
      <c r="G88" s="113"/>
      <c r="H88" s="141" t="str">
        <f>D87</f>
        <v>3.21</v>
      </c>
      <c r="I88" s="114"/>
      <c r="J88" s="114"/>
      <c r="K88" s="115"/>
      <c r="L88" s="115">
        <v>43475</v>
      </c>
      <c r="M88" s="116">
        <v>4</v>
      </c>
      <c r="N88" s="124"/>
      <c r="O88" s="125">
        <v>1</v>
      </c>
      <c r="P88" s="129" t="s">
        <v>34</v>
      </c>
      <c r="Q88" s="118">
        <f ca="1">IF(K88&lt;&gt;"",K88,IF(OR(H88&lt;&gt;"",I88&lt;&gt;"",J88&lt;&gt;""),WORKDAY.INTL(MAX(IFERROR(INDEX(R:R,MATCH(H88,D:D,0)),0),IFERROR(INDEX(R:R,MATCH(I88,D:D,0)),0),IFERROR(INDEX(R:R,MATCH(J88,D:D,0)),0)),1,weekend,holidays),IF(L88&lt;&gt;"",IF(M88&lt;&gt;"",WORKDAY.INTL(L88,-(MAX(M88,1)-1),weekend,holidays),L88-(MAX(N88,1)-1))," - ")))</f>
        <v>43473</v>
      </c>
      <c r="R88" s="118">
        <f t="shared" si="19"/>
        <v>43475</v>
      </c>
      <c r="S88" s="146">
        <f t="shared" si="15"/>
        <v>4</v>
      </c>
      <c r="T88" s="146">
        <f t="shared" ca="1" si="21"/>
        <v>3</v>
      </c>
      <c r="U88" s="147">
        <f t="shared" ca="1" si="16"/>
        <v>3</v>
      </c>
      <c r="V88" s="146">
        <f t="shared" ca="1" si="22"/>
        <v>0</v>
      </c>
      <c r="W88" s="121"/>
      <c r="X88" s="121"/>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row>
    <row r="89" spans="1:389" s="122" customFormat="1" ht="12">
      <c r="A89" s="136"/>
      <c r="B89" s="137"/>
      <c r="C89" s="110">
        <v>2</v>
      </c>
      <c r="D89" s="111" t="str">
        <f t="shared" si="23"/>
        <v>3.23</v>
      </c>
      <c r="E89" s="113" t="s">
        <v>407</v>
      </c>
      <c r="F89" s="113"/>
      <c r="G89" s="113"/>
      <c r="H89" s="141" t="str">
        <f>D88</f>
        <v>3.22</v>
      </c>
      <c r="I89" s="114"/>
      <c r="J89" s="114"/>
      <c r="K89" s="115"/>
      <c r="L89" s="115"/>
      <c r="M89" s="116">
        <v>7</v>
      </c>
      <c r="N89" s="124"/>
      <c r="O89" s="125">
        <v>1</v>
      </c>
      <c r="P89" s="129" t="s">
        <v>38</v>
      </c>
      <c r="Q89" s="118">
        <f ca="1">IF(K89&lt;&gt;"",K89,IF(OR(H89&lt;&gt;"",I89&lt;&gt;"",J89&lt;&gt;""),WORKDAY.INTL(MAX(IFERROR(INDEX(R:R,MATCH(H89,D:D,0)),0),IFERROR(INDEX(R:R,MATCH(I89,D:D,0)),0),IFERROR(INDEX(R:R,MATCH(J89,D:D,0)),0)),1,weekend,holidays),IF(L89&lt;&gt;"",IF(M89&lt;&gt;"",WORKDAY.INTL(L89,-(MAX(M89,1)-1),weekend,holidays),L89-(MAX(N89,1)-1))," - ")))</f>
        <v>43476</v>
      </c>
      <c r="R89" s="118">
        <f t="shared" ca="1" si="19"/>
        <v>43487</v>
      </c>
      <c r="S89" s="146">
        <f t="shared" si="15"/>
        <v>7</v>
      </c>
      <c r="T89" s="146">
        <f t="shared" ca="1" si="21"/>
        <v>12</v>
      </c>
      <c r="U89" s="147">
        <f t="shared" ca="1" si="16"/>
        <v>12</v>
      </c>
      <c r="V89" s="146">
        <f t="shared" ca="1" si="22"/>
        <v>0</v>
      </c>
      <c r="W89" s="121"/>
      <c r="X89" s="121"/>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row>
    <row r="90" spans="1:389" s="122" customFormat="1" ht="12">
      <c r="A90" s="136"/>
      <c r="B90" s="137"/>
      <c r="C90" s="110">
        <v>2</v>
      </c>
      <c r="D90" s="111" t="str">
        <f t="shared" si="23"/>
        <v>3.24</v>
      </c>
      <c r="E90" s="113" t="s">
        <v>439</v>
      </c>
      <c r="F90" s="113"/>
      <c r="G90" s="113"/>
      <c r="H90" s="141" t="str">
        <f>D89</f>
        <v>3.23</v>
      </c>
      <c r="I90" s="114"/>
      <c r="J90" s="114"/>
      <c r="K90" s="115"/>
      <c r="L90" s="115">
        <v>43493</v>
      </c>
      <c r="M90" s="116">
        <v>4</v>
      </c>
      <c r="N90" s="124"/>
      <c r="O90" s="125">
        <v>1</v>
      </c>
      <c r="P90" s="129" t="s">
        <v>34</v>
      </c>
      <c r="Q90" s="118">
        <f ca="1">IF(K90&lt;&gt;"",K90,IF(OR(H90&lt;&gt;"",I90&lt;&gt;"",J90&lt;&gt;""),WORKDAY.INTL(MAX(IFERROR(INDEX(R:R,MATCH(H90,D:D,0)),0),IFERROR(INDEX(R:R,MATCH(I90,D:D,0)),0),IFERROR(INDEX(R:R,MATCH(J90,D:D,0)),0)),1,weekend,holidays),IF(L90&lt;&gt;"",IF(M90&lt;&gt;"",WORKDAY.INTL(L90,-(MAX(M90,1)-1),weekend,holidays),L90-(MAX(N90,1)-1))," - ")))</f>
        <v>43488</v>
      </c>
      <c r="R90" s="118">
        <f t="shared" ref="R90:R91" si="24">IF(L90&lt;&gt;"",L90,IF(Q90=" - "," - ",IF(M90&lt;&gt;"",WORKDAY.INTL(Q90,M90-1,weekend,holidays),Q90+MAX(N90,1)-1)))</f>
        <v>43493</v>
      </c>
      <c r="S90" s="146">
        <f t="shared" ref="S90:S91" si="25">IF(M90&lt;&gt;"",M90,IF(OR(NOT(ISNUMBER(Q90)),NOT(ISNUMBER(R90)))," - ",NETWORKDAYS.INTL(Q90,R90,weekend,holidays)))</f>
        <v>4</v>
      </c>
      <c r="T90" s="146">
        <f t="shared" ref="T90:T91" ca="1" si="26">IF(N90&lt;&gt;"",N90,IF(OR(NOT(ISNUMBER(Q90)),NOT(ISNUMBER(R90)))," - ",R90-Q90+1))</f>
        <v>6</v>
      </c>
      <c r="U90" s="147">
        <f t="shared" ref="U90:U91" ca="1" si="27">IF(OR(Q90=" - ",R90=" - ")," - ",MIN(T90,WORKDAY.INTL(Q90,ROUNDDOWN(O90*S90,0),weekend,holidays)-Q90))</f>
        <v>6</v>
      </c>
      <c r="V90" s="146">
        <f t="shared" ref="V90:V91" ca="1" si="28">IF(OR(Q90=" - ",R90=" - ")," - ",T90-U90)</f>
        <v>0</v>
      </c>
      <c r="W90" s="121"/>
      <c r="X90" s="121"/>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row>
    <row r="91" spans="1:389" s="122" customFormat="1" ht="12">
      <c r="A91" s="136"/>
      <c r="B91" s="137"/>
      <c r="C91" s="110">
        <v>2</v>
      </c>
      <c r="D91" s="111" t="str">
        <f t="shared" si="23"/>
        <v>3.25</v>
      </c>
      <c r="E91" s="113" t="s">
        <v>441</v>
      </c>
      <c r="F91" s="113"/>
      <c r="G91" s="113"/>
      <c r="H91" s="141" t="str">
        <f>D90</f>
        <v>3.24</v>
      </c>
      <c r="I91" s="114"/>
      <c r="J91" s="114"/>
      <c r="K91" s="115"/>
      <c r="L91" s="115"/>
      <c r="M91" s="116">
        <v>5</v>
      </c>
      <c r="N91" s="124"/>
      <c r="O91" s="125"/>
      <c r="P91" s="129" t="s">
        <v>38</v>
      </c>
      <c r="Q91" s="118">
        <f ca="1">IF(K91&lt;&gt;"",K91,IF(OR(H91&lt;&gt;"",I91&lt;&gt;"",J91&lt;&gt;""),WORKDAY.INTL(MAX(IFERROR(INDEX(R:R,MATCH(H91,D:D,0)),0),IFERROR(INDEX(R:R,MATCH(I91,D:D,0)),0),IFERROR(INDEX(R:R,MATCH(J91,D:D,0)),0)),1,weekend,holidays),IF(L91&lt;&gt;"",IF(M91&lt;&gt;"",WORKDAY.INTL(L91,-(MAX(M91,1)-1),weekend,holidays),L91-(MAX(N91,1)-1))," - ")))</f>
        <v>43494</v>
      </c>
      <c r="R91" s="118">
        <f t="shared" ca="1" si="24"/>
        <v>43500</v>
      </c>
      <c r="S91" s="146">
        <f t="shared" si="25"/>
        <v>5</v>
      </c>
      <c r="T91" s="146">
        <f t="shared" ca="1" si="26"/>
        <v>7</v>
      </c>
      <c r="U91" s="147">
        <f t="shared" ca="1" si="27"/>
        <v>0</v>
      </c>
      <c r="V91" s="146">
        <f t="shared" ca="1" si="28"/>
        <v>7</v>
      </c>
      <c r="W91" s="121"/>
      <c r="X91" s="121"/>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row>
    <row r="92" spans="1:389" s="122" customFormat="1" ht="20">
      <c r="A92" s="136"/>
      <c r="B92" s="137"/>
      <c r="C92" s="110">
        <v>2</v>
      </c>
      <c r="D92" s="111" t="str">
        <f t="shared" si="23"/>
        <v>3.26</v>
      </c>
      <c r="E92" s="153" t="s">
        <v>380</v>
      </c>
      <c r="F92" s="113"/>
      <c r="G92" s="113"/>
      <c r="H92" s="114"/>
      <c r="I92" s="141"/>
      <c r="J92" s="114"/>
      <c r="K92" s="115"/>
      <c r="L92" s="154">
        <v>43493</v>
      </c>
      <c r="M92" s="116"/>
      <c r="N92" s="124"/>
      <c r="O92" s="185">
        <v>1</v>
      </c>
      <c r="P92" s="129"/>
      <c r="Q92" s="118">
        <f>IF(K92&lt;&gt;"",K92,IF(OR(H92&lt;&gt;"",I92&lt;&gt;"",J92&lt;&gt;""),WORKDAY.INTL(MAX(IFERROR(INDEX(R:R,MATCH(H92,D:D,0)),0),IFERROR(INDEX(R:R,MATCH(I92,D:D,0)),0),IFERROR(INDEX(R:R,MATCH(J92,D:D,0)),0)),1,weekend,holidays),IF(L92&lt;&gt;"",IF(M92&lt;&gt;"",WORKDAY.INTL(L92,-(MAX(M92,1)-1),weekend,holidays),L92-(MAX(N92,1)-1))," - ")))</f>
        <v>43493</v>
      </c>
      <c r="R92" s="118">
        <f t="shared" si="19"/>
        <v>43493</v>
      </c>
      <c r="S92" s="146">
        <f t="shared" ca="1" si="15"/>
        <v>1</v>
      </c>
      <c r="T92" s="146">
        <f t="shared" ref="T92:T130" si="29">IF(N92&lt;&gt;"",N92,IF(OR(NOT(ISNUMBER(Q92)),NOT(ISNUMBER(R92)))," - ",R92-Q92+1))</f>
        <v>1</v>
      </c>
      <c r="U92" s="147">
        <f t="shared" ca="1" si="16"/>
        <v>1</v>
      </c>
      <c r="V92" s="146">
        <f t="shared" ref="V92:V130" ca="1" si="30">IF(OR(Q92=" - ",R92=" - ")," - ",T92-U92)</f>
        <v>0</v>
      </c>
      <c r="W92" s="121"/>
      <c r="X92" s="121"/>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row>
    <row r="93" spans="1:389" s="122" customFormat="1" ht="12">
      <c r="A93" s="136"/>
      <c r="B93" s="137"/>
      <c r="C93" s="110">
        <v>2</v>
      </c>
      <c r="D93" s="111" t="str">
        <f t="shared" si="23"/>
        <v>3.27</v>
      </c>
      <c r="E93" s="150" t="s">
        <v>378</v>
      </c>
      <c r="F93" s="113"/>
      <c r="G93" s="113"/>
      <c r="H93" s="114"/>
      <c r="I93" s="141"/>
      <c r="J93" s="114"/>
      <c r="K93" s="115">
        <f>Q94</f>
        <v>43493</v>
      </c>
      <c r="L93" s="115">
        <f ca="1">R103</f>
        <v>43523</v>
      </c>
      <c r="M93" s="116"/>
      <c r="N93" s="124"/>
      <c r="O93" s="125"/>
      <c r="P93" s="129" t="s">
        <v>38</v>
      </c>
      <c r="Q93" s="118">
        <f>IF(K93&lt;&gt;"",K93,IF(OR(H93&lt;&gt;"",I93&lt;&gt;"",J93&lt;&gt;""),WORKDAY.INTL(MAX(IFERROR(INDEX(R:R,MATCH(H93,D:D,0)),0),IFERROR(INDEX(R:R,MATCH(I93,D:D,0)),0),IFERROR(INDEX(R:R,MATCH(J93,D:D,0)),0)),1,weekend,holidays),IF(L93&lt;&gt;"",IF(M93&lt;&gt;"",WORKDAY.INTL(L93,-(MAX(M93,1)-1),weekend,holidays),L93-(MAX(N93,1)-1))," - ")))</f>
        <v>43493</v>
      </c>
      <c r="R93" s="118">
        <f t="shared" ca="1" si="19"/>
        <v>43523</v>
      </c>
      <c r="S93" s="146">
        <f t="shared" ca="1" si="15"/>
        <v>22</v>
      </c>
      <c r="T93" s="146">
        <f t="shared" ca="1" si="29"/>
        <v>31</v>
      </c>
      <c r="U93" s="147">
        <f t="shared" ca="1" si="16"/>
        <v>0</v>
      </c>
      <c r="V93" s="146">
        <f t="shared" ca="1" si="30"/>
        <v>31</v>
      </c>
      <c r="W93" s="121">
        <f>Q93</f>
        <v>43493</v>
      </c>
      <c r="X93" s="121">
        <f ca="1">R93</f>
        <v>43523</v>
      </c>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row>
    <row r="94" spans="1:389" s="122" customFormat="1" ht="12">
      <c r="A94" s="136"/>
      <c r="B94" s="137"/>
      <c r="C94" s="110">
        <v>3</v>
      </c>
      <c r="D94" s="111" t="str">
        <f t="shared" si="23"/>
        <v>3.27.1</v>
      </c>
      <c r="E94" s="113" t="s">
        <v>368</v>
      </c>
      <c r="F94" s="113"/>
      <c r="G94" s="113"/>
      <c r="H94" s="114"/>
      <c r="I94" s="141"/>
      <c r="J94" s="114"/>
      <c r="K94" s="115">
        <f>L92</f>
        <v>43493</v>
      </c>
      <c r="L94" s="115"/>
      <c r="M94" s="116">
        <v>5</v>
      </c>
      <c r="N94" s="124"/>
      <c r="O94" s="125"/>
      <c r="P94" s="129"/>
      <c r="Q94" s="118">
        <f>IF(K94&lt;&gt;"",K94,IF(OR(H94&lt;&gt;"",I94&lt;&gt;"",J94&lt;&gt;""),WORKDAY.INTL(MAX(IFERROR(INDEX(R:R,MATCH(H94,D:D,0)),0),IFERROR(INDEX(R:R,MATCH(I94,D:D,0)),0),IFERROR(INDEX(R:R,MATCH(J94,D:D,0)),0)),1,weekend,holidays),IF(L94&lt;&gt;"",IF(M94&lt;&gt;"",WORKDAY.INTL(L94,-(MAX(M94,1)-1),weekend,holidays),L94-(MAX(N94,1)-1))," - ")))</f>
        <v>43493</v>
      </c>
      <c r="R94" s="118">
        <f t="shared" ca="1" si="19"/>
        <v>43497</v>
      </c>
      <c r="S94" s="146">
        <f t="shared" si="15"/>
        <v>5</v>
      </c>
      <c r="T94" s="146">
        <f t="shared" ca="1" si="29"/>
        <v>5</v>
      </c>
      <c r="U94" s="147">
        <f t="shared" ca="1" si="16"/>
        <v>0</v>
      </c>
      <c r="V94" s="146">
        <f t="shared" ca="1" si="30"/>
        <v>5</v>
      </c>
      <c r="W94" s="121"/>
      <c r="X94" s="121"/>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row>
    <row r="95" spans="1:389" s="122" customFormat="1" ht="12">
      <c r="A95" s="136"/>
      <c r="B95" s="137"/>
      <c r="C95" s="110">
        <v>3</v>
      </c>
      <c r="D95" s="111" t="str">
        <f t="shared" si="23"/>
        <v>3.27.2</v>
      </c>
      <c r="E95" s="113" t="s">
        <v>369</v>
      </c>
      <c r="F95" s="113"/>
      <c r="G95" s="113"/>
      <c r="H95" s="131" t="str">
        <f>D94</f>
        <v>3.27.1</v>
      </c>
      <c r="I95" s="141"/>
      <c r="J95" s="114"/>
      <c r="K95" s="115">
        <f>L92</f>
        <v>43493</v>
      </c>
      <c r="L95" s="115"/>
      <c r="M95" s="116">
        <v>1</v>
      </c>
      <c r="N95" s="124"/>
      <c r="O95" s="125"/>
      <c r="P95" s="129"/>
      <c r="Q95" s="118">
        <f>IF(K95&lt;&gt;"",K95,IF(OR(H95&lt;&gt;"",I95&lt;&gt;"",J95&lt;&gt;""),WORKDAY.INTL(MAX(IFERROR(INDEX(R:R,MATCH(H95,D:D,0)),0),IFERROR(INDEX(R:R,MATCH(I95,D:D,0)),0),IFERROR(INDEX(R:R,MATCH(J95,D:D,0)),0)),1,weekend,holidays),IF(L95&lt;&gt;"",IF(M95&lt;&gt;"",WORKDAY.INTL(L95,-(MAX(M95,1)-1),weekend,holidays),L95-(MAX(N95,1)-1))," - ")))</f>
        <v>43493</v>
      </c>
      <c r="R95" s="118">
        <f t="shared" ca="1" si="19"/>
        <v>43493</v>
      </c>
      <c r="S95" s="146">
        <f t="shared" si="15"/>
        <v>1</v>
      </c>
      <c r="T95" s="146">
        <f t="shared" ca="1" si="29"/>
        <v>1</v>
      </c>
      <c r="U95" s="147">
        <f t="shared" ca="1" si="16"/>
        <v>0</v>
      </c>
      <c r="V95" s="146">
        <f t="shared" ca="1" si="30"/>
        <v>1</v>
      </c>
      <c r="W95" s="121"/>
      <c r="X95" s="121"/>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row>
    <row r="96" spans="1:389" s="122" customFormat="1" ht="12">
      <c r="A96" s="136"/>
      <c r="B96" s="137"/>
      <c r="C96" s="110">
        <v>3</v>
      </c>
      <c r="D96" s="111" t="str">
        <f t="shared" si="23"/>
        <v>3.27.3</v>
      </c>
      <c r="E96" s="113" t="s">
        <v>409</v>
      </c>
      <c r="F96" s="113"/>
      <c r="G96" s="113"/>
      <c r="H96" s="114"/>
      <c r="I96" s="141"/>
      <c r="J96" s="114"/>
      <c r="K96" s="115">
        <f>L92</f>
        <v>43493</v>
      </c>
      <c r="L96" s="115"/>
      <c r="M96" s="116">
        <v>12</v>
      </c>
      <c r="N96" s="124"/>
      <c r="O96" s="125"/>
      <c r="P96" s="129"/>
      <c r="Q96" s="118">
        <f>IF(K96&lt;&gt;"",K96,IF(OR(H96&lt;&gt;"",I96&lt;&gt;"",J96&lt;&gt;""),WORKDAY.INTL(MAX(IFERROR(INDEX(R:R,MATCH(H96,D:D,0)),0),IFERROR(INDEX(R:R,MATCH(I96,D:D,0)),0),IFERROR(INDEX(R:R,MATCH(J96,D:D,0)),0)),1,weekend,holidays),IF(L96&lt;&gt;"",IF(M96&lt;&gt;"",WORKDAY.INTL(L96,-(MAX(M96,1)-1),weekend,holidays),L96-(MAX(N96,1)-1))," - ")))</f>
        <v>43493</v>
      </c>
      <c r="R96" s="118">
        <f t="shared" ca="1" si="19"/>
        <v>43508</v>
      </c>
      <c r="S96" s="146">
        <f t="shared" si="15"/>
        <v>12</v>
      </c>
      <c r="T96" s="146">
        <f t="shared" ca="1" si="29"/>
        <v>16</v>
      </c>
      <c r="U96" s="147">
        <f t="shared" ca="1" si="16"/>
        <v>0</v>
      </c>
      <c r="V96" s="146">
        <f t="shared" ca="1" si="30"/>
        <v>16</v>
      </c>
      <c r="W96" s="121"/>
      <c r="X96" s="121"/>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row>
    <row r="97" spans="1:389" s="122" customFormat="1" ht="12">
      <c r="A97" s="136"/>
      <c r="B97" s="137"/>
      <c r="C97" s="110">
        <v>3</v>
      </c>
      <c r="D97" s="111" t="str">
        <f t="shared" si="23"/>
        <v>3.27.4</v>
      </c>
      <c r="E97" s="150" t="s">
        <v>370</v>
      </c>
      <c r="F97" s="113"/>
      <c r="G97" s="113"/>
      <c r="H97" s="114"/>
      <c r="I97" s="141" t="str">
        <f>D94</f>
        <v>3.27.1</v>
      </c>
      <c r="J97" s="114" t="str">
        <f>D95</f>
        <v>3.27.2</v>
      </c>
      <c r="K97" s="115"/>
      <c r="L97" s="115"/>
      <c r="M97" s="116">
        <v>5</v>
      </c>
      <c r="N97" s="124"/>
      <c r="O97" s="125"/>
      <c r="P97" s="129"/>
      <c r="Q97" s="118">
        <f ca="1">IF(K97&lt;&gt;"",K97,IF(OR(H97&lt;&gt;"",I97&lt;&gt;"",J97&lt;&gt;""),WORKDAY.INTL(MAX(IFERROR(INDEX(R:R,MATCH(H97,D:D,0)),0),IFERROR(INDEX(R:R,MATCH(I97,D:D,0)),0),IFERROR(INDEX(R:R,MATCH(J97,D:D,0)),0)),1,weekend,holidays),IF(L97&lt;&gt;"",IF(M97&lt;&gt;"",WORKDAY.INTL(L97,-(MAX(M97,1)-1),weekend,holidays),L97-(MAX(N97,1)-1))," - ")))</f>
        <v>43500</v>
      </c>
      <c r="R97" s="118">
        <f t="shared" ca="1" si="19"/>
        <v>43504</v>
      </c>
      <c r="S97" s="146">
        <f t="shared" si="15"/>
        <v>5</v>
      </c>
      <c r="T97" s="146">
        <f t="shared" ca="1" si="29"/>
        <v>5</v>
      </c>
      <c r="U97" s="147">
        <f t="shared" ca="1" si="16"/>
        <v>0</v>
      </c>
      <c r="V97" s="146">
        <f t="shared" ca="1" si="30"/>
        <v>5</v>
      </c>
      <c r="W97" s="121"/>
      <c r="X97" s="121"/>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row>
    <row r="98" spans="1:389" s="122" customFormat="1" ht="12">
      <c r="A98" s="136"/>
      <c r="B98" s="137"/>
      <c r="C98" s="110">
        <v>3</v>
      </c>
      <c r="D98" s="111" t="str">
        <f t="shared" si="23"/>
        <v>3.27.5</v>
      </c>
      <c r="E98" s="150" t="s">
        <v>371</v>
      </c>
      <c r="F98" s="113" t="s">
        <v>398</v>
      </c>
      <c r="G98" s="113"/>
      <c r="H98" s="114" t="str">
        <f>D96</f>
        <v>3.27.3</v>
      </c>
      <c r="I98" s="141"/>
      <c r="J98" s="114"/>
      <c r="K98" s="115"/>
      <c r="L98" s="115"/>
      <c r="M98" s="116">
        <v>1</v>
      </c>
      <c r="N98" s="124"/>
      <c r="O98" s="125"/>
      <c r="P98" s="129"/>
      <c r="Q98" s="118">
        <f ca="1">IF(K98&lt;&gt;"",K98,IF(OR(H98&lt;&gt;"",I98&lt;&gt;"",J98&lt;&gt;""),WORKDAY.INTL(MAX(IFERROR(INDEX(R:R,MATCH(H98,D:D,0)),0),IFERROR(INDEX(R:R,MATCH(I98,D:D,0)),0),IFERROR(INDEX(R:R,MATCH(J98,D:D,0)),0)),1,weekend,holidays),IF(L98&lt;&gt;"",IF(M98&lt;&gt;"",WORKDAY.INTL(L98,-(MAX(M98,1)-1),weekend,holidays),L98-(MAX(N98,1)-1))," - ")))</f>
        <v>43509</v>
      </c>
      <c r="R98" s="118">
        <f t="shared" ca="1" si="19"/>
        <v>43509</v>
      </c>
      <c r="S98" s="146">
        <f t="shared" si="15"/>
        <v>1</v>
      </c>
      <c r="T98" s="146">
        <f t="shared" ca="1" si="29"/>
        <v>1</v>
      </c>
      <c r="U98" s="147">
        <f t="shared" ca="1" si="16"/>
        <v>0</v>
      </c>
      <c r="V98" s="146">
        <f t="shared" ca="1" si="30"/>
        <v>1</v>
      </c>
      <c r="W98" s="121"/>
      <c r="X98" s="121"/>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row>
    <row r="99" spans="1:389" s="122" customFormat="1" ht="12">
      <c r="A99" s="136"/>
      <c r="B99" s="137"/>
      <c r="C99" s="110">
        <v>3</v>
      </c>
      <c r="D99" s="111" t="str">
        <f t="shared" si="23"/>
        <v>3.27.6</v>
      </c>
      <c r="E99" s="150" t="s">
        <v>399</v>
      </c>
      <c r="F99" s="113"/>
      <c r="G99" s="113"/>
      <c r="H99" s="114"/>
      <c r="I99" s="141"/>
      <c r="J99" s="114"/>
      <c r="K99" s="115">
        <f>L92</f>
        <v>43493</v>
      </c>
      <c r="L99" s="115"/>
      <c r="M99" s="116">
        <v>5</v>
      </c>
      <c r="N99" s="124"/>
      <c r="O99" s="125"/>
      <c r="P99" s="129"/>
      <c r="Q99" s="118">
        <f>IF(K99&lt;&gt;"",K99,IF(OR(H99&lt;&gt;"",I99&lt;&gt;"",J99&lt;&gt;""),WORKDAY.INTL(MAX(IFERROR(INDEX(R:R,MATCH(H99,D:D,0)),0),IFERROR(INDEX(R:R,MATCH(I99,D:D,0)),0),IFERROR(INDEX(R:R,MATCH(J99,D:D,0)),0)),1,weekend,holidays),IF(L99&lt;&gt;"",IF(M99&lt;&gt;"",WORKDAY.INTL(L99,-(MAX(M99,1)-1),weekend,holidays),L99-(MAX(N99,1)-1))," - ")))</f>
        <v>43493</v>
      </c>
      <c r="R99" s="118">
        <f t="shared" ca="1" si="19"/>
        <v>43497</v>
      </c>
      <c r="S99" s="146">
        <f t="shared" si="15"/>
        <v>5</v>
      </c>
      <c r="T99" s="146">
        <f ca="1">IF(N99&lt;&gt;"",N99,IF(OR(NOT(ISNUMBER(Q99)),NOT(ISNUMBER(R99)))," - ",R99-Q99+1))</f>
        <v>5</v>
      </c>
      <c r="U99" s="147">
        <f t="shared" ca="1" si="16"/>
        <v>0</v>
      </c>
      <c r="V99" s="146">
        <f ca="1">IF(OR(Q99=" - ",R99=" - ")," - ",T99-U99)</f>
        <v>5</v>
      </c>
      <c r="W99" s="121"/>
      <c r="X99" s="121"/>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row>
    <row r="100" spans="1:389" s="122" customFormat="1" ht="12">
      <c r="A100" s="136"/>
      <c r="B100" s="137"/>
      <c r="C100" s="110">
        <v>3</v>
      </c>
      <c r="D100" s="111" t="str">
        <f t="shared" si="23"/>
        <v>3.27.7</v>
      </c>
      <c r="E100" s="150" t="s">
        <v>400</v>
      </c>
      <c r="F100" s="113"/>
      <c r="G100" s="113"/>
      <c r="H100" s="114"/>
      <c r="I100" s="141" t="str">
        <f>D99</f>
        <v>3.27.6</v>
      </c>
      <c r="J100" s="114"/>
      <c r="K100" s="115"/>
      <c r="L100" s="115"/>
      <c r="M100" s="116">
        <v>5</v>
      </c>
      <c r="N100" s="124"/>
      <c r="O100" s="125"/>
      <c r="P100" s="129"/>
      <c r="Q100" s="118">
        <f ca="1">IF(K100&lt;&gt;"",K100,IF(OR(H100&lt;&gt;"",I100&lt;&gt;"",J100&lt;&gt;""),WORKDAY.INTL(MAX(IFERROR(INDEX(R:R,MATCH(H100,D:D,0)),0),IFERROR(INDEX(R:R,MATCH(I100,D:D,0)),0),IFERROR(INDEX(R:R,MATCH(J100,D:D,0)),0)),1,weekend,holidays),IF(L100&lt;&gt;"",IF(M100&lt;&gt;"",WORKDAY.INTL(L100,-(MAX(M100,1)-1),weekend,holidays),L100-(MAX(N100,1)-1))," - ")))</f>
        <v>43500</v>
      </c>
      <c r="R100" s="118">
        <f t="shared" ca="1" si="19"/>
        <v>43504</v>
      </c>
      <c r="S100" s="146">
        <f t="shared" si="15"/>
        <v>5</v>
      </c>
      <c r="T100" s="146">
        <f ca="1">IF(N100&lt;&gt;"",N100,IF(OR(NOT(ISNUMBER(Q100)),NOT(ISNUMBER(R100)))," - ",R100-Q100+1))</f>
        <v>5</v>
      </c>
      <c r="U100" s="147">
        <f t="shared" ca="1" si="16"/>
        <v>0</v>
      </c>
      <c r="V100" s="146">
        <f ca="1">IF(OR(Q100=" - ",R100=" - ")," - ",T100-U100)</f>
        <v>5</v>
      </c>
      <c r="W100" s="121"/>
      <c r="X100" s="121"/>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row>
    <row r="101" spans="1:389" s="122" customFormat="1" ht="12">
      <c r="A101" s="136"/>
      <c r="B101" s="137"/>
      <c r="C101" s="110">
        <v>3</v>
      </c>
      <c r="D101" s="111" t="str">
        <f t="shared" si="23"/>
        <v>3.27.8</v>
      </c>
      <c r="E101" s="150" t="s">
        <v>403</v>
      </c>
      <c r="F101" s="113" t="s">
        <v>401</v>
      </c>
      <c r="G101" s="113"/>
      <c r="H101" s="114" t="str">
        <f>D100</f>
        <v>3.27.7</v>
      </c>
      <c r="I101" s="141"/>
      <c r="J101" s="114"/>
      <c r="K101" s="115"/>
      <c r="L101" s="115"/>
      <c r="M101" s="116">
        <v>5</v>
      </c>
      <c r="N101" s="124"/>
      <c r="O101" s="125"/>
      <c r="P101" s="129" t="s">
        <v>39</v>
      </c>
      <c r="Q101" s="118">
        <f ca="1">IF(K101&lt;&gt;"",K101,IF(OR(H101&lt;&gt;"",I101&lt;&gt;"",J101&lt;&gt;""),WORKDAY.INTL(MAX(IFERROR(INDEX(R:R,MATCH(H101,D:D,0)),0),IFERROR(INDEX(R:R,MATCH(I101,D:D,0)),0),IFERROR(INDEX(R:R,MATCH(J101,D:D,0)),0)),1,weekend,holidays),IF(L101&lt;&gt;"",IF(M101&lt;&gt;"",WORKDAY.INTL(L101,-(MAX(M101,1)-1),weekend,holidays),L101-(MAX(N101,1)-1))," - ")))</f>
        <v>43507</v>
      </c>
      <c r="R101" s="148">
        <f t="shared" ca="1" si="19"/>
        <v>43511</v>
      </c>
      <c r="S101" s="146">
        <f t="shared" ref="S101:S133" si="31">IF(M101&lt;&gt;"",M101,IF(OR(NOT(ISNUMBER(Q101)),NOT(ISNUMBER(R101)))," - ",NETWORKDAYS.INTL(Q101,R101,weekend,holidays)))</f>
        <v>5</v>
      </c>
      <c r="T101" s="146">
        <f ca="1">IF(N101&lt;&gt;"",N101,IF(OR(NOT(ISNUMBER(Q101)),NOT(ISNUMBER(R101)))," - ",R101-Q101+1))</f>
        <v>5</v>
      </c>
      <c r="U101" s="147">
        <f t="shared" ref="U101:U133" ca="1" si="32">IF(OR(Q101=" - ",R101=" - ")," - ",MIN(T101,WORKDAY.INTL(Q101,ROUNDDOWN(O101*S101,0),weekend,holidays)-Q101))</f>
        <v>0</v>
      </c>
      <c r="V101" s="146">
        <f ca="1">IF(OR(Q101=" - ",R101=" - ")," - ",T101-U101)</f>
        <v>5</v>
      </c>
      <c r="W101" s="121"/>
      <c r="X101" s="121"/>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row>
    <row r="102" spans="1:389" s="122" customFormat="1" ht="12">
      <c r="A102" s="136"/>
      <c r="B102" s="137"/>
      <c r="C102" s="110">
        <v>3</v>
      </c>
      <c r="D102" s="111" t="str">
        <f t="shared" si="23"/>
        <v>3.27.9</v>
      </c>
      <c r="E102" s="150" t="s">
        <v>402</v>
      </c>
      <c r="F102" s="113"/>
      <c r="G102" s="113"/>
      <c r="H102" s="114" t="str">
        <f>D101</f>
        <v>3.27.8</v>
      </c>
      <c r="I102" s="141" t="str">
        <f>D98</f>
        <v>3.27.5</v>
      </c>
      <c r="J102" s="114" t="str">
        <f>D97</f>
        <v>3.27.4</v>
      </c>
      <c r="K102" s="115"/>
      <c r="L102" s="115"/>
      <c r="M102" s="116">
        <v>2</v>
      </c>
      <c r="N102" s="124"/>
      <c r="O102" s="125"/>
      <c r="P102" s="129" t="s">
        <v>418</v>
      </c>
      <c r="Q102" s="118">
        <f ca="1">IF(K102&lt;&gt;"",K102,IF(OR(H102&lt;&gt;"",I102&lt;&gt;"",J102&lt;&gt;""),WORKDAY.INTL(MAX(IFERROR(INDEX(R:R,MATCH(H102,D:D,0)),0),IFERROR(INDEX(R:R,MATCH(I102,D:D,0)),0),IFERROR(INDEX(R:R,MATCH(J102,D:D,0)),0)),1,weekend,holidays),IF(L102&lt;&gt;"",IF(M102&lt;&gt;"",WORKDAY.INTL(L102,-(MAX(M102,1)-1),weekend,holidays),L102-(MAX(N102,1)-1))," - ")))</f>
        <v>43515</v>
      </c>
      <c r="R102" s="118">
        <f t="shared" ca="1" si="19"/>
        <v>43516</v>
      </c>
      <c r="S102" s="146">
        <f t="shared" si="31"/>
        <v>2</v>
      </c>
      <c r="T102" s="146">
        <f ca="1">IF(N102&lt;&gt;"",N102,IF(OR(NOT(ISNUMBER(Q102)),NOT(ISNUMBER(R102)))," - ",R102-Q102+1))</f>
        <v>2</v>
      </c>
      <c r="U102" s="147">
        <f t="shared" ca="1" si="32"/>
        <v>0</v>
      </c>
      <c r="V102" s="146">
        <f ca="1">IF(OR(Q102=" - ",R102=" - ")," - ",T102-U102)</f>
        <v>2</v>
      </c>
      <c r="W102" s="121"/>
      <c r="X102" s="121"/>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row>
    <row r="103" spans="1:389" s="122" customFormat="1" ht="12">
      <c r="A103" s="136"/>
      <c r="B103" s="137"/>
      <c r="C103" s="110">
        <v>3</v>
      </c>
      <c r="D103" s="111" t="str">
        <f t="shared" si="23"/>
        <v>3.27.10</v>
      </c>
      <c r="E103" s="150" t="s">
        <v>419</v>
      </c>
      <c r="F103" s="113"/>
      <c r="G103" s="113"/>
      <c r="H103" s="114" t="str">
        <f>D102</f>
        <v>3.27.9</v>
      </c>
      <c r="I103" s="141"/>
      <c r="J103" s="114"/>
      <c r="K103" s="115"/>
      <c r="L103" s="115"/>
      <c r="M103" s="116">
        <v>5</v>
      </c>
      <c r="N103" s="124"/>
      <c r="O103" s="125"/>
      <c r="P103" s="129" t="s">
        <v>38</v>
      </c>
      <c r="Q103" s="118">
        <f ca="1">IF(K103&lt;&gt;"",K103,IF(OR(H103&lt;&gt;"",I103&lt;&gt;"",J103&lt;&gt;""),WORKDAY.INTL(MAX(IFERROR(INDEX(R:R,MATCH(H103,D:D,0)),0),IFERROR(INDEX(R:R,MATCH(I103,D:D,0)),0),IFERROR(INDEX(R:R,MATCH(J103,D:D,0)),0)),1,weekend,holidays),IF(L103&lt;&gt;"",IF(M103&lt;&gt;"",WORKDAY.INTL(L103,-(MAX(M103,1)-1),weekend,holidays),L103-(MAX(N103,1)-1))," - ")))</f>
        <v>43517</v>
      </c>
      <c r="R103" s="118">
        <f t="shared" ca="1" si="19"/>
        <v>43523</v>
      </c>
      <c r="S103" s="146">
        <f t="shared" si="31"/>
        <v>5</v>
      </c>
      <c r="T103" s="146">
        <f t="shared" ca="1" si="29"/>
        <v>7</v>
      </c>
      <c r="U103" s="147">
        <f t="shared" ca="1" si="32"/>
        <v>0</v>
      </c>
      <c r="V103" s="146">
        <f t="shared" ca="1" si="30"/>
        <v>7</v>
      </c>
      <c r="W103" s="121"/>
      <c r="X103" s="121"/>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row>
    <row r="104" spans="1:389" s="122" customFormat="1" ht="12">
      <c r="A104" s="136"/>
      <c r="B104" s="137"/>
      <c r="C104" s="110">
        <v>3</v>
      </c>
      <c r="D104" s="111" t="str">
        <f t="shared" si="23"/>
        <v>3.27.11</v>
      </c>
      <c r="E104" s="151" t="s">
        <v>420</v>
      </c>
      <c r="F104" s="113"/>
      <c r="G104" s="113"/>
      <c r="H104" s="114"/>
      <c r="I104" s="141"/>
      <c r="J104" s="114"/>
      <c r="K104" s="152">
        <v>43522</v>
      </c>
      <c r="L104" s="115"/>
      <c r="M104" s="116">
        <v>1</v>
      </c>
      <c r="N104" s="124"/>
      <c r="O104" s="125"/>
      <c r="P104" s="129" t="s">
        <v>418</v>
      </c>
      <c r="Q104" s="118">
        <f>IF(K104&lt;&gt;"",K104,IF(OR(H104&lt;&gt;"",I104&lt;&gt;"",J104&lt;&gt;""),WORKDAY.INTL(MAX(IFERROR(INDEX(R:R,MATCH(H104,D:D,0)),0),IFERROR(INDEX(R:R,MATCH(I104,D:D,0)),0),IFERROR(INDEX(R:R,MATCH(J104,D:D,0)),0)),1,weekend,holidays),IF(L104&lt;&gt;"",IF(M104&lt;&gt;"",WORKDAY.INTL(L104,-(MAX(M104,1)-1),weekend,holidays),L104-(MAX(N104,1)-1))," - ")))</f>
        <v>43522</v>
      </c>
      <c r="R104" s="118">
        <f t="shared" ca="1" si="19"/>
        <v>43522</v>
      </c>
      <c r="S104" s="146">
        <f>IF(M104&lt;&gt;"",M104,IF(OR(NOT(ISNUMBER(Q104)),NOT(ISNUMBER(R104)))," - ",NETWORKDAYS.INTL(Q104,R104,weekend,holidays)))</f>
        <v>1</v>
      </c>
      <c r="T104" s="146">
        <f ca="1">IF(N104&lt;&gt;"",N104,IF(OR(NOT(ISNUMBER(Q104)),NOT(ISNUMBER(R104)))," - ",R104-Q104+1))</f>
        <v>1</v>
      </c>
      <c r="U104" s="147">
        <f ca="1">IF(OR(Q104=" - ",R104=" - ")," - ",MIN(T104,WORKDAY.INTL(Q104,ROUNDDOWN(O104*S104,0),weekend,holidays)-Q104))</f>
        <v>0</v>
      </c>
      <c r="V104" s="146">
        <f ca="1">IF(OR(Q104=" - ",R104=" - ")," - ",T104-U104)</f>
        <v>1</v>
      </c>
      <c r="W104" s="121"/>
      <c r="X104" s="121"/>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row>
    <row r="105" spans="1:389" s="122" customFormat="1" ht="12">
      <c r="A105" s="136"/>
      <c r="B105" s="137"/>
      <c r="C105" s="110">
        <v>3</v>
      </c>
      <c r="D105" s="111" t="str">
        <f t="shared" si="23"/>
        <v>3.27.12</v>
      </c>
      <c r="E105" s="150" t="s">
        <v>373</v>
      </c>
      <c r="F105" s="113"/>
      <c r="G105" s="113"/>
      <c r="H105" s="114" t="str">
        <f>D103</f>
        <v>3.27.10</v>
      </c>
      <c r="I105" s="141" t="str">
        <f>D104</f>
        <v>3.27.11</v>
      </c>
      <c r="J105" s="114"/>
      <c r="K105" s="115"/>
      <c r="L105" s="115"/>
      <c r="M105" s="116">
        <v>5</v>
      </c>
      <c r="N105" s="124"/>
      <c r="O105" s="125"/>
      <c r="P105" s="129" t="s">
        <v>38</v>
      </c>
      <c r="Q105" s="118">
        <f ca="1">IF(K105&lt;&gt;"",K105,IF(OR(H105&lt;&gt;"",I105&lt;&gt;"",J105&lt;&gt;""),WORKDAY.INTL(MAX(IFERROR(INDEX(R:R,MATCH(H105,D:D,0)),0),IFERROR(INDEX(R:R,MATCH(I105,D:D,0)),0),IFERROR(INDEX(R:R,MATCH(J105,D:D,0)),0)),1,weekend,holidays),IF(L105&lt;&gt;"",IF(M105&lt;&gt;"",WORKDAY.INTL(L105,-(MAX(M105,1)-1),weekend,holidays),L105-(MAX(N105,1)-1))," - ")))</f>
        <v>43524</v>
      </c>
      <c r="R105" s="118">
        <f t="shared" ca="1" si="19"/>
        <v>43530</v>
      </c>
      <c r="S105" s="146">
        <f>IF(M105&lt;&gt;"",M105,IF(OR(NOT(ISNUMBER(Q105)),NOT(ISNUMBER(R105)))," - ",NETWORKDAYS.INTL(Q105,R105,weekend,holidays)))</f>
        <v>5</v>
      </c>
      <c r="T105" s="146">
        <f ca="1">IF(N105&lt;&gt;"",N105,IF(OR(NOT(ISNUMBER(Q105)),NOT(ISNUMBER(R105)))," - ",R105-Q105+1))</f>
        <v>7</v>
      </c>
      <c r="U105" s="147">
        <f ca="1">IF(OR(Q105=" - ",R105=" - ")," - ",MIN(T105,WORKDAY.INTL(Q105,ROUNDDOWN(O105*S105,0),weekend,holidays)-Q105))</f>
        <v>0</v>
      </c>
      <c r="V105" s="146">
        <f ca="1">IF(OR(Q105=" - ",R105=" - ")," - ",T105-U105)</f>
        <v>7</v>
      </c>
      <c r="W105" s="121"/>
      <c r="X105" s="121"/>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row>
    <row r="106" spans="1:389" s="122" customFormat="1" ht="12">
      <c r="A106" s="136"/>
      <c r="B106" s="137"/>
      <c r="C106" s="110">
        <v>2</v>
      </c>
      <c r="D106" s="111" t="str">
        <f t="shared" si="23"/>
        <v>3.28</v>
      </c>
      <c r="E106" s="150" t="s">
        <v>393</v>
      </c>
      <c r="F106" s="113"/>
      <c r="G106" s="113"/>
      <c r="H106" s="114"/>
      <c r="I106" s="141"/>
      <c r="J106" s="114"/>
      <c r="K106" s="115">
        <f>Q107</f>
        <v>43487</v>
      </c>
      <c r="L106" s="115">
        <f ca="1">R111</f>
        <v>43521</v>
      </c>
      <c r="M106" s="116">
        <v>5</v>
      </c>
      <c r="N106" s="124"/>
      <c r="O106" s="125"/>
      <c r="P106" s="129" t="s">
        <v>37</v>
      </c>
      <c r="Q106" s="118">
        <f>IF(K106&lt;&gt;"",K106,IF(OR(H106&lt;&gt;"",I106&lt;&gt;"",J106&lt;&gt;""),WORKDAY.INTL(MAX(IFERROR(INDEX(R:R,MATCH(H106,D:D,0)),0),IFERROR(INDEX(R:R,MATCH(I106,D:D,0)),0),IFERROR(INDEX(R:R,MATCH(J106,D:D,0)),0)),1,weekend,holidays),IF(L106&lt;&gt;"",IF(M106&lt;&gt;"",WORKDAY.INTL(L106,-(MAX(M106,1)-1),weekend,holidays),L106-(MAX(N106,1)-1))," - ")))</f>
        <v>43487</v>
      </c>
      <c r="R106" s="118">
        <f t="shared" ca="1" si="19"/>
        <v>43521</v>
      </c>
      <c r="S106" s="146">
        <f t="shared" si="31"/>
        <v>5</v>
      </c>
      <c r="T106" s="146">
        <f t="shared" ca="1" si="29"/>
        <v>35</v>
      </c>
      <c r="U106" s="147">
        <f t="shared" ca="1" si="32"/>
        <v>0</v>
      </c>
      <c r="V106" s="146">
        <f t="shared" ca="1" si="30"/>
        <v>35</v>
      </c>
      <c r="W106" s="121">
        <f>Q106</f>
        <v>43487</v>
      </c>
      <c r="X106" s="121">
        <f ca="1">R106</f>
        <v>43521</v>
      </c>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row>
    <row r="107" spans="1:389" s="122" customFormat="1" ht="12">
      <c r="A107" s="136"/>
      <c r="B107" s="137"/>
      <c r="C107" s="110">
        <v>3</v>
      </c>
      <c r="D107" s="111" t="str">
        <f t="shared" si="23"/>
        <v>3.28.1</v>
      </c>
      <c r="E107" s="151" t="s">
        <v>410</v>
      </c>
      <c r="F107" s="113"/>
      <c r="G107" s="113"/>
      <c r="H107" s="114"/>
      <c r="I107" s="141"/>
      <c r="J107" s="114"/>
      <c r="K107" s="115">
        <v>43487</v>
      </c>
      <c r="L107" s="115">
        <v>43496</v>
      </c>
      <c r="M107" s="116"/>
      <c r="N107" s="124"/>
      <c r="O107" s="125"/>
      <c r="P107" s="129" t="s">
        <v>34</v>
      </c>
      <c r="Q107" s="118">
        <f>IF(K107&lt;&gt;"",K107,IF(OR(H107&lt;&gt;"",I107&lt;&gt;"",J107&lt;&gt;""),WORKDAY.INTL(MAX(IFERROR(INDEX(R:R,MATCH(H107,D:D,0)),0),IFERROR(INDEX(R:R,MATCH(I107,D:D,0)),0),IFERROR(INDEX(R:R,MATCH(J107,D:D,0)),0)),1,weekend,holidays),IF(L107&lt;&gt;"",IF(M107&lt;&gt;"",WORKDAY.INTL(L107,-(MAX(M107,1)-1),weekend,holidays),L107-(MAX(N107,1)-1))," - ")))</f>
        <v>43487</v>
      </c>
      <c r="R107" s="118">
        <f t="shared" si="19"/>
        <v>43496</v>
      </c>
      <c r="S107" s="146">
        <f t="shared" ca="1" si="31"/>
        <v>8</v>
      </c>
      <c r="T107" s="146">
        <f t="shared" si="29"/>
        <v>10</v>
      </c>
      <c r="U107" s="147">
        <f t="shared" ca="1" si="32"/>
        <v>0</v>
      </c>
      <c r="V107" s="146">
        <f t="shared" ca="1" si="30"/>
        <v>10</v>
      </c>
      <c r="W107" s="121"/>
      <c r="X107" s="121"/>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row>
    <row r="108" spans="1:389" s="122" customFormat="1" ht="12">
      <c r="A108" s="136"/>
      <c r="B108" s="137"/>
      <c r="C108" s="110">
        <v>3</v>
      </c>
      <c r="D108" s="111" t="str">
        <f t="shared" si="23"/>
        <v>3.28.2</v>
      </c>
      <c r="E108" s="150" t="s">
        <v>394</v>
      </c>
      <c r="F108" s="113"/>
      <c r="G108" s="113"/>
      <c r="H108" s="114" t="str">
        <f>D107</f>
        <v>3.28.1</v>
      </c>
      <c r="I108" s="141"/>
      <c r="J108" s="114"/>
      <c r="K108" s="115"/>
      <c r="L108" s="115"/>
      <c r="M108" s="116">
        <v>5</v>
      </c>
      <c r="N108" s="124"/>
      <c r="O108" s="125"/>
      <c r="P108" s="129"/>
      <c r="Q108" s="118">
        <f ca="1">IF(K108&lt;&gt;"",K108,IF(OR(H108&lt;&gt;"",I108&lt;&gt;"",J108&lt;&gt;""),WORKDAY.INTL(MAX(IFERROR(INDEX(R:R,MATCH(H108,D:D,0)),0),IFERROR(INDEX(R:R,MATCH(I108,D:D,0)),0),IFERROR(INDEX(R:R,MATCH(J108,D:D,0)),0)),1,weekend,holidays),IF(L108&lt;&gt;"",IF(M108&lt;&gt;"",WORKDAY.INTL(L108,-(MAX(M108,1)-1),weekend,holidays),L108-(MAX(N108,1)-1))," - ")))</f>
        <v>43497</v>
      </c>
      <c r="R108" s="118">
        <f t="shared" ca="1" si="19"/>
        <v>43503</v>
      </c>
      <c r="S108" s="146">
        <f t="shared" si="31"/>
        <v>5</v>
      </c>
      <c r="T108" s="146">
        <f t="shared" ca="1" si="29"/>
        <v>7</v>
      </c>
      <c r="U108" s="147">
        <f t="shared" ca="1" si="32"/>
        <v>0</v>
      </c>
      <c r="V108" s="146">
        <f t="shared" ca="1" si="30"/>
        <v>7</v>
      </c>
      <c r="W108" s="121"/>
      <c r="X108" s="121"/>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row>
    <row r="109" spans="1:389" s="122" customFormat="1" ht="12">
      <c r="A109" s="136"/>
      <c r="B109" s="137"/>
      <c r="C109" s="110">
        <v>3</v>
      </c>
      <c r="D109" s="111" t="str">
        <f t="shared" si="23"/>
        <v>3.28.3</v>
      </c>
      <c r="E109" s="150" t="s">
        <v>395</v>
      </c>
      <c r="F109" s="113"/>
      <c r="G109" s="113"/>
      <c r="H109" s="114" t="str">
        <f>D108</f>
        <v>3.28.2</v>
      </c>
      <c r="I109" s="141"/>
      <c r="J109" s="114"/>
      <c r="K109" s="115"/>
      <c r="L109" s="115"/>
      <c r="M109" s="116">
        <v>5</v>
      </c>
      <c r="N109" s="124"/>
      <c r="O109" s="125"/>
      <c r="P109" s="129"/>
      <c r="Q109" s="118">
        <f ca="1">IF(K109&lt;&gt;"",K109,IF(OR(H109&lt;&gt;"",I109&lt;&gt;"",J109&lt;&gt;""),WORKDAY.INTL(MAX(IFERROR(INDEX(R:R,MATCH(H109,D:D,0)),0),IFERROR(INDEX(R:R,MATCH(I109,D:D,0)),0),IFERROR(INDEX(R:R,MATCH(J109,D:D,0)),0)),1,weekend,holidays),IF(L109&lt;&gt;"",IF(M109&lt;&gt;"",WORKDAY.INTL(L109,-(MAX(M109,1)-1),weekend,holidays),L109-(MAX(N109,1)-1))," - ")))</f>
        <v>43504</v>
      </c>
      <c r="R109" s="118">
        <f t="shared" ca="1" si="19"/>
        <v>43510</v>
      </c>
      <c r="S109" s="146">
        <f t="shared" si="31"/>
        <v>5</v>
      </c>
      <c r="T109" s="146">
        <f t="shared" ca="1" si="29"/>
        <v>7</v>
      </c>
      <c r="U109" s="147">
        <f t="shared" ca="1" si="32"/>
        <v>0</v>
      </c>
      <c r="V109" s="146">
        <f t="shared" ca="1" si="30"/>
        <v>7</v>
      </c>
      <c r="W109" s="121"/>
      <c r="X109" s="121"/>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row>
    <row r="110" spans="1:389" s="122" customFormat="1" ht="12">
      <c r="A110" s="136"/>
      <c r="B110" s="137"/>
      <c r="C110" s="110">
        <v>3</v>
      </c>
      <c r="D110" s="111" t="str">
        <f t="shared" si="23"/>
        <v>3.28.4</v>
      </c>
      <c r="E110" s="150" t="s">
        <v>396</v>
      </c>
      <c r="F110" s="113"/>
      <c r="G110" s="113"/>
      <c r="H110" s="114" t="str">
        <f>D109</f>
        <v>3.28.3</v>
      </c>
      <c r="I110" s="141" t="str">
        <f>D85</f>
        <v>3.19</v>
      </c>
      <c r="J110" s="114" t="str">
        <f>D122</f>
        <v>3.35</v>
      </c>
      <c r="K110" s="115"/>
      <c r="L110" s="115"/>
      <c r="M110" s="116">
        <v>1</v>
      </c>
      <c r="N110" s="124"/>
      <c r="O110" s="125"/>
      <c r="P110" s="129" t="s">
        <v>34</v>
      </c>
      <c r="Q110" s="118">
        <f ca="1">IF(K110&lt;&gt;"",K110,IF(OR(H110&lt;&gt;"",I110&lt;&gt;"",J110&lt;&gt;""),WORKDAY.INTL(MAX(IFERROR(INDEX(R:R,MATCH(H110,D:D,0)),0),IFERROR(INDEX(R:R,MATCH(I110,D:D,0)),0),IFERROR(INDEX(R:R,MATCH(J110,D:D,0)),0)),1,weekend,holidays),IF(L110&lt;&gt;"",IF(M110&lt;&gt;"",WORKDAY.INTL(L110,-(MAX(M110,1)-1),weekend,holidays),L110-(MAX(N110,1)-1))," - ")))</f>
        <v>43511</v>
      </c>
      <c r="R110" s="118">
        <f t="shared" ca="1" si="19"/>
        <v>43511</v>
      </c>
      <c r="S110" s="146">
        <f t="shared" si="31"/>
        <v>1</v>
      </c>
      <c r="T110" s="146">
        <f t="shared" ca="1" si="29"/>
        <v>1</v>
      </c>
      <c r="U110" s="147">
        <f t="shared" ca="1" si="32"/>
        <v>0</v>
      </c>
      <c r="V110" s="146">
        <f t="shared" ca="1" si="30"/>
        <v>1</v>
      </c>
      <c r="W110" s="121"/>
      <c r="X110" s="121"/>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row>
    <row r="111" spans="1:389" s="122" customFormat="1" ht="12">
      <c r="A111" s="136"/>
      <c r="B111" s="137"/>
      <c r="C111" s="110">
        <v>3</v>
      </c>
      <c r="D111" s="111" t="str">
        <f t="shared" si="23"/>
        <v>3.28.5</v>
      </c>
      <c r="E111" s="150" t="s">
        <v>397</v>
      </c>
      <c r="F111" s="113"/>
      <c r="G111" s="113"/>
      <c r="H111" s="114" t="str">
        <f>D110</f>
        <v>3.28.4</v>
      </c>
      <c r="I111" s="141"/>
      <c r="J111" s="114"/>
      <c r="K111" s="115"/>
      <c r="L111" s="115"/>
      <c r="M111" s="116">
        <v>5</v>
      </c>
      <c r="N111" s="124"/>
      <c r="O111" s="125"/>
      <c r="P111" s="129" t="s">
        <v>37</v>
      </c>
      <c r="Q111" s="118">
        <f ca="1">IF(K111&lt;&gt;"",K111,IF(OR(H111&lt;&gt;"",I111&lt;&gt;"",J111&lt;&gt;""),WORKDAY.INTL(MAX(IFERROR(INDEX(R:R,MATCH(H111,D:D,0)),0),IFERROR(INDEX(R:R,MATCH(I111,D:D,0)),0),IFERROR(INDEX(R:R,MATCH(J111,D:D,0)),0)),1,weekend,holidays),IF(L111&lt;&gt;"",IF(M111&lt;&gt;"",WORKDAY.INTL(L111,-(MAX(M111,1)-1),weekend,holidays),L111-(MAX(N111,1)-1))," - ")))</f>
        <v>43515</v>
      </c>
      <c r="R111" s="118">
        <f t="shared" ca="1" si="19"/>
        <v>43521</v>
      </c>
      <c r="S111" s="146">
        <f t="shared" si="31"/>
        <v>5</v>
      </c>
      <c r="T111" s="146">
        <f t="shared" ca="1" si="29"/>
        <v>7</v>
      </c>
      <c r="U111" s="147">
        <f t="shared" ca="1" si="32"/>
        <v>0</v>
      </c>
      <c r="V111" s="146">
        <f t="shared" ca="1" si="30"/>
        <v>7</v>
      </c>
      <c r="W111" s="121"/>
      <c r="X111" s="121"/>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row>
    <row r="112" spans="1:389" s="122" customFormat="1" ht="12">
      <c r="A112" s="136"/>
      <c r="B112" s="137"/>
      <c r="C112" s="110">
        <v>2</v>
      </c>
      <c r="D112" s="111" t="str">
        <f t="shared" si="23"/>
        <v>3.29</v>
      </c>
      <c r="E112" s="113" t="s">
        <v>345</v>
      </c>
      <c r="F112" s="113"/>
      <c r="G112" s="113"/>
      <c r="H112" s="114"/>
      <c r="I112" s="141"/>
      <c r="J112" s="114"/>
      <c r="K112" s="115"/>
      <c r="L112" s="115">
        <v>43396</v>
      </c>
      <c r="M112" s="124"/>
      <c r="N112" s="124"/>
      <c r="O112" s="125">
        <v>1</v>
      </c>
      <c r="P112" s="129"/>
      <c r="Q112" s="118">
        <f>IF(K112&lt;&gt;"",K112,IF(OR(H112&lt;&gt;"",I112&lt;&gt;"",J112&lt;&gt;""),WORKDAY.INTL(MAX(IFERROR(INDEX(R:R,MATCH(H112,D:D,0)),0),IFERROR(INDEX(R:R,MATCH(I112,D:D,0)),0),IFERROR(INDEX(R:R,MATCH(J112,D:D,0)),0)),1,weekend,holidays),IF(L112&lt;&gt;"",IF(M112&lt;&gt;"",WORKDAY.INTL(L112,-(MAX(M112,1)-1),weekend,holidays),L112-(MAX(N112,1)-1))," - ")))</f>
        <v>43396</v>
      </c>
      <c r="R112" s="118">
        <f t="shared" si="19"/>
        <v>43396</v>
      </c>
      <c r="S112" s="146">
        <f t="shared" ca="1" si="31"/>
        <v>1</v>
      </c>
      <c r="T112" s="146">
        <f t="shared" si="29"/>
        <v>1</v>
      </c>
      <c r="U112" s="147">
        <f t="shared" ca="1" si="32"/>
        <v>1</v>
      </c>
      <c r="V112" s="146">
        <f t="shared" ca="1" si="30"/>
        <v>0</v>
      </c>
      <c r="W112" s="121"/>
      <c r="X112" s="121"/>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row>
    <row r="113" spans="1:389" s="122" customFormat="1" ht="12">
      <c r="A113" s="136"/>
      <c r="B113" s="137"/>
      <c r="C113" s="110">
        <v>2</v>
      </c>
      <c r="D113" s="111" t="str">
        <f t="shared" si="23"/>
        <v>3.30</v>
      </c>
      <c r="E113" s="113" t="s">
        <v>356</v>
      </c>
      <c r="F113" s="113"/>
      <c r="G113" s="113"/>
      <c r="H113" s="114"/>
      <c r="I113" s="141"/>
      <c r="J113" s="114"/>
      <c r="K113" s="115">
        <v>43440</v>
      </c>
      <c r="L113" s="115">
        <v>43448</v>
      </c>
      <c r="M113" s="124"/>
      <c r="N113" s="124"/>
      <c r="O113" s="125">
        <v>1</v>
      </c>
      <c r="P113" s="129" t="s">
        <v>38</v>
      </c>
      <c r="Q113" s="118">
        <f>IF(K113&lt;&gt;"",K113,IF(OR(H113&lt;&gt;"",I113&lt;&gt;"",J113&lt;&gt;""),WORKDAY.INTL(MAX(IFERROR(INDEX(R:R,MATCH(H113,D:D,0)),0),IFERROR(INDEX(R:R,MATCH(I113,D:D,0)),0),IFERROR(INDEX(R:R,MATCH(J113,D:D,0)),0)),1,weekend,holidays),IF(L113&lt;&gt;"",IF(M113&lt;&gt;"",WORKDAY.INTL(L113,-(MAX(M113,1)-1),weekend,holidays),L113-(MAX(N113,1)-1))," - ")))</f>
        <v>43440</v>
      </c>
      <c r="R113" s="118">
        <f t="shared" si="19"/>
        <v>43448</v>
      </c>
      <c r="S113" s="146">
        <f t="shared" ca="1" si="31"/>
        <v>7</v>
      </c>
      <c r="T113" s="146">
        <f t="shared" si="29"/>
        <v>9</v>
      </c>
      <c r="U113" s="147">
        <f t="shared" ca="1" si="32"/>
        <v>9</v>
      </c>
      <c r="V113" s="146">
        <f t="shared" ca="1" si="30"/>
        <v>0</v>
      </c>
      <c r="W113" s="121"/>
      <c r="X113" s="121"/>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row>
    <row r="114" spans="1:389" s="122" customFormat="1" ht="12">
      <c r="A114" s="136"/>
      <c r="B114" s="137"/>
      <c r="C114" s="110">
        <v>2</v>
      </c>
      <c r="D114" s="111" t="str">
        <f t="shared" si="23"/>
        <v>3.31</v>
      </c>
      <c r="E114" s="113" t="s">
        <v>357</v>
      </c>
      <c r="F114" s="113"/>
      <c r="G114" s="113"/>
      <c r="H114" s="114" t="str">
        <f>D112</f>
        <v>3.29</v>
      </c>
      <c r="I114" s="141"/>
      <c r="J114" s="114"/>
      <c r="K114" s="115">
        <f ca="1">Q83</f>
        <v>43455</v>
      </c>
      <c r="L114" s="115">
        <f>R83</f>
        <v>43460</v>
      </c>
      <c r="M114" s="124"/>
      <c r="N114" s="124"/>
      <c r="O114" s="125">
        <v>1</v>
      </c>
      <c r="P114" s="129" t="s">
        <v>38</v>
      </c>
      <c r="Q114" s="118">
        <f ca="1">IF(K114&lt;&gt;"",K114,IF(OR(H114&lt;&gt;"",I114&lt;&gt;"",J114&lt;&gt;""),WORKDAY.INTL(MAX(IFERROR(INDEX(R:R,MATCH(H114,D:D,0)),0),IFERROR(INDEX(R:R,MATCH(I114,D:D,0)),0),IFERROR(INDEX(R:R,MATCH(J114,D:D,0)),0)),1,weekend,holidays),IF(L114&lt;&gt;"",IF(M114&lt;&gt;"",WORKDAY.INTL(L114,-(MAX(M114,1)-1),weekend,holidays),L114-(MAX(N114,1)-1))," - ")))</f>
        <v>43455</v>
      </c>
      <c r="R114" s="118">
        <f t="shared" si="19"/>
        <v>43460</v>
      </c>
      <c r="S114" s="146">
        <f t="shared" ca="1" si="31"/>
        <v>2</v>
      </c>
      <c r="T114" s="146">
        <f t="shared" ca="1" si="29"/>
        <v>6</v>
      </c>
      <c r="U114" s="147">
        <f t="shared" ca="1" si="32"/>
        <v>6</v>
      </c>
      <c r="V114" s="146">
        <f t="shared" ca="1" si="30"/>
        <v>0</v>
      </c>
      <c r="W114" s="121"/>
      <c r="X114" s="121"/>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row>
    <row r="115" spans="1:389" s="122" customFormat="1" ht="12">
      <c r="A115" s="136"/>
      <c r="B115" s="137"/>
      <c r="C115" s="110">
        <v>2</v>
      </c>
      <c r="D115" s="111" t="str">
        <f t="shared" si="23"/>
        <v>3.32</v>
      </c>
      <c r="E115" s="113" t="s">
        <v>379</v>
      </c>
      <c r="F115" s="113"/>
      <c r="G115" s="113"/>
      <c r="H115" s="114" t="str">
        <f>D113</f>
        <v>3.30</v>
      </c>
      <c r="I115" s="141" t="str">
        <f>D114</f>
        <v>3.31</v>
      </c>
      <c r="J115" s="114"/>
      <c r="K115" s="115">
        <v>43462</v>
      </c>
      <c r="L115" s="115">
        <f ca="1">R87</f>
        <v>43472</v>
      </c>
      <c r="M115" s="124"/>
      <c r="N115" s="124"/>
      <c r="O115" s="125">
        <v>1</v>
      </c>
      <c r="P115" s="129" t="s">
        <v>38</v>
      </c>
      <c r="Q115" s="118">
        <f>IF(K115&lt;&gt;"",K115,IF(OR(H115&lt;&gt;"",I115&lt;&gt;"",J115&lt;&gt;""),WORKDAY.INTL(MAX(IFERROR(INDEX(R:R,MATCH(H115,D:D,0)),0),IFERROR(INDEX(R:R,MATCH(I115,D:D,0)),0),IFERROR(INDEX(R:R,MATCH(J115,D:D,0)),0)),1,weekend,holidays),IF(L115&lt;&gt;"",IF(M115&lt;&gt;"",WORKDAY.INTL(L115,-(MAX(M115,1)-1),weekend,holidays),L115-(MAX(N115,1)-1))," - ")))</f>
        <v>43462</v>
      </c>
      <c r="R115" s="118">
        <f t="shared" ca="1" si="19"/>
        <v>43472</v>
      </c>
      <c r="S115" s="146">
        <f t="shared" ca="1" si="31"/>
        <v>6</v>
      </c>
      <c r="T115" s="146">
        <f t="shared" ca="1" si="29"/>
        <v>11</v>
      </c>
      <c r="U115" s="147">
        <f t="shared" ca="1" si="32"/>
        <v>11</v>
      </c>
      <c r="V115" s="146">
        <f t="shared" ca="1" si="30"/>
        <v>0</v>
      </c>
      <c r="W115" s="121"/>
      <c r="X115" s="121"/>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row>
    <row r="116" spans="1:389" s="122" customFormat="1" ht="12">
      <c r="A116" s="136"/>
      <c r="B116" s="137"/>
      <c r="C116" s="110">
        <v>2</v>
      </c>
      <c r="D116" s="111" t="str">
        <f t="shared" si="23"/>
        <v>3.33</v>
      </c>
      <c r="E116" s="113" t="s">
        <v>383</v>
      </c>
      <c r="F116" s="113"/>
      <c r="G116" s="113"/>
      <c r="H116" s="114" t="str">
        <f>D114</f>
        <v>3.31</v>
      </c>
      <c r="I116" s="114"/>
      <c r="J116" s="141"/>
      <c r="K116" s="115">
        <v>43460</v>
      </c>
      <c r="L116" s="115">
        <v>43480</v>
      </c>
      <c r="M116" s="124"/>
      <c r="N116" s="124"/>
      <c r="O116" s="125">
        <v>1</v>
      </c>
      <c r="P116" s="129" t="s">
        <v>39</v>
      </c>
      <c r="Q116" s="118">
        <f>IF(K116&lt;&gt;"",K116,IF(OR(H116&lt;&gt;"",I116&lt;&gt;"",J116&lt;&gt;""),WORKDAY.INTL(MAX(IFERROR(INDEX(R:R,MATCH(H116,D:D,0)),0),IFERROR(INDEX(R:R,MATCH(I116,D:D,0)),0),IFERROR(INDEX(R:R,MATCH(J116,D:D,0)),0)),1,weekend,holidays),IF(L116&lt;&gt;"",IF(M116&lt;&gt;"",WORKDAY.INTL(L116,-(MAX(M116,1)-1),weekend,holidays),L116-(MAX(N116,1)-1))," - ")))</f>
        <v>43460</v>
      </c>
      <c r="R116" s="118">
        <f t="shared" si="19"/>
        <v>43480</v>
      </c>
      <c r="S116" s="146">
        <f t="shared" ca="1" si="31"/>
        <v>13</v>
      </c>
      <c r="T116" s="146">
        <f t="shared" si="29"/>
        <v>21</v>
      </c>
      <c r="U116" s="147">
        <f t="shared" ca="1" si="32"/>
        <v>20</v>
      </c>
      <c r="V116" s="146">
        <f t="shared" ca="1" si="30"/>
        <v>1</v>
      </c>
      <c r="W116" s="121"/>
      <c r="X116" s="121"/>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row>
    <row r="117" spans="1:389" s="122" customFormat="1" ht="12">
      <c r="A117" s="136"/>
      <c r="B117" s="137"/>
      <c r="C117" s="110">
        <v>2</v>
      </c>
      <c r="D117" s="111" t="str">
        <f t="shared" ref="D117:D136" si="33">IF(C117="","",IF(C117&gt;prevLevel,IF(prevWBS="","1",prevWBS)&amp;REPT(".1",C117-MAX(prevLevel,1)),IF(ISERROR(FIND(".",prevWBS)),REPT("1.",C117-1)&amp;IFERROR(VALUE(prevWBS)+1,"1"),IF(C117=1,"",IFERROR(LEFT(prevWBS,FIND("^",SUBSTITUTE(prevWBS,".","^",C117-1))),""))&amp;VALUE(TRIM(MID(SUBSTITUTE(prevWBS,".",REPT(" ",LEN(prevWBS))),(C117-1)*LEN(prevWBS)+1,LEN(prevWBS))))+1)))</f>
        <v>3.34</v>
      </c>
      <c r="E117" s="150" t="s">
        <v>372</v>
      </c>
      <c r="F117" s="150" t="s">
        <v>411</v>
      </c>
      <c r="G117" s="113"/>
      <c r="H117" s="141"/>
      <c r="I117" s="114"/>
      <c r="J117" s="114"/>
      <c r="K117" s="144">
        <f>Q118</f>
        <v>43476</v>
      </c>
      <c r="L117" s="115">
        <f ca="1">R121</f>
        <v>43501</v>
      </c>
      <c r="M117" s="116"/>
      <c r="N117" s="124"/>
      <c r="O117" s="125"/>
      <c r="P117" s="129" t="s">
        <v>37</v>
      </c>
      <c r="Q117" s="118">
        <f>IF(K117&lt;&gt;"",K117,IF(OR(H117&lt;&gt;"",I117&lt;&gt;"",J117&lt;&gt;""),WORKDAY.INTL(MAX(IFERROR(INDEX(R:R,MATCH(H117,D:D,0)),0),IFERROR(INDEX(R:R,MATCH(I117,D:D,0)),0),IFERROR(INDEX(R:R,MATCH(J117,D:D,0)),0)),1,weekend,holidays),IF(L117&lt;&gt;"",IF(M117&lt;&gt;"",WORKDAY.INTL(L117,-(MAX(M117,1)-1),weekend,holidays),L117-(MAX(N117,1)-1))," - ")))</f>
        <v>43476</v>
      </c>
      <c r="R117" s="118">
        <f t="shared" ref="R117:R128" ca="1" si="34">IF(L117&lt;&gt;"",L117,IF(Q117=" - "," - ",IF(M117&lt;&gt;"",WORKDAY.INTL(Q117,M117-1,weekend,holidays),Q117+MAX(N117,1)-1)))</f>
        <v>43501</v>
      </c>
      <c r="S117" s="146">
        <f t="shared" ca="1" si="31"/>
        <v>17</v>
      </c>
      <c r="T117" s="146">
        <f t="shared" ca="1" si="29"/>
        <v>26</v>
      </c>
      <c r="U117" s="147">
        <f t="shared" ca="1" si="32"/>
        <v>0</v>
      </c>
      <c r="V117" s="146">
        <f t="shared" ca="1" si="30"/>
        <v>26</v>
      </c>
      <c r="W117" s="121"/>
      <c r="X117" s="121"/>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row>
    <row r="118" spans="1:389" s="122" customFormat="1" ht="12">
      <c r="A118" s="136"/>
      <c r="B118" s="137"/>
      <c r="C118" s="110">
        <v>3</v>
      </c>
      <c r="D118" s="111" t="str">
        <f>IF(C118="","",IF(C118&gt;prevLevel,IF(prevWBS="","1",prevWBS)&amp;REPT(".1",C118-MAX(prevLevel,1)),IF(ISERROR(FIND(".",prevWBS)),REPT("1.",C118-1)&amp;IFERROR(VALUE(prevWBS)+1,"1"),IF(C118=1,"",IFERROR(LEFT(prevWBS,FIND("^",SUBSTITUTE(prevWBS,".","^",C118-1))),""))&amp;VALUE(TRIM(MID(SUBSTITUTE(prevWBS,".",REPT(" ",LEN(prevWBS))),(C118-1)*LEN(prevWBS)+1,LEN(prevWBS))))+1)))</f>
        <v>3.34.1</v>
      </c>
      <c r="E118" s="113" t="s">
        <v>387</v>
      </c>
      <c r="F118" s="113"/>
      <c r="G118" s="113"/>
      <c r="H118" s="114"/>
      <c r="I118" s="141"/>
      <c r="J118" s="114"/>
      <c r="K118" s="115"/>
      <c r="L118" s="115">
        <v>43476</v>
      </c>
      <c r="M118" s="116"/>
      <c r="N118" s="124"/>
      <c r="O118" s="145">
        <v>0.7</v>
      </c>
      <c r="P118" s="129" t="s">
        <v>34</v>
      </c>
      <c r="Q118" s="118">
        <f>IF(K118&lt;&gt;"",K118,IF(OR(H118&lt;&gt;"",I118&lt;&gt;"",J118&lt;&gt;""),WORKDAY.INTL(MAX(IFERROR(INDEX(R:R,MATCH(H118,D:D,0)),0),IFERROR(INDEX(R:R,MATCH(I118,D:D,0)),0),IFERROR(INDEX(R:R,MATCH(J118,D:D,0)),0)),1,weekend,holidays),IF(L118&lt;&gt;"",IF(M118&lt;&gt;"",WORKDAY.INTL(L118,-(MAX(M118,1)-1),weekend,holidays),L118-(MAX(N118,1)-1))," - ")))</f>
        <v>43476</v>
      </c>
      <c r="R118" s="118">
        <f>IF(L118&lt;&gt;"",L118,IF(Q118=" - "," - ",IF(M118&lt;&gt;"",WORKDAY.INTL(Q118,M118-1,weekend,holidays),Q118+MAX(N118,1)-1)))</f>
        <v>43476</v>
      </c>
      <c r="S118" s="146">
        <f t="shared" ca="1" si="31"/>
        <v>1</v>
      </c>
      <c r="T118" s="146">
        <f t="shared" si="29"/>
        <v>1</v>
      </c>
      <c r="U118" s="147">
        <f t="shared" ca="1" si="32"/>
        <v>0</v>
      </c>
      <c r="V118" s="146">
        <f t="shared" ca="1" si="30"/>
        <v>1</v>
      </c>
      <c r="W118" s="121"/>
      <c r="X118" s="121"/>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row>
    <row r="119" spans="1:389" s="122" customFormat="1" ht="12">
      <c r="A119" s="136"/>
      <c r="B119" s="137"/>
      <c r="C119" s="110">
        <v>3</v>
      </c>
      <c r="D119" s="111" t="str">
        <f>IF(C119="","",IF(C119&gt;prevLevel,IF(prevWBS="","1",prevWBS)&amp;REPT(".1",C119-MAX(prevLevel,1)),IF(ISERROR(FIND(".",prevWBS)),REPT("1.",C119-1)&amp;IFERROR(VALUE(prevWBS)+1,"1"),IF(C119=1,"",IFERROR(LEFT(prevWBS,FIND("^",SUBSTITUTE(prevWBS,".","^",C119-1))),""))&amp;VALUE(TRIM(MID(SUBSTITUTE(prevWBS,".",REPT(" ",LEN(prevWBS))),(C119-1)*LEN(prevWBS)+1,LEN(prevWBS))))+1)))</f>
        <v>3.34.2</v>
      </c>
      <c r="E119" s="113" t="s">
        <v>388</v>
      </c>
      <c r="F119" s="113"/>
      <c r="G119" s="113"/>
      <c r="H119" s="114"/>
      <c r="I119" s="141"/>
      <c r="J119" s="114"/>
      <c r="K119" s="115"/>
      <c r="L119" s="115">
        <v>43460</v>
      </c>
      <c r="M119" s="116"/>
      <c r="N119" s="124"/>
      <c r="O119" s="125">
        <v>1</v>
      </c>
      <c r="P119" s="129">
        <v>2</v>
      </c>
      <c r="Q119" s="118">
        <f>IF(K119&lt;&gt;"",K119,IF(OR(H119&lt;&gt;"",I119&lt;&gt;"",J119&lt;&gt;""),WORKDAY.INTL(MAX(IFERROR(INDEX(R:R,MATCH(H119,D:D,0)),0),IFERROR(INDEX(R:R,MATCH(I119,D:D,0)),0),IFERROR(INDEX(R:R,MATCH(J119,D:D,0)),0)),1,weekend,holidays),IF(L119&lt;&gt;"",IF(M119&lt;&gt;"",WORKDAY.INTL(L119,-(MAX(M119,1)-1),weekend,holidays),L119-(MAX(N119,1)-1))," - ")))</f>
        <v>43460</v>
      </c>
      <c r="R119" s="118">
        <f>IF(L119&lt;&gt;"",L119,IF(Q119=" - "," - ",IF(M119&lt;&gt;"",WORKDAY.INTL(Q119,M119-1,weekend,holidays),Q119+MAX(N119,1)-1)))</f>
        <v>43460</v>
      </c>
      <c r="S119" s="146">
        <f t="shared" ca="1" si="31"/>
        <v>0</v>
      </c>
      <c r="T119" s="146">
        <f t="shared" si="29"/>
        <v>1</v>
      </c>
      <c r="U119" s="147">
        <f t="shared" ca="1" si="32"/>
        <v>0</v>
      </c>
      <c r="V119" s="146">
        <f t="shared" ca="1" si="30"/>
        <v>1</v>
      </c>
      <c r="W119" s="121"/>
      <c r="X119" s="121"/>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row>
    <row r="120" spans="1:389" s="122" customFormat="1" ht="12">
      <c r="A120" s="136"/>
      <c r="B120" s="137"/>
      <c r="C120" s="110">
        <v>3</v>
      </c>
      <c r="D120" s="111" t="str">
        <f>IF(C120="","",IF(C120&gt;prevLevel,IF(prevWBS="","1",prevWBS)&amp;REPT(".1",C120-MAX(prevLevel,1)),IF(ISERROR(FIND(".",prevWBS)),REPT("1.",C120-1)&amp;IFERROR(VALUE(prevWBS)+1,"1"),IF(C120=1,"",IFERROR(LEFT(prevWBS,FIND("^",SUBSTITUTE(prevWBS,".","^",C120-1))),""))&amp;VALUE(TRIM(MID(SUBSTITUTE(prevWBS,".",REPT(" ",LEN(prevWBS))),(C120-1)*LEN(prevWBS)+1,LEN(prevWBS))))+1)))</f>
        <v>3.34.3</v>
      </c>
      <c r="E120" s="113" t="s">
        <v>389</v>
      </c>
      <c r="F120" s="113"/>
      <c r="G120" s="113"/>
      <c r="H120" s="114" t="str">
        <f>D118</f>
        <v>3.34.1</v>
      </c>
      <c r="I120" s="141" t="str">
        <f>D119</f>
        <v>3.34.2</v>
      </c>
      <c r="J120" s="114"/>
      <c r="K120" s="115"/>
      <c r="L120" s="115">
        <v>43490</v>
      </c>
      <c r="M120" s="116">
        <v>3</v>
      </c>
      <c r="N120" s="124"/>
      <c r="O120" s="125">
        <v>1</v>
      </c>
      <c r="P120" s="129" t="s">
        <v>34</v>
      </c>
      <c r="Q120" s="118">
        <f ca="1">IF(K120&lt;&gt;"",K120,IF(OR(H120&lt;&gt;"",I120&lt;&gt;"",J120&lt;&gt;""),WORKDAY.INTL(MAX(IFERROR(INDEX(R:R,MATCH(H120,D:D,0)),0),IFERROR(INDEX(R:R,MATCH(I120,D:D,0)),0),IFERROR(INDEX(R:R,MATCH(J120,D:D,0)),0)),1,weekend,holidays),IF(L120&lt;&gt;"",IF(M120&lt;&gt;"",WORKDAY.INTL(L120,-(MAX(M120,1)-1),weekend,holidays),L120-(MAX(N120,1)-1))," - ")))</f>
        <v>43479</v>
      </c>
      <c r="R120" s="118">
        <f>IF(L120&lt;&gt;"",L120,IF(Q120=" - "," - ",IF(M120&lt;&gt;"",WORKDAY.INTL(Q120,M120-1,weekend,holidays),Q120+MAX(N120,1)-1)))</f>
        <v>43490</v>
      </c>
      <c r="S120" s="146">
        <f t="shared" si="31"/>
        <v>3</v>
      </c>
      <c r="T120" s="146">
        <f t="shared" ca="1" si="29"/>
        <v>12</v>
      </c>
      <c r="U120" s="147">
        <f t="shared" ca="1" si="32"/>
        <v>3</v>
      </c>
      <c r="V120" s="146">
        <f t="shared" ca="1" si="30"/>
        <v>9</v>
      </c>
      <c r="W120" s="121"/>
      <c r="X120" s="121"/>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row>
    <row r="121" spans="1:389" s="122" customFormat="1" ht="12">
      <c r="A121" s="136"/>
      <c r="B121" s="137"/>
      <c r="C121" s="110">
        <v>3</v>
      </c>
      <c r="D121" s="111" t="str">
        <f>IF(C121="","",IF(C121&gt;prevLevel,IF(prevWBS="","1",prevWBS)&amp;REPT(".1",C121-MAX(prevLevel,1)),IF(ISERROR(FIND(".",prevWBS)),REPT("1.",C121-1)&amp;IFERROR(VALUE(prevWBS)+1,"1"),IF(C121=1,"",IFERROR(LEFT(prevWBS,FIND("^",SUBSTITUTE(prevWBS,".","^",C121-1))),""))&amp;VALUE(TRIM(MID(SUBSTITUTE(prevWBS,".",REPT(" ",LEN(prevWBS))),(C121-1)*LEN(prevWBS)+1,LEN(prevWBS))))+1)))</f>
        <v>3.34.4</v>
      </c>
      <c r="E121" s="113" t="s">
        <v>390</v>
      </c>
      <c r="F121" s="113"/>
      <c r="G121" s="113"/>
      <c r="H121" s="114" t="str">
        <f>D120</f>
        <v>3.34.3</v>
      </c>
      <c r="I121" s="141"/>
      <c r="J121" s="114"/>
      <c r="K121" s="115">
        <v>43495</v>
      </c>
      <c r="L121" s="115"/>
      <c r="M121" s="116">
        <v>5</v>
      </c>
      <c r="N121" s="124"/>
      <c r="O121" s="125"/>
      <c r="P121" s="129" t="s">
        <v>37</v>
      </c>
      <c r="Q121" s="118">
        <f>IF(K121&lt;&gt;"",K121,IF(OR(H121&lt;&gt;"",I121&lt;&gt;"",J121&lt;&gt;""),WORKDAY.INTL(MAX(IFERROR(INDEX(R:R,MATCH(H121,D:D,0)),0),IFERROR(INDEX(R:R,MATCH(I121,D:D,0)),0),IFERROR(INDEX(R:R,MATCH(J121,D:D,0)),0)),1,weekend,holidays),IF(L121&lt;&gt;"",IF(M121&lt;&gt;"",WORKDAY.INTL(L121,-(MAX(M121,1)-1),weekend,holidays),L121-(MAX(N121,1)-1))," - ")))</f>
        <v>43495</v>
      </c>
      <c r="R121" s="118">
        <f ca="1">IF(L121&lt;&gt;"",L121,IF(Q121=" - "," - ",IF(M121&lt;&gt;"",WORKDAY.INTL(Q121,M121-1,weekend,holidays),Q121+MAX(N121,1)-1)))</f>
        <v>43501</v>
      </c>
      <c r="S121" s="146">
        <f t="shared" si="31"/>
        <v>5</v>
      </c>
      <c r="T121" s="146">
        <f t="shared" ca="1" si="29"/>
        <v>7</v>
      </c>
      <c r="U121" s="147">
        <f t="shared" ca="1" si="32"/>
        <v>0</v>
      </c>
      <c r="V121" s="146">
        <f t="shared" ca="1" si="30"/>
        <v>7</v>
      </c>
      <c r="W121" s="121"/>
      <c r="X121" s="121"/>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row>
    <row r="122" spans="1:389" s="122" customFormat="1" ht="12">
      <c r="A122" s="136"/>
      <c r="B122" s="137"/>
      <c r="C122" s="110">
        <v>2</v>
      </c>
      <c r="D122" s="111" t="str">
        <f t="shared" si="33"/>
        <v>3.35</v>
      </c>
      <c r="E122" s="150" t="s">
        <v>406</v>
      </c>
      <c r="F122" s="113"/>
      <c r="G122" s="113"/>
      <c r="H122" s="114"/>
      <c r="I122" s="141"/>
      <c r="J122" s="114"/>
      <c r="K122" s="115">
        <f ca="1">Q123</f>
        <v>43475</v>
      </c>
      <c r="L122" s="115">
        <f ca="1">R128</f>
        <v>43501</v>
      </c>
      <c r="M122" s="116"/>
      <c r="N122" s="124"/>
      <c r="O122" s="125"/>
      <c r="P122" s="129" t="s">
        <v>418</v>
      </c>
      <c r="Q122" s="118">
        <f ca="1">IF(K122&lt;&gt;"",K122,IF(OR(H122&lt;&gt;"",I122&lt;&gt;"",J122&lt;&gt;""),WORKDAY.INTL(MAX(IFERROR(INDEX(R:R,MATCH(H122,D:D,0)),0),IFERROR(INDEX(R:R,MATCH(I122,D:D,0)),0),IFERROR(INDEX(R:R,MATCH(J122,D:D,0)),0)),1,weekend,holidays),IF(L122&lt;&gt;"",IF(M122&lt;&gt;"",WORKDAY.INTL(L122,-(MAX(M122,1)-1),weekend,holidays),L122-(MAX(N122,1)-1))," - ")))</f>
        <v>43475</v>
      </c>
      <c r="R122" s="118">
        <f t="shared" ca="1" si="34"/>
        <v>43501</v>
      </c>
      <c r="S122" s="146">
        <f t="shared" ca="1" si="31"/>
        <v>18</v>
      </c>
      <c r="T122" s="146">
        <f t="shared" ca="1" si="29"/>
        <v>27</v>
      </c>
      <c r="U122" s="147">
        <f t="shared" ca="1" si="32"/>
        <v>0</v>
      </c>
      <c r="V122" s="146">
        <f t="shared" ca="1" si="30"/>
        <v>27</v>
      </c>
      <c r="W122" s="121">
        <f ca="1">Q122</f>
        <v>43475</v>
      </c>
      <c r="X122" s="121">
        <f ca="1">R122</f>
        <v>43501</v>
      </c>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row>
    <row r="123" spans="1:389" s="122" customFormat="1" ht="12">
      <c r="A123" s="136"/>
      <c r="B123" s="137"/>
      <c r="C123" s="110">
        <v>3</v>
      </c>
      <c r="D123" s="111" t="str">
        <f t="shared" si="33"/>
        <v>3.35.1</v>
      </c>
      <c r="E123" s="113" t="s">
        <v>381</v>
      </c>
      <c r="F123" s="113"/>
      <c r="G123" s="113"/>
      <c r="H123" s="114" t="str">
        <f>D85</f>
        <v>3.19</v>
      </c>
      <c r="I123" s="141"/>
      <c r="J123" s="114"/>
      <c r="K123" s="115"/>
      <c r="L123" s="115">
        <v>43480</v>
      </c>
      <c r="M123" s="116"/>
      <c r="N123" s="124"/>
      <c r="O123" s="125">
        <v>1</v>
      </c>
      <c r="P123" s="129" t="s">
        <v>34</v>
      </c>
      <c r="Q123" s="118">
        <f ca="1">IF(K123&lt;&gt;"",K123,IF(OR(H123&lt;&gt;"",I123&lt;&gt;"",J123&lt;&gt;""),WORKDAY.INTL(MAX(IFERROR(INDEX(R:R,MATCH(H123,D:D,0)),0),IFERROR(INDEX(R:R,MATCH(I123,D:D,0)),0),IFERROR(INDEX(R:R,MATCH(J123,D:D,0)),0)),1,weekend,holidays),IF(L123&lt;&gt;"",IF(M123&lt;&gt;"",WORKDAY.INTL(L123,-(MAX(M123,1)-1),weekend,holidays),L123-(MAX(N123,1)-1))," - ")))</f>
        <v>43475</v>
      </c>
      <c r="R123" s="118">
        <f t="shared" si="34"/>
        <v>43480</v>
      </c>
      <c r="S123" s="146">
        <f t="shared" ca="1" si="31"/>
        <v>4</v>
      </c>
      <c r="T123" s="146">
        <f t="shared" ca="1" si="29"/>
        <v>6</v>
      </c>
      <c r="U123" s="147">
        <f t="shared" ca="1" si="32"/>
        <v>6</v>
      </c>
      <c r="V123" s="146">
        <f t="shared" ca="1" si="30"/>
        <v>0</v>
      </c>
      <c r="W123" s="121"/>
      <c r="X123" s="121"/>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row>
    <row r="124" spans="1:389" s="122" customFormat="1" ht="12">
      <c r="A124" s="136"/>
      <c r="B124" s="137"/>
      <c r="C124" s="110">
        <v>3</v>
      </c>
      <c r="D124" s="111" t="str">
        <f t="shared" si="33"/>
        <v>3.35.2</v>
      </c>
      <c r="E124" s="113" t="s">
        <v>382</v>
      </c>
      <c r="F124" s="113"/>
      <c r="G124" s="113"/>
      <c r="H124" s="114" t="str">
        <f>D116</f>
        <v>3.33</v>
      </c>
      <c r="I124" s="141"/>
      <c r="J124" s="114"/>
      <c r="K124" s="115"/>
      <c r="L124" s="115"/>
      <c r="M124" s="116"/>
      <c r="N124" s="124"/>
      <c r="O124" s="125">
        <v>1</v>
      </c>
      <c r="P124" s="129" t="s">
        <v>34</v>
      </c>
      <c r="Q124" s="118">
        <f ca="1">IF(K124&lt;&gt;"",K124,IF(OR(H124&lt;&gt;"",I124&lt;&gt;"",J124&lt;&gt;""),WORKDAY.INTL(MAX(IFERROR(INDEX(R:R,MATCH(H124,D:D,0)),0),IFERROR(INDEX(R:R,MATCH(I124,D:D,0)),0),IFERROR(INDEX(R:R,MATCH(J124,D:D,0)),0)),1,weekend,holidays),IF(L124&lt;&gt;"",IF(M124&lt;&gt;"",WORKDAY.INTL(L124,-(MAX(M124,1)-1),weekend,holidays),L124-(MAX(N124,1)-1))," - ")))</f>
        <v>43481</v>
      </c>
      <c r="R124" s="118">
        <f t="shared" ca="1" si="34"/>
        <v>43481</v>
      </c>
      <c r="S124" s="146">
        <f t="shared" ca="1" si="31"/>
        <v>1</v>
      </c>
      <c r="T124" s="146">
        <f t="shared" ca="1" si="29"/>
        <v>1</v>
      </c>
      <c r="U124" s="147">
        <f t="shared" ca="1" si="32"/>
        <v>1</v>
      </c>
      <c r="V124" s="146">
        <f t="shared" ca="1" si="30"/>
        <v>0</v>
      </c>
      <c r="W124" s="121"/>
      <c r="X124" s="121"/>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row>
    <row r="125" spans="1:389" s="122" customFormat="1" ht="12">
      <c r="A125" s="136"/>
      <c r="B125" s="137"/>
      <c r="C125" s="110">
        <v>3</v>
      </c>
      <c r="D125" s="111" t="str">
        <f t="shared" si="33"/>
        <v>3.35.3</v>
      </c>
      <c r="E125" s="113" t="s">
        <v>384</v>
      </c>
      <c r="F125" s="113"/>
      <c r="G125" s="113"/>
      <c r="H125" s="114" t="str">
        <f>D124</f>
        <v>3.35.2</v>
      </c>
      <c r="I125" s="141"/>
      <c r="J125" s="114"/>
      <c r="K125" s="115"/>
      <c r="L125" s="115">
        <v>43495</v>
      </c>
      <c r="M125" s="116">
        <v>1</v>
      </c>
      <c r="N125" s="124"/>
      <c r="O125" s="125">
        <v>0.5</v>
      </c>
      <c r="P125" s="129" t="s">
        <v>34</v>
      </c>
      <c r="Q125" s="118">
        <f ca="1">IF(K125&lt;&gt;"",K125,IF(OR(H125&lt;&gt;"",I125&lt;&gt;"",J125&lt;&gt;""),WORKDAY.INTL(MAX(IFERROR(INDEX(R:R,MATCH(H125,D:D,0)),0),IFERROR(INDEX(R:R,MATCH(I125,D:D,0)),0),IFERROR(INDEX(R:R,MATCH(J125,D:D,0)),0)),1,weekend,holidays),IF(L125&lt;&gt;"",IF(M125&lt;&gt;"",WORKDAY.INTL(L125,-(MAX(M125,1)-1),weekend,holidays),L125-(MAX(N125,1)-1))," - ")))</f>
        <v>43482</v>
      </c>
      <c r="R125" s="118">
        <f t="shared" si="34"/>
        <v>43495</v>
      </c>
      <c r="S125" s="146">
        <f t="shared" si="31"/>
        <v>1</v>
      </c>
      <c r="T125" s="146">
        <f t="shared" ca="1" si="29"/>
        <v>14</v>
      </c>
      <c r="U125" s="147">
        <f t="shared" ca="1" si="32"/>
        <v>0</v>
      </c>
      <c r="V125" s="146">
        <f t="shared" ca="1" si="30"/>
        <v>14</v>
      </c>
      <c r="W125" s="121"/>
      <c r="X125" s="121"/>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row>
    <row r="126" spans="1:389" s="122" customFormat="1" ht="12">
      <c r="A126" s="136"/>
      <c r="B126" s="137"/>
      <c r="C126" s="110">
        <v>3</v>
      </c>
      <c r="D126" s="111" t="str">
        <f t="shared" si="33"/>
        <v>3.35.4</v>
      </c>
      <c r="E126" s="113" t="s">
        <v>385</v>
      </c>
      <c r="F126" s="113"/>
      <c r="G126" s="113"/>
      <c r="H126" s="114"/>
      <c r="I126" s="141"/>
      <c r="J126" s="114"/>
      <c r="K126" s="115"/>
      <c r="L126" s="115">
        <v>43483</v>
      </c>
      <c r="M126" s="116"/>
      <c r="N126" s="124"/>
      <c r="O126" s="125">
        <v>1</v>
      </c>
      <c r="P126" s="129" t="s">
        <v>34</v>
      </c>
      <c r="Q126" s="118">
        <f>IF(K126&lt;&gt;"",K126,IF(OR(H126&lt;&gt;"",I126&lt;&gt;"",J126&lt;&gt;""),WORKDAY.INTL(MAX(IFERROR(INDEX(R:R,MATCH(H126,D:D,0)),0),IFERROR(INDEX(R:R,MATCH(I126,D:D,0)),0),IFERROR(INDEX(R:R,MATCH(J126,D:D,0)),0)),1,weekend,holidays),IF(L126&lt;&gt;"",IF(M126&lt;&gt;"",WORKDAY.INTL(L126,-(MAX(M126,1)-1),weekend,holidays),L126-(MAX(N126,1)-1))," - ")))</f>
        <v>43483</v>
      </c>
      <c r="R126" s="118">
        <f t="shared" si="34"/>
        <v>43483</v>
      </c>
      <c r="S126" s="146">
        <f t="shared" ca="1" si="31"/>
        <v>1</v>
      </c>
      <c r="T126" s="146">
        <f t="shared" si="29"/>
        <v>1</v>
      </c>
      <c r="U126" s="147">
        <f t="shared" ca="1" si="32"/>
        <v>1</v>
      </c>
      <c r="V126" s="146">
        <f t="shared" ca="1" si="30"/>
        <v>0</v>
      </c>
      <c r="W126" s="121"/>
      <c r="X126" s="121"/>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row>
    <row r="127" spans="1:389" s="122" customFormat="1" ht="12">
      <c r="A127" s="136"/>
      <c r="B127" s="137"/>
      <c r="C127" s="110">
        <v>3</v>
      </c>
      <c r="D127" s="111" t="str">
        <f t="shared" si="33"/>
        <v>3.35.5</v>
      </c>
      <c r="E127" s="113" t="s">
        <v>386</v>
      </c>
      <c r="F127" s="113"/>
      <c r="G127" s="113"/>
      <c r="H127" s="114" t="str">
        <f>D126</f>
        <v>3.35.4</v>
      </c>
      <c r="I127" s="141" t="str">
        <f>D116</f>
        <v>3.33</v>
      </c>
      <c r="J127" s="114" t="str">
        <f>D125</f>
        <v>3.35.3</v>
      </c>
      <c r="K127" s="115"/>
      <c r="L127" s="115"/>
      <c r="M127" s="116">
        <v>1</v>
      </c>
      <c r="N127" s="124"/>
      <c r="O127" s="125"/>
      <c r="P127" s="129" t="s">
        <v>34</v>
      </c>
      <c r="Q127" s="118">
        <f ca="1">IF(K127&lt;&gt;"",K127,IF(OR(H127&lt;&gt;"",I127&lt;&gt;"",J127&lt;&gt;""),WORKDAY.INTL(MAX(IFERROR(INDEX(R:R,MATCH(H127,D:D,0)),0),IFERROR(INDEX(R:R,MATCH(I127,D:D,0)),0),IFERROR(INDEX(R:R,MATCH(J127,D:D,0)),0)),1,weekend,holidays),IF(L127&lt;&gt;"",IF(M127&lt;&gt;"",WORKDAY.INTL(L127,-(MAX(M127,1)-1),weekend,holidays),L127-(MAX(N127,1)-1))," - ")))</f>
        <v>43496</v>
      </c>
      <c r="R127" s="118">
        <f t="shared" ca="1" si="34"/>
        <v>43496</v>
      </c>
      <c r="S127" s="146">
        <f t="shared" si="31"/>
        <v>1</v>
      </c>
      <c r="T127" s="146">
        <f t="shared" ca="1" si="29"/>
        <v>1</v>
      </c>
      <c r="U127" s="147">
        <f t="shared" ca="1" si="32"/>
        <v>0</v>
      </c>
      <c r="V127" s="146">
        <f t="shared" ca="1" si="30"/>
        <v>1</v>
      </c>
      <c r="W127" s="121"/>
      <c r="X127" s="121"/>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row>
    <row r="128" spans="1:389" s="122" customFormat="1" ht="12">
      <c r="A128" s="136"/>
      <c r="B128" s="137"/>
      <c r="C128" s="110">
        <v>3</v>
      </c>
      <c r="D128" s="111" t="str">
        <f t="shared" si="33"/>
        <v>3.35.6</v>
      </c>
      <c r="E128" s="113" t="s">
        <v>408</v>
      </c>
      <c r="F128" s="113"/>
      <c r="G128" s="113"/>
      <c r="H128" s="114" t="str">
        <f>D127</f>
        <v>3.35.5</v>
      </c>
      <c r="I128" s="141"/>
      <c r="J128" s="114"/>
      <c r="K128" s="115">
        <f>Q121</f>
        <v>43495</v>
      </c>
      <c r="L128" s="115">
        <f ca="1">R121</f>
        <v>43501</v>
      </c>
      <c r="M128" s="116">
        <v>5</v>
      </c>
      <c r="N128" s="124"/>
      <c r="O128" s="125"/>
      <c r="P128" s="129" t="s">
        <v>38</v>
      </c>
      <c r="Q128" s="118">
        <f>IF(K128&lt;&gt;"",K128,IF(OR(H128&lt;&gt;"",I128&lt;&gt;"",J128&lt;&gt;""),WORKDAY.INTL(MAX(IFERROR(INDEX(R:R,MATCH(H128,D:D,0)),0),IFERROR(INDEX(R:R,MATCH(I128,D:D,0)),0),IFERROR(INDEX(R:R,MATCH(J128,D:D,0)),0)),1,weekend,holidays),IF(L128&lt;&gt;"",IF(M128&lt;&gt;"",WORKDAY.INTL(L128,-(MAX(M128,1)-1),weekend,holidays),L128-(MAX(N128,1)-1))," - ")))</f>
        <v>43495</v>
      </c>
      <c r="R128" s="118">
        <f t="shared" ca="1" si="34"/>
        <v>43501</v>
      </c>
      <c r="S128" s="146">
        <f t="shared" si="31"/>
        <v>5</v>
      </c>
      <c r="T128" s="146">
        <f t="shared" ca="1" si="29"/>
        <v>7</v>
      </c>
      <c r="U128" s="147">
        <f t="shared" ca="1" si="32"/>
        <v>0</v>
      </c>
      <c r="V128" s="146">
        <f t="shared" ca="1" si="30"/>
        <v>7</v>
      </c>
      <c r="W128" s="121"/>
      <c r="X128" s="121"/>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row>
    <row r="129" spans="1:389" s="122" customFormat="1" ht="12">
      <c r="A129" s="136"/>
      <c r="B129" s="137"/>
      <c r="C129" s="110">
        <v>2</v>
      </c>
      <c r="D129" s="111" t="str">
        <f t="shared" si="33"/>
        <v>3.36</v>
      </c>
      <c r="E129" s="113" t="s">
        <v>392</v>
      </c>
      <c r="F129" s="113"/>
      <c r="G129" s="113"/>
      <c r="H129" s="141"/>
      <c r="I129" s="114"/>
      <c r="J129" s="114"/>
      <c r="K129" s="115">
        <v>43486</v>
      </c>
      <c r="L129" s="115"/>
      <c r="M129" s="116">
        <v>5</v>
      </c>
      <c r="N129" s="124"/>
      <c r="O129" s="125"/>
      <c r="P129" s="129" t="s">
        <v>34</v>
      </c>
      <c r="Q129" s="118">
        <f>IF(K129&lt;&gt;"",K129,IF(OR(H129&lt;&gt;"",I129&lt;&gt;"",J129&lt;&gt;""),WORKDAY.INTL(MAX(IFERROR(INDEX(R:R,MATCH(H129,D:D,0)),0),IFERROR(INDEX(R:R,MATCH(I129,D:D,0)),0),IFERROR(INDEX(R:R,MATCH(J129,D:D,0)),0)),1,weekend,holidays),IF(L129&lt;&gt;"",IF(M129&lt;&gt;"",WORKDAY.INTL(L129,-(MAX(M129,1)-1),weekend,holidays),L129-(MAX(N129,1)-1))," - ")))</f>
        <v>43486</v>
      </c>
      <c r="R129" s="118">
        <f t="shared" ref="R129:R152" ca="1" si="35">IF(L129&lt;&gt;"",L129,IF(Q129=" - "," - ",IF(M129&lt;&gt;"",WORKDAY.INTL(Q129,M129-1,weekend,holidays),Q129+MAX(N129,1)-1)))</f>
        <v>43490</v>
      </c>
      <c r="S129" s="146">
        <f t="shared" si="31"/>
        <v>5</v>
      </c>
      <c r="T129" s="146">
        <f t="shared" ca="1" si="29"/>
        <v>5</v>
      </c>
      <c r="U129" s="147">
        <f t="shared" ca="1" si="32"/>
        <v>0</v>
      </c>
      <c r="V129" s="146">
        <f t="shared" ca="1" si="30"/>
        <v>5</v>
      </c>
      <c r="W129" s="121"/>
      <c r="X129" s="121"/>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row>
    <row r="130" spans="1:389" s="122" customFormat="1" ht="12">
      <c r="A130" s="136"/>
      <c r="B130" s="137"/>
      <c r="C130" s="110">
        <v>2</v>
      </c>
      <c r="D130" s="111" t="str">
        <f t="shared" si="33"/>
        <v>3.37</v>
      </c>
      <c r="E130" s="113" t="s">
        <v>391</v>
      </c>
      <c r="F130" s="113"/>
      <c r="G130" s="113"/>
      <c r="H130" s="114" t="str">
        <f>D129</f>
        <v>3.36</v>
      </c>
      <c r="I130" s="141"/>
      <c r="J130" s="114"/>
      <c r="K130" s="115"/>
      <c r="L130" s="115"/>
      <c r="M130" s="124">
        <v>5</v>
      </c>
      <c r="N130" s="124"/>
      <c r="O130" s="125"/>
      <c r="P130" s="129" t="s">
        <v>418</v>
      </c>
      <c r="Q130" s="118">
        <f ca="1">IF(K130&lt;&gt;"",K130,IF(OR(H130&lt;&gt;"",I130&lt;&gt;"",J130&lt;&gt;""),WORKDAY.INTL(MAX(IFERROR(INDEX(R:R,MATCH(H130,D:D,0)),0),IFERROR(INDEX(R:R,MATCH(I130,D:D,0)),0),IFERROR(INDEX(R:R,MATCH(J130,D:D,0)),0)),1,weekend,holidays),IF(L130&lt;&gt;"",IF(M130&lt;&gt;"",WORKDAY.INTL(L130,-(MAX(M130,1)-1),weekend,holidays),L130-(MAX(N130,1)-1))," - ")))</f>
        <v>43493</v>
      </c>
      <c r="R130" s="118">
        <f t="shared" ca="1" si="35"/>
        <v>43497</v>
      </c>
      <c r="S130" s="146">
        <f t="shared" si="31"/>
        <v>5</v>
      </c>
      <c r="T130" s="146">
        <f t="shared" ca="1" si="29"/>
        <v>5</v>
      </c>
      <c r="U130" s="147">
        <f t="shared" ca="1" si="32"/>
        <v>0</v>
      </c>
      <c r="V130" s="146">
        <f t="shared" ca="1" si="30"/>
        <v>5</v>
      </c>
      <c r="W130" s="121"/>
      <c r="X130" s="121"/>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row>
    <row r="131" spans="1:389" s="122" customFormat="1" ht="12">
      <c r="A131" s="136"/>
      <c r="B131" s="137"/>
      <c r="C131" s="110">
        <v>2</v>
      </c>
      <c r="D131" s="111" t="str">
        <f>IF(C131="","",IF(C131&gt;prevLevel,IF(prevWBS="","1",prevWBS)&amp;REPT(".1",C131-MAX(prevLevel,1)),IF(ISERROR(FIND(".",prevWBS)),REPT("1.",C131-1)&amp;IFERROR(VALUE(prevWBS)+1,"1"),IF(C131=1,"",IFERROR(LEFT(prevWBS,FIND("^",SUBSTITUTE(prevWBS,".","^",C131-1))),""))&amp;VALUE(TRIM(MID(SUBSTITUTE(prevWBS,".",REPT(" ",LEN(prevWBS))),(C131-1)*LEN(prevWBS)+1,LEN(prevWBS))))+1)))</f>
        <v>3.38</v>
      </c>
      <c r="E131" s="113" t="s">
        <v>412</v>
      </c>
      <c r="F131" s="113"/>
      <c r="G131" s="113"/>
      <c r="H131" s="114" t="str">
        <f>D102</f>
        <v>3.27.9</v>
      </c>
      <c r="I131" s="141"/>
      <c r="J131" s="114"/>
      <c r="K131" s="144"/>
      <c r="L131" s="115"/>
      <c r="M131" s="124"/>
      <c r="N131" s="124"/>
      <c r="O131" s="125"/>
      <c r="P131" s="129" t="s">
        <v>418</v>
      </c>
      <c r="Q131" s="118">
        <f ca="1">IF(K131&lt;&gt;"",K131,IF(OR(H131&lt;&gt;"",I131&lt;&gt;"",J131&lt;&gt;""),WORKDAY.INTL(MAX(IFERROR(INDEX(R:R,MATCH(H131,D:D,0)),0),IFERROR(INDEX(R:R,MATCH(I131,D:D,0)),0),IFERROR(INDEX(R:R,MATCH(J131,D:D,0)),0)),1,weekend,holidays),IF(L131&lt;&gt;"",IF(M131&lt;&gt;"",WORKDAY.INTL(L131,-(MAX(M131,1)-1),weekend,holidays),L131-(MAX(N131,1)-1))," - ")))</f>
        <v>43517</v>
      </c>
      <c r="R131" s="118">
        <f t="shared" ca="1" si="35"/>
        <v>43517</v>
      </c>
      <c r="S131" s="146">
        <f ca="1">IF(M131&lt;&gt;"",M131,IF(OR(NOT(ISNUMBER(Q131)),NOT(ISNUMBER(R131)))," - ",NETWORKDAYS.INTL(Q131,R131,weekend,holidays)))</f>
        <v>1</v>
      </c>
      <c r="T131" s="146">
        <f t="shared" ref="T131:T152" ca="1" si="36">IF(N131&lt;&gt;"",N131,IF(OR(NOT(ISNUMBER(Q131)),NOT(ISNUMBER(R131)))," - ",R131-Q131+1))</f>
        <v>1</v>
      </c>
      <c r="U131" s="147">
        <f ca="1">IF(OR(Q131=" - ",R131=" - ")," - ",MIN(T131,WORKDAY.INTL(Q131,ROUNDDOWN(O131*S131,0),weekend,holidays)-Q131))</f>
        <v>0</v>
      </c>
      <c r="V131" s="146">
        <f t="shared" ref="V131:V152" ca="1" si="37">IF(OR(Q131=" - ",R131=" - ")," - ",T131-U131)</f>
        <v>1</v>
      </c>
      <c r="W131" s="121"/>
      <c r="X131" s="121"/>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row>
    <row r="132" spans="1:389" s="122" customFormat="1" ht="12">
      <c r="A132" s="136"/>
      <c r="B132" s="137"/>
      <c r="C132" s="110">
        <v>3</v>
      </c>
      <c r="D132" s="111" t="str">
        <f t="shared" si="33"/>
        <v>3.38.1</v>
      </c>
      <c r="E132" s="113" t="s">
        <v>404</v>
      </c>
      <c r="F132" s="113"/>
      <c r="G132" s="113"/>
      <c r="H132" s="149" t="str">
        <f>D96</f>
        <v>3.27.3</v>
      </c>
      <c r="I132" s="141"/>
      <c r="J132" s="114"/>
      <c r="K132" s="115"/>
      <c r="L132" s="115"/>
      <c r="M132" s="116">
        <v>11</v>
      </c>
      <c r="N132" s="124"/>
      <c r="O132" s="125"/>
      <c r="P132" s="129"/>
      <c r="Q132" s="118">
        <f ca="1">IF(K132&lt;&gt;"",K132,IF(OR(H132&lt;&gt;"",I132&lt;&gt;"",J132&lt;&gt;""),WORKDAY.INTL(MAX(IFERROR(INDEX(R:R,MATCH(H132,D:D,0)),0),IFERROR(INDEX(R:R,MATCH(I132,D:D,0)),0),IFERROR(INDEX(R:R,MATCH(J132,D:D,0)),0)),1,weekend,holidays),IF(L132&lt;&gt;"",IF(M132&lt;&gt;"",WORKDAY.INTL(L132,-(MAX(M132,1)-1),weekend,holidays),L132-(MAX(N132,1)-1))," - ")))</f>
        <v>43509</v>
      </c>
      <c r="R132" s="134">
        <f t="shared" ca="1" si="35"/>
        <v>43524</v>
      </c>
      <c r="S132" s="146">
        <f t="shared" si="31"/>
        <v>11</v>
      </c>
      <c r="T132" s="146">
        <f t="shared" ca="1" si="36"/>
        <v>16</v>
      </c>
      <c r="U132" s="147">
        <f t="shared" ca="1" si="32"/>
        <v>0</v>
      </c>
      <c r="V132" s="146">
        <f t="shared" ca="1" si="37"/>
        <v>16</v>
      </c>
      <c r="W132" s="121"/>
      <c r="X132" s="121"/>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row>
    <row r="133" spans="1:389" s="122" customFormat="1" ht="12">
      <c r="A133" s="136"/>
      <c r="B133" s="137"/>
      <c r="C133" s="110">
        <v>3</v>
      </c>
      <c r="D133" s="111" t="str">
        <f t="shared" si="33"/>
        <v>3.38.2</v>
      </c>
      <c r="E133" s="113" t="s">
        <v>405</v>
      </c>
      <c r="F133" s="113"/>
      <c r="G133" s="113"/>
      <c r="H133" s="114" t="str">
        <f>D132</f>
        <v>3.38.1</v>
      </c>
      <c r="I133" s="141"/>
      <c r="J133" s="114"/>
      <c r="K133" s="144"/>
      <c r="L133" s="115"/>
      <c r="M133" s="124"/>
      <c r="N133" s="124"/>
      <c r="O133" s="125"/>
      <c r="P133" s="129"/>
      <c r="Q133" s="118">
        <f ca="1">IF(K133&lt;&gt;"",K133,IF(OR(H133&lt;&gt;"",I133&lt;&gt;"",J133&lt;&gt;""),WORKDAY.INTL(MAX(IFERROR(INDEX(R:R,MATCH(H133,D:D,0)),0),IFERROR(INDEX(R:R,MATCH(I133,D:D,0)),0),IFERROR(INDEX(R:R,MATCH(J133,D:D,0)),0)),1,weekend,holidays),IF(L133&lt;&gt;"",IF(M133&lt;&gt;"",WORKDAY.INTL(L133,-(MAX(M133,1)-1),weekend,holidays),L133-(MAX(N133,1)-1))," - ")))</f>
        <v>43525</v>
      </c>
      <c r="R133" s="118">
        <f t="shared" ca="1" si="35"/>
        <v>43525</v>
      </c>
      <c r="S133" s="146">
        <f t="shared" ca="1" si="31"/>
        <v>1</v>
      </c>
      <c r="T133" s="146">
        <f t="shared" ca="1" si="36"/>
        <v>1</v>
      </c>
      <c r="U133" s="147">
        <f t="shared" ca="1" si="32"/>
        <v>0</v>
      </c>
      <c r="V133" s="146">
        <f t="shared" ca="1" si="37"/>
        <v>1</v>
      </c>
      <c r="W133" s="121"/>
      <c r="X133" s="121"/>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row>
    <row r="134" spans="1:389" s="122" customFormat="1" ht="12">
      <c r="A134" s="136"/>
      <c r="B134" s="137"/>
      <c r="C134" s="110">
        <v>3</v>
      </c>
      <c r="D134" s="111" t="str">
        <f>IF(C134="","",IF(C134&gt;prevLevel,IF(prevWBS="","1",prevWBS)&amp;REPT(".1",C134-MAX(prevLevel,1)),IF(ISERROR(FIND(".",prevWBS)),REPT("1.",C134-1)&amp;IFERROR(VALUE(prevWBS)+1,"1"),IF(C134=1,"",IFERROR(LEFT(prevWBS,FIND("^",SUBSTITUTE(prevWBS,".","^",C134-1))),""))&amp;VALUE(TRIM(MID(SUBSTITUTE(prevWBS,".",REPT(" ",LEN(prevWBS))),(C134-1)*LEN(prevWBS)+1,LEN(prevWBS))))+1)))</f>
        <v>3.38.3</v>
      </c>
      <c r="E134" s="113" t="s">
        <v>431</v>
      </c>
      <c r="F134" s="113"/>
      <c r="G134" s="113"/>
      <c r="H134" s="114" t="str">
        <f>D133</f>
        <v>3.38.2</v>
      </c>
      <c r="I134" s="141"/>
      <c r="J134" s="114"/>
      <c r="K134" s="144"/>
      <c r="L134" s="115"/>
      <c r="M134" s="124">
        <v>30</v>
      </c>
      <c r="N134" s="124"/>
      <c r="O134" s="125"/>
      <c r="P134" s="129" t="s">
        <v>39</v>
      </c>
      <c r="Q134" s="118">
        <f ca="1">IF(K134&lt;&gt;"",K134,IF(OR(H134&lt;&gt;"",I134&lt;&gt;"",J134&lt;&gt;""),WORKDAY.INTL(MAX(IFERROR(INDEX(R:R,MATCH(H134,D:D,0)),0),IFERROR(INDEX(R:R,MATCH(I134,D:D,0)),0),IFERROR(INDEX(R:R,MATCH(J134,D:D,0)),0)),1,weekend,holidays),IF(L134&lt;&gt;"",IF(M134&lt;&gt;"",WORKDAY.INTL(L134,-(MAX(M134,1)-1),weekend,holidays),L134-(MAX(N134,1)-1))," - ")))</f>
        <v>43528</v>
      </c>
      <c r="R134" s="118">
        <f t="shared" ca="1" si="35"/>
        <v>43567</v>
      </c>
      <c r="S134" s="146">
        <f t="shared" ref="S134:S147" si="38">IF(M134&lt;&gt;"",M134,IF(OR(NOT(ISNUMBER(Q134)),NOT(ISNUMBER(R134)))," - ",NETWORKDAYS.INTL(Q134,R134,weekend,holidays)))</f>
        <v>30</v>
      </c>
      <c r="T134" s="146">
        <f t="shared" ca="1" si="36"/>
        <v>40</v>
      </c>
      <c r="U134" s="147">
        <f t="shared" ref="U134:U152" ca="1" si="39">IF(OR(Q134=" - ",R134=" - ")," - ",MIN(T134,WORKDAY.INTL(Q134,ROUNDDOWN(O134*S134,0),weekend,holidays)-Q134))</f>
        <v>0</v>
      </c>
      <c r="V134" s="146">
        <f t="shared" ca="1" si="37"/>
        <v>40</v>
      </c>
      <c r="W134" s="121"/>
      <c r="X134" s="121"/>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row>
    <row r="135" spans="1:389" s="122" customFormat="1" ht="12">
      <c r="A135" s="136"/>
      <c r="B135" s="137"/>
      <c r="C135" s="110">
        <v>2</v>
      </c>
      <c r="D135" s="111" t="str">
        <f>IF(C135="","",IF(C135&gt;prevLevel,IF(prevWBS="","1",prevWBS)&amp;REPT(".1",C135-MAX(prevLevel,1)),IF(ISERROR(FIND(".",prevWBS)),REPT("1.",C135-1)&amp;IFERROR(VALUE(prevWBS)+1,"1"),IF(C135=1,"",IFERROR(LEFT(prevWBS,FIND("^",SUBSTITUTE(prevWBS,".","^",C135-1))),""))&amp;VALUE(TRIM(MID(SUBSTITUTE(prevWBS,".",REPT(" ",LEN(prevWBS))),(C135-1)*LEN(prevWBS)+1,LEN(prevWBS))))+1)))</f>
        <v>3.39</v>
      </c>
      <c r="E135" s="113" t="s">
        <v>413</v>
      </c>
      <c r="F135" s="113"/>
      <c r="G135" s="113"/>
      <c r="H135" s="114"/>
      <c r="I135" s="141"/>
      <c r="J135" s="114"/>
      <c r="K135" s="115">
        <f ca="1">R111</f>
        <v>43521</v>
      </c>
      <c r="L135" s="115">
        <f ca="1">R143</f>
        <v>43530</v>
      </c>
      <c r="M135" s="116"/>
      <c r="N135" s="124"/>
      <c r="O135" s="125"/>
      <c r="P135" s="129"/>
      <c r="Q135" s="118">
        <f ca="1">IF(K135&lt;&gt;"",K135,IF(OR(H135&lt;&gt;"",I135&lt;&gt;"",J135&lt;&gt;""),WORKDAY.INTL(MAX(IFERROR(INDEX(R:R,MATCH(H135,D:D,0)),0),IFERROR(INDEX(R:R,MATCH(I135,D:D,0)),0),IFERROR(INDEX(R:R,MATCH(J135,D:D,0)),0)),1,weekend,holidays),IF(L135&lt;&gt;"",IF(M135&lt;&gt;"",WORKDAY.INTL(L135,-(MAX(M135,1)-1),weekend,holidays),L135-(MAX(N135,1)-1))," - ")))</f>
        <v>43521</v>
      </c>
      <c r="R135" s="134">
        <f t="shared" ca="1" si="35"/>
        <v>43530</v>
      </c>
      <c r="S135" s="146">
        <f t="shared" ca="1" si="38"/>
        <v>8</v>
      </c>
      <c r="T135" s="146">
        <f t="shared" ca="1" si="36"/>
        <v>10</v>
      </c>
      <c r="U135" s="147">
        <f t="shared" ca="1" si="39"/>
        <v>0</v>
      </c>
      <c r="V135" s="146">
        <f t="shared" ca="1" si="37"/>
        <v>10</v>
      </c>
      <c r="W135" s="121"/>
      <c r="X135" s="121"/>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row>
    <row r="136" spans="1:389" s="122" customFormat="1" ht="12">
      <c r="A136" s="136"/>
      <c r="B136" s="137"/>
      <c r="C136" s="110">
        <v>3</v>
      </c>
      <c r="D136" s="111" t="str">
        <f t="shared" si="33"/>
        <v>3.39.1</v>
      </c>
      <c r="E136" s="113" t="s">
        <v>414</v>
      </c>
      <c r="F136" s="113"/>
      <c r="G136" s="113"/>
      <c r="H136" s="114" t="str">
        <f>D111</f>
        <v>3.28.5</v>
      </c>
      <c r="I136" s="141"/>
      <c r="J136" s="114"/>
      <c r="K136" s="144"/>
      <c r="L136" s="115"/>
      <c r="M136" s="124">
        <v>5</v>
      </c>
      <c r="N136" s="124"/>
      <c r="O136" s="125"/>
      <c r="P136" s="129"/>
      <c r="Q136" s="118">
        <f ca="1">IF(K136&lt;&gt;"",K136,IF(OR(H136&lt;&gt;"",I136&lt;&gt;"",J136&lt;&gt;""),WORKDAY.INTL(MAX(IFERROR(INDEX(R:R,MATCH(H136,D:D,0)),0),IFERROR(INDEX(R:R,MATCH(I136,D:D,0)),0),IFERROR(INDEX(R:R,MATCH(J136,D:D,0)),0)),1,weekend,holidays),IF(L136&lt;&gt;"",IF(M136&lt;&gt;"",WORKDAY.INTL(L136,-(MAX(M136,1)-1),weekend,holidays),L136-(MAX(N136,1)-1))," - ")))</f>
        <v>43522</v>
      </c>
      <c r="R136" s="118">
        <f t="shared" ca="1" si="35"/>
        <v>43528</v>
      </c>
      <c r="S136" s="146">
        <f t="shared" si="38"/>
        <v>5</v>
      </c>
      <c r="T136" s="146">
        <f t="shared" ca="1" si="36"/>
        <v>7</v>
      </c>
      <c r="U136" s="147">
        <f t="shared" ca="1" si="39"/>
        <v>0</v>
      </c>
      <c r="V136" s="146">
        <f t="shared" ca="1" si="37"/>
        <v>7</v>
      </c>
      <c r="W136" s="121"/>
      <c r="X136" s="121"/>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row>
    <row r="137" spans="1:389" s="122" customFormat="1" ht="12">
      <c r="A137" s="136"/>
      <c r="B137" s="137"/>
      <c r="C137" s="110">
        <v>3</v>
      </c>
      <c r="D137" s="111" t="str">
        <f t="shared" ref="D137:D152" si="40">IF(C137="","",IF(C137&gt;prevLevel,IF(prevWBS="","1",prevWBS)&amp;REPT(".1",C137-MAX(prevLevel,1)),IF(ISERROR(FIND(".",prevWBS)),REPT("1.",C137-1)&amp;IFERROR(VALUE(prevWBS)+1,"1"),IF(C137=1,"",IFERROR(LEFT(prevWBS,FIND("^",SUBSTITUTE(prevWBS,".","^",C137-1))),""))&amp;VALUE(TRIM(MID(SUBSTITUTE(prevWBS,".",REPT(" ",LEN(prevWBS))),(C137-1)*LEN(prevWBS)+1,LEN(prevWBS))))+1)))</f>
        <v>3.39.2</v>
      </c>
      <c r="E137" s="113" t="s">
        <v>415</v>
      </c>
      <c r="F137" s="113"/>
      <c r="G137" s="113"/>
      <c r="H137" s="114" t="str">
        <f>D111</f>
        <v>3.28.5</v>
      </c>
      <c r="I137" s="141"/>
      <c r="J137" s="114"/>
      <c r="K137" s="144"/>
      <c r="L137" s="115"/>
      <c r="M137" s="124">
        <v>10</v>
      </c>
      <c r="N137" s="124"/>
      <c r="O137" s="125"/>
      <c r="P137" s="129"/>
      <c r="Q137" s="118">
        <f ca="1">IF(K137&lt;&gt;"",K137,IF(OR(H137&lt;&gt;"",I137&lt;&gt;"",J137&lt;&gt;""),WORKDAY.INTL(MAX(IFERROR(INDEX(R:R,MATCH(H137,D:D,0)),0),IFERROR(INDEX(R:R,MATCH(I137,D:D,0)),0),IFERROR(INDEX(R:R,MATCH(J137,D:D,0)),0)),1,weekend,holidays),IF(L137&lt;&gt;"",IF(M137&lt;&gt;"",WORKDAY.INTL(L137,-(MAX(M137,1)-1),weekend,holidays),L137-(MAX(N137,1)-1))," - ")))</f>
        <v>43522</v>
      </c>
      <c r="R137" s="118">
        <f t="shared" ca="1" si="35"/>
        <v>43535</v>
      </c>
      <c r="S137" s="146">
        <f t="shared" si="38"/>
        <v>10</v>
      </c>
      <c r="T137" s="146">
        <f t="shared" ca="1" si="36"/>
        <v>14</v>
      </c>
      <c r="U137" s="147">
        <f t="shared" ca="1" si="39"/>
        <v>0</v>
      </c>
      <c r="V137" s="146">
        <f t="shared" ca="1" si="37"/>
        <v>14</v>
      </c>
      <c r="W137" s="121"/>
      <c r="X137" s="121"/>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row>
    <row r="138" spans="1:389" s="122" customFormat="1" ht="12">
      <c r="A138" s="136"/>
      <c r="B138" s="137"/>
      <c r="C138" s="110">
        <v>3</v>
      </c>
      <c r="D138" s="111" t="str">
        <f t="shared" si="40"/>
        <v>3.39.3</v>
      </c>
      <c r="E138" s="113" t="s">
        <v>416</v>
      </c>
      <c r="F138" s="113"/>
      <c r="G138" s="113"/>
      <c r="H138" s="114" t="str">
        <f>D136</f>
        <v>3.39.1</v>
      </c>
      <c r="I138" s="141" t="str">
        <f>D105</f>
        <v>3.27.12</v>
      </c>
      <c r="J138" s="114"/>
      <c r="K138" s="144"/>
      <c r="L138" s="115"/>
      <c r="M138" s="124">
        <v>5</v>
      </c>
      <c r="N138" s="124"/>
      <c r="O138" s="125"/>
      <c r="P138" s="129"/>
      <c r="Q138" s="118">
        <f ca="1">IF(K138&lt;&gt;"",K138,IF(OR(H138&lt;&gt;"",I138&lt;&gt;"",J138&lt;&gt;""),WORKDAY.INTL(MAX(IFERROR(INDEX(R:R,MATCH(H138,D:D,0)),0),IFERROR(INDEX(R:R,MATCH(I138,D:D,0)),0),IFERROR(INDEX(R:R,MATCH(J138,D:D,0)),0)),1,weekend,holidays),IF(L138&lt;&gt;"",IF(M138&lt;&gt;"",WORKDAY.INTL(L138,-(MAX(M138,1)-1),weekend,holidays),L138-(MAX(N138,1)-1))," - ")))</f>
        <v>43531</v>
      </c>
      <c r="R138" s="118">
        <f t="shared" ca="1" si="35"/>
        <v>43537</v>
      </c>
      <c r="S138" s="146">
        <f t="shared" si="38"/>
        <v>5</v>
      </c>
      <c r="T138" s="146">
        <f t="shared" ca="1" si="36"/>
        <v>7</v>
      </c>
      <c r="U138" s="147">
        <f t="shared" ca="1" si="39"/>
        <v>0</v>
      </c>
      <c r="V138" s="146">
        <f t="shared" ca="1" si="37"/>
        <v>7</v>
      </c>
      <c r="W138" s="121"/>
      <c r="X138" s="121"/>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row>
    <row r="139" spans="1:389" s="122" customFormat="1" ht="12">
      <c r="A139" s="136"/>
      <c r="B139" s="137"/>
      <c r="C139" s="110">
        <v>3</v>
      </c>
      <c r="D139" s="111" t="str">
        <f t="shared" si="40"/>
        <v>3.39.4</v>
      </c>
      <c r="E139" s="155" t="s">
        <v>426</v>
      </c>
      <c r="F139" s="113"/>
      <c r="G139" s="113"/>
      <c r="H139" s="114" t="str">
        <f>D111</f>
        <v>3.28.5</v>
      </c>
      <c r="I139" s="141" t="str">
        <f>D128</f>
        <v>3.35.6</v>
      </c>
      <c r="J139" s="114"/>
      <c r="K139" s="144"/>
      <c r="L139" s="115"/>
      <c r="M139" s="124">
        <v>5</v>
      </c>
      <c r="N139" s="124"/>
      <c r="O139" s="125"/>
      <c r="P139" s="129"/>
      <c r="Q139" s="118">
        <f ca="1">IF(K139&lt;&gt;"",K139,IF(OR(H139&lt;&gt;"",I139&lt;&gt;"",J139&lt;&gt;""),WORKDAY.INTL(MAX(IFERROR(INDEX(R:R,MATCH(H139,D:D,0)),0),IFERROR(INDEX(R:R,MATCH(I139,D:D,0)),0),IFERROR(INDEX(R:R,MATCH(J139,D:D,0)),0)),1,weekend,holidays),IF(L139&lt;&gt;"",IF(M139&lt;&gt;"",WORKDAY.INTL(L139,-(MAX(M139,1)-1),weekend,holidays),L139-(MAX(N139,1)-1))," - ")))</f>
        <v>43522</v>
      </c>
      <c r="R139" s="118">
        <f t="shared" ca="1" si="35"/>
        <v>43528</v>
      </c>
      <c r="S139" s="146">
        <f t="shared" si="38"/>
        <v>5</v>
      </c>
      <c r="T139" s="146">
        <f t="shared" ca="1" si="36"/>
        <v>7</v>
      </c>
      <c r="U139" s="147">
        <f t="shared" ca="1" si="39"/>
        <v>0</v>
      </c>
      <c r="V139" s="146">
        <f t="shared" ca="1" si="37"/>
        <v>7</v>
      </c>
      <c r="W139" s="121"/>
      <c r="X139" s="121"/>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row>
    <row r="140" spans="1:389" s="122" customFormat="1" ht="12">
      <c r="A140" s="136"/>
      <c r="B140" s="137"/>
      <c r="C140" s="110">
        <v>3</v>
      </c>
      <c r="D140" s="111" t="str">
        <f t="shared" si="40"/>
        <v>3.39.5</v>
      </c>
      <c r="E140" s="113" t="s">
        <v>417</v>
      </c>
      <c r="F140" s="113"/>
      <c r="G140" s="113"/>
      <c r="H140" s="114" t="str">
        <f>D132</f>
        <v>3.38.1</v>
      </c>
      <c r="I140" s="141" t="str">
        <f>D139</f>
        <v>3.39.4</v>
      </c>
      <c r="J140" s="114" t="str">
        <f>D138</f>
        <v>3.39.3</v>
      </c>
      <c r="K140" s="144"/>
      <c r="L140" s="115"/>
      <c r="M140" s="124">
        <v>5</v>
      </c>
      <c r="N140" s="124"/>
      <c r="O140" s="125"/>
      <c r="P140" s="129"/>
      <c r="Q140" s="118">
        <f ca="1">IF(K140&lt;&gt;"",K140,IF(OR(H140&lt;&gt;"",I140&lt;&gt;"",J140&lt;&gt;""),WORKDAY.INTL(MAX(IFERROR(INDEX(R:R,MATCH(H140,D:D,0)),0),IFERROR(INDEX(R:R,MATCH(I140,D:D,0)),0),IFERROR(INDEX(R:R,MATCH(J140,D:D,0)),0)),1,weekend,holidays),IF(L140&lt;&gt;"",IF(M140&lt;&gt;"",WORKDAY.INTL(L140,-(MAX(M140,1)-1),weekend,holidays),L140-(MAX(N140,1)-1))," - ")))</f>
        <v>43538</v>
      </c>
      <c r="R140" s="118">
        <f t="shared" ca="1" si="35"/>
        <v>43544</v>
      </c>
      <c r="S140" s="146">
        <f t="shared" si="38"/>
        <v>5</v>
      </c>
      <c r="T140" s="146">
        <f t="shared" ca="1" si="36"/>
        <v>7</v>
      </c>
      <c r="U140" s="147">
        <f t="shared" ca="1" si="39"/>
        <v>0</v>
      </c>
      <c r="V140" s="146">
        <f t="shared" ca="1" si="37"/>
        <v>7</v>
      </c>
      <c r="W140" s="121"/>
      <c r="X140" s="121"/>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row>
    <row r="141" spans="1:389" s="122" customFormat="1" ht="12">
      <c r="A141" s="136"/>
      <c r="B141" s="137"/>
      <c r="C141" s="110">
        <v>3</v>
      </c>
      <c r="D141" s="111" t="str">
        <f t="shared" si="40"/>
        <v>3.39.6</v>
      </c>
      <c r="E141" s="113" t="s">
        <v>421</v>
      </c>
      <c r="F141" s="113"/>
      <c r="G141" s="113"/>
      <c r="H141" s="114" t="str">
        <f>D140</f>
        <v>3.39.5</v>
      </c>
      <c r="I141" s="141" t="s">
        <v>418</v>
      </c>
      <c r="J141" s="131" t="s">
        <v>418</v>
      </c>
      <c r="K141" s="144"/>
      <c r="L141" s="115"/>
      <c r="M141" s="124">
        <v>10</v>
      </c>
      <c r="N141" s="124"/>
      <c r="O141" s="125"/>
      <c r="P141" s="129" t="s">
        <v>37</v>
      </c>
      <c r="Q141" s="118">
        <f ca="1">IF(K141&lt;&gt;"",K141,IF(OR(H141&lt;&gt;"",I141&lt;&gt;"",J141&lt;&gt;""),WORKDAY.INTL(MAX(IFERROR(INDEX(R:R,MATCH(H141,D:D,0)),0),IFERROR(INDEX(R:R,MATCH(I141,D:D,0)),0),IFERROR(INDEX(R:R,MATCH(J141,D:D,0)),0)),1,weekend,holidays),IF(L141&lt;&gt;"",IF(M141&lt;&gt;"",WORKDAY.INTL(L141,-(MAX(M141,1)-1),weekend,holidays),L141-(MAX(N141,1)-1))," - ")))</f>
        <v>43545</v>
      </c>
      <c r="R141" s="118">
        <f t="shared" ca="1" si="35"/>
        <v>43558</v>
      </c>
      <c r="S141" s="146">
        <f t="shared" si="38"/>
        <v>10</v>
      </c>
      <c r="T141" s="146">
        <f t="shared" ca="1" si="36"/>
        <v>14</v>
      </c>
      <c r="U141" s="147">
        <f t="shared" ca="1" si="39"/>
        <v>0</v>
      </c>
      <c r="V141" s="146">
        <f t="shared" ca="1" si="37"/>
        <v>14</v>
      </c>
      <c r="W141" s="121"/>
      <c r="X141" s="121"/>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row>
    <row r="142" spans="1:389" s="122" customFormat="1" ht="12">
      <c r="A142" s="136"/>
      <c r="B142" s="137"/>
      <c r="C142" s="110">
        <v>2</v>
      </c>
      <c r="D142" s="111" t="str">
        <f t="shared" si="40"/>
        <v>3.40</v>
      </c>
      <c r="E142" s="156" t="s">
        <v>436</v>
      </c>
      <c r="F142" s="113"/>
      <c r="G142" s="113"/>
      <c r="H142" s="114" t="str">
        <f>D141</f>
        <v>3.39.6</v>
      </c>
      <c r="I142" s="141" t="s">
        <v>418</v>
      </c>
      <c r="J142" s="131" t="s">
        <v>418</v>
      </c>
      <c r="K142" s="144"/>
      <c r="L142" s="115"/>
      <c r="M142" s="124">
        <v>5</v>
      </c>
      <c r="N142" s="124"/>
      <c r="O142" s="125"/>
      <c r="P142" s="129" t="s">
        <v>437</v>
      </c>
      <c r="Q142" s="118">
        <f ca="1">IF(K142&lt;&gt;"",K142,IF(OR(H142&lt;&gt;"",I142&lt;&gt;"",J142&lt;&gt;""),WORKDAY.INTL(MAX(IFERROR(INDEX(R:R,MATCH(H142,D:D,0)),0),IFERROR(INDEX(R:R,MATCH(I142,D:D,0)),0),IFERROR(INDEX(R:R,MATCH(J142,D:D,0)),0)),1,weekend,holidays),IF(L142&lt;&gt;"",IF(M142&lt;&gt;"",WORKDAY.INTL(L142,-(MAX(M142,1)-1),weekend,holidays),L142-(MAX(N142,1)-1))," - ")))</f>
        <v>43559</v>
      </c>
      <c r="R142" s="157">
        <f t="shared" ca="1" si="35"/>
        <v>43565</v>
      </c>
      <c r="S142" s="146">
        <f t="shared" si="38"/>
        <v>5</v>
      </c>
      <c r="T142" s="146">
        <f t="shared" ca="1" si="36"/>
        <v>7</v>
      </c>
      <c r="U142" s="147">
        <f t="shared" ca="1" si="39"/>
        <v>0</v>
      </c>
      <c r="V142" s="146">
        <f t="shared" ca="1" si="37"/>
        <v>7</v>
      </c>
      <c r="W142" s="121"/>
      <c r="X142" s="121"/>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row>
    <row r="143" spans="1:389" s="122" customFormat="1" ht="12">
      <c r="A143" s="136"/>
      <c r="B143" s="137"/>
      <c r="C143" s="110">
        <v>2</v>
      </c>
      <c r="D143" s="111" t="str">
        <f t="shared" si="40"/>
        <v>3.41</v>
      </c>
      <c r="E143" s="113" t="s">
        <v>427</v>
      </c>
      <c r="F143" s="113"/>
      <c r="G143" s="113"/>
      <c r="H143" s="114"/>
      <c r="I143" s="141" t="s">
        <v>418</v>
      </c>
      <c r="J143" s="131" t="s">
        <v>418</v>
      </c>
      <c r="K143" s="144">
        <f ca="1">R105</f>
        <v>43530</v>
      </c>
      <c r="L143" s="115"/>
      <c r="M143" s="124"/>
      <c r="N143" s="124"/>
      <c r="O143" s="125"/>
      <c r="P143" s="129"/>
      <c r="Q143" s="118">
        <f ca="1">IF(K143&lt;&gt;"",K143,IF(OR(H143&lt;&gt;"",I143&lt;&gt;"",J143&lt;&gt;""),WORKDAY.INTL(MAX(IFERROR(INDEX(R:R,MATCH(H143,D:D,0)),0),IFERROR(INDEX(R:R,MATCH(I143,D:D,0)),0),IFERROR(INDEX(R:R,MATCH(J143,D:D,0)),0)),1,weekend,holidays),IF(L143&lt;&gt;"",IF(M143&lt;&gt;"",WORKDAY.INTL(L143,-(MAX(M143,1)-1),weekend,holidays),L143-(MAX(N143,1)-1))," - ")))</f>
        <v>43530</v>
      </c>
      <c r="R143" s="118">
        <f t="shared" ca="1" si="35"/>
        <v>43530</v>
      </c>
      <c r="S143" s="146">
        <f t="shared" ca="1" si="38"/>
        <v>1</v>
      </c>
      <c r="T143" s="146">
        <f t="shared" ca="1" si="36"/>
        <v>1</v>
      </c>
      <c r="U143" s="147">
        <f t="shared" ca="1" si="39"/>
        <v>0</v>
      </c>
      <c r="V143" s="146">
        <f t="shared" ca="1" si="37"/>
        <v>1</v>
      </c>
      <c r="W143" s="121"/>
      <c r="X143" s="121"/>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row>
    <row r="144" spans="1:389" s="122" customFormat="1" ht="12">
      <c r="A144" s="136"/>
      <c r="B144" s="137"/>
      <c r="C144" s="110">
        <v>3</v>
      </c>
      <c r="D144" s="111" t="str">
        <f t="shared" si="40"/>
        <v>3.41.1</v>
      </c>
      <c r="E144" s="113" t="s">
        <v>422</v>
      </c>
      <c r="F144" s="113" t="s">
        <v>424</v>
      </c>
      <c r="G144" s="113"/>
      <c r="H144" s="114"/>
      <c r="I144" s="141" t="s">
        <v>418</v>
      </c>
      <c r="J144" s="131" t="s">
        <v>418</v>
      </c>
      <c r="K144" s="144">
        <v>43472</v>
      </c>
      <c r="L144" s="115"/>
      <c r="M144" s="124">
        <v>1</v>
      </c>
      <c r="N144" s="124"/>
      <c r="O144" s="125"/>
      <c r="P144" s="129"/>
      <c r="Q144" s="118">
        <f>IF(K144&lt;&gt;"",K144,IF(OR(H144&lt;&gt;"",I144&lt;&gt;"",J144&lt;&gt;""),WORKDAY.INTL(MAX(IFERROR(INDEX(R:R,MATCH(H144,D:D,0)),0),IFERROR(INDEX(R:R,MATCH(I144,D:D,0)),0),IFERROR(INDEX(R:R,MATCH(J144,D:D,0)),0)),1,weekend,holidays),IF(L144&lt;&gt;"",IF(M144&lt;&gt;"",WORKDAY.INTL(L144,-(MAX(M144,1)-1),weekend,holidays),L144-(MAX(N144,1)-1))," - ")))</f>
        <v>43472</v>
      </c>
      <c r="R144" s="118">
        <f t="shared" ca="1" si="35"/>
        <v>43472</v>
      </c>
      <c r="S144" s="146">
        <f t="shared" si="38"/>
        <v>1</v>
      </c>
      <c r="T144" s="146">
        <f t="shared" ca="1" si="36"/>
        <v>1</v>
      </c>
      <c r="U144" s="147">
        <f t="shared" ca="1" si="39"/>
        <v>0</v>
      </c>
      <c r="V144" s="146">
        <f t="shared" ca="1" si="37"/>
        <v>1</v>
      </c>
      <c r="W144" s="121"/>
      <c r="X144" s="121"/>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row>
    <row r="145" spans="1:389" s="122" customFormat="1" ht="12">
      <c r="A145" s="136"/>
      <c r="B145" s="137"/>
      <c r="C145" s="110">
        <v>3</v>
      </c>
      <c r="D145" s="111" t="str">
        <f t="shared" si="40"/>
        <v>3.41.2</v>
      </c>
      <c r="E145" s="113" t="s">
        <v>423</v>
      </c>
      <c r="F145" s="113" t="s">
        <v>424</v>
      </c>
      <c r="G145" s="113"/>
      <c r="H145" s="114"/>
      <c r="I145" s="141" t="s">
        <v>418</v>
      </c>
      <c r="J145" s="131" t="s">
        <v>418</v>
      </c>
      <c r="K145" s="144">
        <v>43449</v>
      </c>
      <c r="L145" s="115"/>
      <c r="M145" s="124">
        <v>1</v>
      </c>
      <c r="N145" s="124"/>
      <c r="O145" s="125"/>
      <c r="P145" s="129"/>
      <c r="Q145" s="118">
        <f>IF(K145&lt;&gt;"",K145,IF(OR(H145&lt;&gt;"",I145&lt;&gt;"",J145&lt;&gt;""),WORKDAY.INTL(MAX(IFERROR(INDEX(R:R,MATCH(H145,D:D,0)),0),IFERROR(INDEX(R:R,MATCH(I145,D:D,0)),0),IFERROR(INDEX(R:R,MATCH(J145,D:D,0)),0)),1,weekend,holidays),IF(L145&lt;&gt;"",IF(M145&lt;&gt;"",WORKDAY.INTL(L145,-(MAX(M145,1)-1),weekend,holidays),L145-(MAX(N145,1)-1))," - ")))</f>
        <v>43449</v>
      </c>
      <c r="R145" s="118">
        <f t="shared" ca="1" si="35"/>
        <v>43449</v>
      </c>
      <c r="S145" s="146">
        <f t="shared" si="38"/>
        <v>1</v>
      </c>
      <c r="T145" s="146">
        <f t="shared" ca="1" si="36"/>
        <v>1</v>
      </c>
      <c r="U145" s="147">
        <f t="shared" ca="1" si="39"/>
        <v>0</v>
      </c>
      <c r="V145" s="146">
        <f t="shared" ca="1" si="37"/>
        <v>1</v>
      </c>
      <c r="W145" s="121"/>
      <c r="X145" s="121"/>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row>
    <row r="146" spans="1:389" s="122" customFormat="1" ht="12">
      <c r="A146" s="136"/>
      <c r="B146" s="137"/>
      <c r="C146" s="110">
        <v>3</v>
      </c>
      <c r="D146" s="111" t="str">
        <f t="shared" si="40"/>
        <v>3.41.3</v>
      </c>
      <c r="E146" s="113" t="s">
        <v>425</v>
      </c>
      <c r="F146" s="113"/>
      <c r="G146" s="113"/>
      <c r="H146" s="114"/>
      <c r="I146" s="141" t="s">
        <v>418</v>
      </c>
      <c r="J146" s="131" t="s">
        <v>418</v>
      </c>
      <c r="K146" s="144">
        <f>L92</f>
        <v>43493</v>
      </c>
      <c r="L146" s="115"/>
      <c r="M146" s="124">
        <v>10</v>
      </c>
      <c r="N146" s="124"/>
      <c r="O146" s="125"/>
      <c r="P146" s="129"/>
      <c r="Q146" s="118">
        <f>IF(K146&lt;&gt;"",K146,IF(OR(H146&lt;&gt;"",I146&lt;&gt;"",J146&lt;&gt;""),WORKDAY.INTL(MAX(IFERROR(INDEX(R:R,MATCH(H146,D:D,0)),0),IFERROR(INDEX(R:R,MATCH(I146,D:D,0)),0),IFERROR(INDEX(R:R,MATCH(J146,D:D,0)),0)),1,weekend,holidays),IF(L146&lt;&gt;"",IF(M146&lt;&gt;"",WORKDAY.INTL(L146,-(MAX(M146,1)-1),weekend,holidays),L146-(MAX(N146,1)-1))," - ")))</f>
        <v>43493</v>
      </c>
      <c r="R146" s="118">
        <f t="shared" ca="1" si="35"/>
        <v>43504</v>
      </c>
      <c r="S146" s="146">
        <f t="shared" si="38"/>
        <v>10</v>
      </c>
      <c r="T146" s="146">
        <f t="shared" ca="1" si="36"/>
        <v>12</v>
      </c>
      <c r="U146" s="147">
        <f t="shared" ca="1" si="39"/>
        <v>0</v>
      </c>
      <c r="V146" s="146">
        <f t="shared" ca="1" si="37"/>
        <v>12</v>
      </c>
      <c r="W146" s="121"/>
      <c r="X146" s="121"/>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row>
    <row r="147" spans="1:389" s="122" customFormat="1" ht="12">
      <c r="A147" s="136"/>
      <c r="B147" s="137"/>
      <c r="C147" s="110">
        <v>3</v>
      </c>
      <c r="D147" s="111" t="str">
        <f t="shared" si="40"/>
        <v>3.41.4</v>
      </c>
      <c r="E147" s="113" t="s">
        <v>428</v>
      </c>
      <c r="F147" s="113" t="s">
        <v>429</v>
      </c>
      <c r="G147" s="113"/>
      <c r="H147" s="114" t="str">
        <f>D105</f>
        <v>3.27.12</v>
      </c>
      <c r="I147" s="141" t="str">
        <f>D146</f>
        <v>3.41.3</v>
      </c>
      <c r="J147" s="131" t="str">
        <f>D144</f>
        <v>3.41.1</v>
      </c>
      <c r="K147" s="144"/>
      <c r="L147" s="115"/>
      <c r="M147" s="124">
        <v>5</v>
      </c>
      <c r="N147" s="124"/>
      <c r="O147" s="125"/>
      <c r="P147" s="129"/>
      <c r="Q147" s="118">
        <f ca="1">IF(K147&lt;&gt;"",K147,IF(OR(H147&lt;&gt;"",I147&lt;&gt;"",J147&lt;&gt;""),WORKDAY.INTL(MAX(IFERROR(INDEX(R:R,MATCH(H147,D:D,0)),0),IFERROR(INDEX(R:R,MATCH(I147,D:D,0)),0),IFERROR(INDEX(R:R,MATCH(J147,D:D,0)),0)),1,weekend,holidays),IF(L147&lt;&gt;"",IF(M147&lt;&gt;"",WORKDAY.INTL(L147,-(MAX(M147,1)-1),weekend,holidays),L147-(MAX(N147,1)-1))," - ")))</f>
        <v>43531</v>
      </c>
      <c r="R147" s="118">
        <f t="shared" ca="1" si="35"/>
        <v>43537</v>
      </c>
      <c r="S147" s="146">
        <f t="shared" si="38"/>
        <v>5</v>
      </c>
      <c r="T147" s="146">
        <f t="shared" ca="1" si="36"/>
        <v>7</v>
      </c>
      <c r="U147" s="147">
        <f t="shared" ca="1" si="39"/>
        <v>0</v>
      </c>
      <c r="V147" s="146">
        <f t="shared" ca="1" si="37"/>
        <v>7</v>
      </c>
      <c r="W147" s="121"/>
      <c r="X147" s="121"/>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row>
    <row r="148" spans="1:389" s="122" customFormat="1" ht="12">
      <c r="A148" s="136"/>
      <c r="B148" s="137"/>
      <c r="C148" s="110">
        <v>3</v>
      </c>
      <c r="D148" s="111" t="str">
        <f t="shared" si="40"/>
        <v>3.41.5</v>
      </c>
      <c r="E148" s="113" t="s">
        <v>430</v>
      </c>
      <c r="F148" s="113"/>
      <c r="G148" s="113"/>
      <c r="H148" s="114" t="str">
        <f>D147</f>
        <v>3.41.4</v>
      </c>
      <c r="I148" s="141"/>
      <c r="J148" s="131"/>
      <c r="K148" s="144"/>
      <c r="L148" s="115"/>
      <c r="M148" s="124">
        <v>5</v>
      </c>
      <c r="N148" s="124"/>
      <c r="O148" s="125"/>
      <c r="P148" s="129" t="s">
        <v>38</v>
      </c>
      <c r="Q148" s="118">
        <f ca="1">IF(K148&lt;&gt;"",K148,IF(OR(H148&lt;&gt;"",I148&lt;&gt;"",J148&lt;&gt;""),WORKDAY.INTL(MAX(IFERROR(INDEX(R:R,MATCH(H148,D:D,0)),0),IFERROR(INDEX(R:R,MATCH(I148,D:D,0)),0),IFERROR(INDEX(R:R,MATCH(J148,D:D,0)),0)),1,weekend,holidays),IF(L148&lt;&gt;"",IF(M148&lt;&gt;"",WORKDAY.INTL(L148,-(MAX(M148,1)-1),weekend,holidays),L148-(MAX(N148,1)-1))," - ")))</f>
        <v>43538</v>
      </c>
      <c r="R148" s="118">
        <f t="shared" ca="1" si="35"/>
        <v>43544</v>
      </c>
      <c r="S148" s="146">
        <v>10</v>
      </c>
      <c r="T148" s="146">
        <f t="shared" ca="1" si="36"/>
        <v>7</v>
      </c>
      <c r="U148" s="147">
        <f t="shared" ca="1" si="39"/>
        <v>0</v>
      </c>
      <c r="V148" s="146">
        <f t="shared" ca="1" si="37"/>
        <v>7</v>
      </c>
      <c r="W148" s="121"/>
      <c r="X148" s="121"/>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row>
    <row r="149" spans="1:389" s="122" customFormat="1" ht="12">
      <c r="A149" s="136"/>
      <c r="B149" s="137"/>
      <c r="C149" s="110">
        <v>3</v>
      </c>
      <c r="D149" s="111" t="str">
        <f t="shared" si="40"/>
        <v>3.41.6</v>
      </c>
      <c r="E149" s="113" t="s">
        <v>432</v>
      </c>
      <c r="F149" s="113"/>
      <c r="G149" s="113"/>
      <c r="H149" s="114" t="str">
        <f>D148</f>
        <v>3.41.5</v>
      </c>
      <c r="I149" s="141"/>
      <c r="J149" s="131"/>
      <c r="K149" s="144"/>
      <c r="L149" s="115"/>
      <c r="M149" s="124">
        <v>5</v>
      </c>
      <c r="N149" s="124"/>
      <c r="O149" s="125"/>
      <c r="P149" s="129" t="s">
        <v>38</v>
      </c>
      <c r="Q149" s="118">
        <f ca="1">IF(K149&lt;&gt;"",K149,IF(OR(H149&lt;&gt;"",I149&lt;&gt;"",J149&lt;&gt;""),WORKDAY.INTL(MAX(IFERROR(INDEX(R:R,MATCH(H149,D:D,0)),0),IFERROR(INDEX(R:R,MATCH(I149,D:D,0)),0),IFERROR(INDEX(R:R,MATCH(J149,D:D,0)),0)),1,weekend,holidays),IF(L149&lt;&gt;"",IF(M149&lt;&gt;"",WORKDAY.INTL(L149,-(MAX(M149,1)-1),weekend,holidays),L149-(MAX(N149,1)-1))," - ")))</f>
        <v>43545</v>
      </c>
      <c r="R149" s="118">
        <f t="shared" ca="1" si="35"/>
        <v>43551</v>
      </c>
      <c r="S149" s="146">
        <v>5</v>
      </c>
      <c r="T149" s="146">
        <f t="shared" ca="1" si="36"/>
        <v>7</v>
      </c>
      <c r="U149" s="147">
        <f t="shared" ca="1" si="39"/>
        <v>0</v>
      </c>
      <c r="V149" s="146">
        <f t="shared" ca="1" si="37"/>
        <v>7</v>
      </c>
      <c r="W149" s="121"/>
      <c r="X149" s="121"/>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row>
    <row r="150" spans="1:389" s="122" customFormat="1" ht="12">
      <c r="A150" s="136"/>
      <c r="B150" s="137"/>
      <c r="C150" s="110">
        <v>3</v>
      </c>
      <c r="D150" s="111" t="str">
        <f t="shared" si="40"/>
        <v>3.41.7</v>
      </c>
      <c r="E150" s="113" t="s">
        <v>433</v>
      </c>
      <c r="F150" s="113"/>
      <c r="G150" s="113"/>
      <c r="H150" s="114" t="str">
        <f>D149</f>
        <v>3.41.6</v>
      </c>
      <c r="I150" s="141"/>
      <c r="J150" s="131"/>
      <c r="K150" s="144"/>
      <c r="L150" s="115"/>
      <c r="M150" s="124">
        <v>5</v>
      </c>
      <c r="N150" s="124"/>
      <c r="O150" s="125"/>
      <c r="P150" s="129" t="s">
        <v>435</v>
      </c>
      <c r="Q150" s="118">
        <f ca="1">IF(K150&lt;&gt;"",K150,IF(OR(H150&lt;&gt;"",I150&lt;&gt;"",J150&lt;&gt;""),WORKDAY.INTL(MAX(IFERROR(INDEX(R:R,MATCH(H150,D:D,0)),0),IFERROR(INDEX(R:R,MATCH(I150,D:D,0)),0),IFERROR(INDEX(R:R,MATCH(J150,D:D,0)),0)),1,weekend,holidays),IF(L150&lt;&gt;"",IF(M150&lt;&gt;"",WORKDAY.INTL(L150,-(MAX(M150,1)-1),weekend,holidays),L150-(MAX(N150,1)-1))," - ")))</f>
        <v>43552</v>
      </c>
      <c r="R150" s="118">
        <f t="shared" ca="1" si="35"/>
        <v>43558</v>
      </c>
      <c r="S150" s="146">
        <v>5</v>
      </c>
      <c r="T150" s="146">
        <f t="shared" ca="1" si="36"/>
        <v>7</v>
      </c>
      <c r="U150" s="147">
        <f t="shared" ca="1" si="39"/>
        <v>0</v>
      </c>
      <c r="V150" s="146">
        <f t="shared" ca="1" si="37"/>
        <v>7</v>
      </c>
      <c r="W150" s="121"/>
      <c r="X150" s="121"/>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row>
    <row r="151" spans="1:389" s="122" customFormat="1" ht="12">
      <c r="A151" s="136"/>
      <c r="B151" s="137"/>
      <c r="C151" s="110">
        <v>3</v>
      </c>
      <c r="D151" s="111" t="str">
        <f t="shared" si="40"/>
        <v>3.41.8</v>
      </c>
      <c r="E151" s="113" t="s">
        <v>434</v>
      </c>
      <c r="F151" s="113"/>
      <c r="G151" s="113"/>
      <c r="H151" s="114" t="str">
        <f>D150</f>
        <v>3.41.7</v>
      </c>
      <c r="I151" s="141"/>
      <c r="J151" s="131"/>
      <c r="K151" s="144"/>
      <c r="L151" s="115"/>
      <c r="M151" s="124">
        <v>14</v>
      </c>
      <c r="N151" s="124"/>
      <c r="O151" s="125"/>
      <c r="P151" s="129" t="s">
        <v>35</v>
      </c>
      <c r="Q151" s="118">
        <f ca="1">IF(K151&lt;&gt;"",K151,IF(OR(H151&lt;&gt;"",I151&lt;&gt;"",J151&lt;&gt;""),WORKDAY.INTL(MAX(IFERROR(INDEX(R:R,MATCH(H151,D:D,0)),0),IFERROR(INDEX(R:R,MATCH(I151,D:D,0)),0),IFERROR(INDEX(R:R,MATCH(J151,D:D,0)),0)),1,weekend,holidays),IF(L151&lt;&gt;"",IF(M151&lt;&gt;"",WORKDAY.INTL(L151,-(MAX(M151,1)-1),weekend,holidays),L151-(MAX(N151,1)-1))," - ")))</f>
        <v>43559</v>
      </c>
      <c r="R151" s="118">
        <f t="shared" ca="1" si="35"/>
        <v>43580</v>
      </c>
      <c r="S151" s="146">
        <v>5</v>
      </c>
      <c r="T151" s="146">
        <f t="shared" ca="1" si="36"/>
        <v>22</v>
      </c>
      <c r="U151" s="147">
        <f t="shared" ca="1" si="39"/>
        <v>0</v>
      </c>
      <c r="V151" s="146">
        <f t="shared" ca="1" si="37"/>
        <v>22</v>
      </c>
      <c r="W151" s="121"/>
      <c r="X151" s="121"/>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row>
    <row r="152" spans="1:389" s="122" customFormat="1" ht="12">
      <c r="A152" s="136"/>
      <c r="B152" s="137"/>
      <c r="C152" s="110">
        <v>2</v>
      </c>
      <c r="D152" s="111" t="str">
        <f t="shared" si="40"/>
        <v>3.42</v>
      </c>
      <c r="E152" s="156" t="s">
        <v>438</v>
      </c>
      <c r="F152" s="113"/>
      <c r="G152" s="113"/>
      <c r="H152" s="114" t="str">
        <f>D149</f>
        <v>3.41.6</v>
      </c>
      <c r="I152" s="141"/>
      <c r="J152" s="131"/>
      <c r="K152" s="144"/>
      <c r="L152" s="115"/>
      <c r="M152" s="124">
        <v>1</v>
      </c>
      <c r="N152" s="124"/>
      <c r="O152" s="125"/>
      <c r="P152" s="129"/>
      <c r="Q152" s="118">
        <f ca="1">IF(K152&lt;&gt;"",K152,IF(OR(H152&lt;&gt;"",I152&lt;&gt;"",J152&lt;&gt;""),WORKDAY.INTL(MAX(IFERROR(INDEX(R:R,MATCH(H152,D:D,0)),0),IFERROR(INDEX(R:R,MATCH(I152,D:D,0)),0),IFERROR(INDEX(R:R,MATCH(J152,D:D,0)),0)),1,weekend,holidays),IF(L152&lt;&gt;"",IF(M152&lt;&gt;"",WORKDAY.INTL(L152,-(MAX(M152,1)-1),weekend,holidays),L152-(MAX(N152,1)-1))," - ")))</f>
        <v>43552</v>
      </c>
      <c r="R152" s="157">
        <f t="shared" ca="1" si="35"/>
        <v>43552</v>
      </c>
      <c r="S152" s="146">
        <v>5</v>
      </c>
      <c r="T152" s="146">
        <f t="shared" ca="1" si="36"/>
        <v>1</v>
      </c>
      <c r="U152" s="147">
        <f t="shared" ca="1" si="39"/>
        <v>0</v>
      </c>
      <c r="V152" s="146">
        <f t="shared" ca="1" si="37"/>
        <v>1</v>
      </c>
      <c r="W152" s="121"/>
      <c r="X152" s="121"/>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row>
    <row r="153" spans="1:389" s="122" customFormat="1" ht="12">
      <c r="A153" s="136"/>
      <c r="B153" s="137"/>
      <c r="C153" s="110"/>
      <c r="D153" s="111"/>
      <c r="E153" s="113"/>
      <c r="F153" s="113"/>
      <c r="G153" s="113"/>
      <c r="H153" s="114"/>
      <c r="I153" s="114"/>
      <c r="J153" s="114"/>
      <c r="K153" s="115"/>
      <c r="L153" s="115"/>
      <c r="M153" s="124"/>
      <c r="N153" s="124"/>
      <c r="O153" s="125"/>
      <c r="P153" s="116"/>
      <c r="Q153" s="118"/>
      <c r="R153" s="118"/>
      <c r="S153" s="119"/>
      <c r="T153" s="119"/>
      <c r="U153" s="120"/>
      <c r="V153" s="119"/>
      <c r="W153" s="121"/>
      <c r="X153" s="121"/>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row>
    <row r="154" spans="1:389" s="122" customFormat="1" ht="12">
      <c r="A154" s="136"/>
      <c r="B154" s="137"/>
      <c r="C154" s="110"/>
      <c r="D154" s="111"/>
      <c r="E154" s="113"/>
      <c r="F154" s="113"/>
      <c r="G154" s="113"/>
      <c r="H154" s="114"/>
      <c r="I154" s="114"/>
      <c r="J154" s="114"/>
      <c r="K154" s="115"/>
      <c r="L154" s="115"/>
      <c r="M154" s="124"/>
      <c r="N154" s="124"/>
      <c r="O154" s="125"/>
      <c r="P154" s="116"/>
      <c r="Q154" s="118"/>
      <c r="R154" s="118"/>
      <c r="S154" s="119"/>
      <c r="T154" s="119"/>
      <c r="U154" s="120"/>
      <c r="V154" s="119"/>
      <c r="W154" s="121"/>
      <c r="X154" s="121"/>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row>
    <row r="155" spans="1:389" s="122" customFormat="1" ht="12">
      <c r="A155" s="136"/>
      <c r="B155" s="137"/>
      <c r="C155" s="110"/>
      <c r="D155" s="111"/>
      <c r="E155" s="113"/>
      <c r="F155" s="113"/>
      <c r="G155" s="113"/>
      <c r="H155" s="114"/>
      <c r="I155" s="114"/>
      <c r="J155" s="114"/>
      <c r="K155" s="115"/>
      <c r="L155" s="115"/>
      <c r="M155" s="124"/>
      <c r="N155" s="124"/>
      <c r="O155" s="125"/>
      <c r="P155" s="116"/>
      <c r="Q155" s="118"/>
      <c r="R155" s="118"/>
      <c r="S155" s="119"/>
      <c r="T155" s="119"/>
      <c r="U155" s="120"/>
      <c r="V155" s="119"/>
      <c r="W155" s="121"/>
      <c r="X155" s="121"/>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row>
    <row r="156" spans="1:389" s="122" customFormat="1" ht="12.75" customHeight="1">
      <c r="A156" s="136"/>
      <c r="B156" s="137"/>
      <c r="C156" s="110"/>
      <c r="D156" s="111"/>
      <c r="E156" s="113"/>
      <c r="F156" s="126"/>
      <c r="G156" s="126"/>
      <c r="H156" s="114"/>
      <c r="I156" s="114"/>
      <c r="J156" s="114"/>
      <c r="K156" s="115"/>
      <c r="L156" s="115"/>
      <c r="M156" s="124"/>
      <c r="N156" s="124"/>
      <c r="O156" s="125"/>
      <c r="P156" s="116"/>
      <c r="Q156" s="118"/>
      <c r="R156" s="118"/>
      <c r="S156" s="119"/>
      <c r="T156" s="119"/>
      <c r="U156" s="120"/>
      <c r="V156" s="119"/>
      <c r="W156" s="121"/>
      <c r="X156" s="121"/>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row>
    <row r="157" spans="1:389" s="122" customFormat="1" ht="12">
      <c r="A157" s="136"/>
      <c r="B157" s="137"/>
      <c r="C157" s="110"/>
      <c r="D157" s="111"/>
      <c r="E157" s="113"/>
      <c r="F157" s="113"/>
      <c r="G157" s="113"/>
      <c r="H157" s="114"/>
      <c r="I157" s="114"/>
      <c r="J157" s="114"/>
      <c r="K157" s="115"/>
      <c r="L157" s="115"/>
      <c r="M157" s="116"/>
      <c r="N157" s="116"/>
      <c r="O157" s="117"/>
      <c r="P157" s="116"/>
      <c r="Q157" s="118"/>
      <c r="R157" s="118"/>
      <c r="S157" s="119"/>
      <c r="T157" s="119"/>
      <c r="U157" s="120"/>
      <c r="V157" s="119"/>
      <c r="W157" s="121"/>
      <c r="X157" s="121"/>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row>
    <row r="158" spans="1:389" s="122" customFormat="1" ht="12">
      <c r="A158" s="136"/>
      <c r="B158" s="137"/>
      <c r="C158" s="110"/>
      <c r="D158" s="111"/>
      <c r="E158" s="113"/>
      <c r="F158" s="113"/>
      <c r="G158" s="113"/>
      <c r="H158" s="114"/>
      <c r="I158" s="114"/>
      <c r="J158" s="114"/>
      <c r="K158" s="115"/>
      <c r="L158" s="115"/>
      <c r="M158" s="124"/>
      <c r="N158" s="124"/>
      <c r="O158" s="125"/>
      <c r="P158" s="116"/>
      <c r="Q158" s="118"/>
      <c r="R158" s="118"/>
      <c r="S158" s="119"/>
      <c r="T158" s="119"/>
      <c r="U158" s="120"/>
      <c r="V158" s="119"/>
      <c r="W158" s="121"/>
      <c r="X158" s="121"/>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row>
    <row r="159" spans="1:389" s="122" customFormat="1" ht="12">
      <c r="A159" s="136"/>
      <c r="B159" s="137"/>
      <c r="C159" s="110"/>
      <c r="D159" s="111"/>
      <c r="E159" s="112"/>
      <c r="F159" s="113"/>
      <c r="G159" s="113"/>
      <c r="H159" s="114"/>
      <c r="I159" s="114"/>
      <c r="J159" s="114"/>
      <c r="K159" s="115"/>
      <c r="L159" s="115"/>
      <c r="M159" s="124"/>
      <c r="N159" s="124"/>
      <c r="O159" s="125"/>
      <c r="P159" s="116"/>
      <c r="Q159" s="118"/>
      <c r="R159" s="118"/>
      <c r="S159" s="119"/>
      <c r="T159" s="119"/>
      <c r="U159" s="120"/>
      <c r="V159" s="119"/>
      <c r="W159" s="121"/>
      <c r="X159" s="121"/>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row>
    <row r="160" spans="1:389" s="122" customFormat="1" ht="12">
      <c r="A160" s="136"/>
      <c r="B160" s="137"/>
      <c r="C160" s="110"/>
      <c r="D160" s="111"/>
      <c r="E160" s="113"/>
      <c r="F160" s="113"/>
      <c r="G160" s="113"/>
      <c r="H160" s="114"/>
      <c r="I160" s="114"/>
      <c r="J160" s="114"/>
      <c r="K160" s="115"/>
      <c r="L160" s="115"/>
      <c r="M160" s="124"/>
      <c r="N160" s="124"/>
      <c r="O160" s="125"/>
      <c r="P160" s="116"/>
      <c r="Q160" s="118"/>
      <c r="R160" s="118"/>
      <c r="S160" s="119"/>
      <c r="T160" s="119"/>
      <c r="U160" s="120"/>
      <c r="V160" s="119"/>
      <c r="W160" s="121"/>
      <c r="X160" s="121"/>
      <c r="Z160" s="123"/>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row>
    <row r="161" spans="1:389" s="122" customFormat="1" ht="12">
      <c r="A161" s="136"/>
      <c r="B161" s="137"/>
      <c r="C161" s="110"/>
      <c r="D161" s="111"/>
      <c r="E161" s="113"/>
      <c r="F161" s="113"/>
      <c r="G161" s="113"/>
      <c r="H161" s="114"/>
      <c r="I161" s="114"/>
      <c r="J161" s="114"/>
      <c r="K161" s="115"/>
      <c r="L161" s="115"/>
      <c r="M161" s="124"/>
      <c r="N161" s="124"/>
      <c r="O161" s="125"/>
      <c r="P161" s="116"/>
      <c r="Q161" s="118"/>
      <c r="R161" s="118"/>
      <c r="S161" s="119"/>
      <c r="T161" s="119"/>
      <c r="U161" s="120"/>
      <c r="V161" s="119"/>
      <c r="W161" s="121"/>
      <c r="X161" s="121"/>
      <c r="Z161" s="123"/>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row>
    <row r="162" spans="1:389" s="122" customFormat="1" ht="12">
      <c r="A162" s="136"/>
      <c r="B162" s="137"/>
      <c r="C162" s="110"/>
      <c r="D162" s="111"/>
      <c r="E162" s="113"/>
      <c r="F162" s="113"/>
      <c r="G162" s="113"/>
      <c r="H162" s="114"/>
      <c r="I162" s="114"/>
      <c r="J162" s="114"/>
      <c r="K162" s="115"/>
      <c r="L162" s="115"/>
      <c r="M162" s="124"/>
      <c r="N162" s="124"/>
      <c r="O162" s="125"/>
      <c r="P162" s="116"/>
      <c r="Q162" s="118"/>
      <c r="R162" s="118"/>
      <c r="S162" s="119"/>
      <c r="T162" s="119"/>
      <c r="U162" s="120"/>
      <c r="V162" s="119"/>
      <c r="W162" s="121"/>
      <c r="X162" s="121"/>
      <c r="Z162" s="123"/>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row>
    <row r="163" spans="1:389" s="122" customFormat="1" ht="12">
      <c r="A163" s="136"/>
      <c r="B163" s="137"/>
      <c r="C163" s="110"/>
      <c r="D163" s="111"/>
      <c r="E163" s="113"/>
      <c r="F163" s="113"/>
      <c r="G163" s="113"/>
      <c r="H163" s="114"/>
      <c r="I163" s="114"/>
      <c r="J163" s="114"/>
      <c r="K163" s="115"/>
      <c r="L163" s="115"/>
      <c r="M163" s="124"/>
      <c r="N163" s="124"/>
      <c r="O163" s="125"/>
      <c r="P163" s="116"/>
      <c r="Q163" s="118"/>
      <c r="R163" s="118"/>
      <c r="S163" s="119"/>
      <c r="T163" s="119"/>
      <c r="U163" s="120"/>
      <c r="V163" s="119"/>
      <c r="W163" s="121"/>
      <c r="X163" s="121"/>
      <c r="Z163" s="123"/>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row>
    <row r="164" spans="1:389" s="122" customFormat="1" ht="12">
      <c r="A164" s="136"/>
      <c r="B164" s="137"/>
      <c r="C164" s="110"/>
      <c r="D164" s="111"/>
      <c r="E164" s="113"/>
      <c r="F164" s="113"/>
      <c r="G164" s="113"/>
      <c r="H164" s="114"/>
      <c r="I164" s="114"/>
      <c r="J164" s="114"/>
      <c r="K164" s="115"/>
      <c r="L164" s="115"/>
      <c r="M164" s="124"/>
      <c r="N164" s="124"/>
      <c r="O164" s="125"/>
      <c r="P164" s="116"/>
      <c r="Q164" s="118"/>
      <c r="R164" s="118"/>
      <c r="S164" s="119"/>
      <c r="T164" s="119"/>
      <c r="U164" s="120"/>
      <c r="V164" s="119"/>
      <c r="W164" s="121"/>
      <c r="X164" s="121"/>
      <c r="Z164" s="123"/>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row>
    <row r="165" spans="1:389" s="122" customFormat="1" ht="12">
      <c r="A165" s="136"/>
      <c r="B165" s="137"/>
      <c r="C165" s="110"/>
      <c r="D165" s="111"/>
      <c r="E165" s="113"/>
      <c r="F165" s="113"/>
      <c r="G165" s="113"/>
      <c r="H165" s="114"/>
      <c r="I165" s="114"/>
      <c r="J165" s="114"/>
      <c r="K165" s="115"/>
      <c r="L165" s="115"/>
      <c r="M165" s="124"/>
      <c r="N165" s="124"/>
      <c r="O165" s="125"/>
      <c r="P165" s="116"/>
      <c r="Q165" s="118"/>
      <c r="R165" s="118"/>
      <c r="S165" s="119"/>
      <c r="T165" s="119"/>
      <c r="U165" s="120"/>
      <c r="V165" s="119"/>
      <c r="W165" s="121"/>
      <c r="X165" s="121"/>
      <c r="Z165" s="123"/>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row>
    <row r="166" spans="1:389" s="122" customFormat="1" ht="12">
      <c r="A166" s="136"/>
      <c r="B166" s="137"/>
      <c r="C166" s="110"/>
      <c r="D166" s="111"/>
      <c r="E166" s="113"/>
      <c r="F166" s="113"/>
      <c r="G166" s="113"/>
      <c r="H166" s="114"/>
      <c r="I166" s="114"/>
      <c r="J166" s="114"/>
      <c r="K166" s="115"/>
      <c r="L166" s="115"/>
      <c r="M166" s="124"/>
      <c r="N166" s="124"/>
      <c r="O166" s="125"/>
      <c r="P166" s="116"/>
      <c r="Q166" s="118"/>
      <c r="R166" s="118"/>
      <c r="S166" s="119"/>
      <c r="T166" s="119"/>
      <c r="U166" s="120"/>
      <c r="V166" s="119"/>
      <c r="W166" s="121"/>
      <c r="X166" s="121"/>
      <c r="Z166" s="123"/>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row>
    <row r="167" spans="1:389" s="122" customFormat="1" ht="12">
      <c r="A167" s="136"/>
      <c r="B167" s="137"/>
      <c r="C167" s="110"/>
      <c r="D167" s="111"/>
      <c r="E167" s="113"/>
      <c r="F167" s="113"/>
      <c r="G167" s="113"/>
      <c r="H167" s="114"/>
      <c r="I167" s="114"/>
      <c r="J167" s="114"/>
      <c r="K167" s="115"/>
      <c r="L167" s="115"/>
      <c r="M167" s="124"/>
      <c r="N167" s="124"/>
      <c r="O167" s="125"/>
      <c r="P167" s="116"/>
      <c r="Q167" s="118"/>
      <c r="R167" s="118"/>
      <c r="S167" s="119"/>
      <c r="T167" s="119"/>
      <c r="U167" s="120"/>
      <c r="V167" s="119"/>
      <c r="W167" s="121"/>
      <c r="X167" s="121"/>
      <c r="Z167" s="123"/>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row>
    <row r="168" spans="1:389" s="122" customFormat="1" ht="12.75" customHeight="1">
      <c r="A168" s="136"/>
      <c r="B168" s="137"/>
      <c r="C168" s="110"/>
      <c r="D168" s="111"/>
      <c r="E168" s="113"/>
      <c r="F168" s="126"/>
      <c r="G168" s="126"/>
      <c r="H168" s="114"/>
      <c r="I168" s="114"/>
      <c r="J168" s="114"/>
      <c r="K168" s="115"/>
      <c r="L168" s="115"/>
      <c r="M168" s="124"/>
      <c r="N168" s="124"/>
      <c r="O168" s="125"/>
      <c r="P168" s="116"/>
      <c r="Q168" s="118"/>
      <c r="R168" s="118"/>
      <c r="S168" s="119"/>
      <c r="T168" s="119"/>
      <c r="U168" s="120"/>
      <c r="V168" s="119"/>
      <c r="W168" s="121"/>
      <c r="X168" s="121"/>
      <c r="Z168" s="123"/>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row>
    <row r="169" spans="1:389" s="122" customFormat="1" ht="12">
      <c r="A169" s="136"/>
      <c r="B169" s="137"/>
      <c r="C169" s="110"/>
      <c r="D169" s="111"/>
      <c r="E169" s="112"/>
      <c r="F169" s="113"/>
      <c r="G169" s="113"/>
      <c r="H169" s="114"/>
      <c r="I169" s="114"/>
      <c r="J169" s="114"/>
      <c r="K169" s="115"/>
      <c r="L169" s="115"/>
      <c r="M169" s="116"/>
      <c r="N169" s="116"/>
      <c r="O169" s="117"/>
      <c r="P169" s="116"/>
      <c r="Q169" s="118"/>
      <c r="R169" s="118"/>
      <c r="S169" s="119"/>
      <c r="T169" s="119"/>
      <c r="U169" s="120"/>
      <c r="V169" s="119"/>
      <c r="W169" s="121"/>
      <c r="X169" s="121"/>
      <c r="Z169" s="123"/>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row>
    <row r="170" spans="1:389" s="122" customFormat="1" ht="12">
      <c r="A170" s="136"/>
      <c r="B170" s="137"/>
      <c r="C170" s="110"/>
      <c r="D170" s="111"/>
      <c r="E170" s="113"/>
      <c r="F170" s="113"/>
      <c r="G170" s="113"/>
      <c r="H170" s="114"/>
      <c r="I170" s="114"/>
      <c r="J170" s="114"/>
      <c r="K170" s="115"/>
      <c r="L170" s="115"/>
      <c r="M170" s="124"/>
      <c r="N170" s="124"/>
      <c r="O170" s="125"/>
      <c r="P170" s="116"/>
      <c r="Q170" s="118"/>
      <c r="R170" s="118"/>
      <c r="S170" s="119"/>
      <c r="T170" s="119"/>
      <c r="U170" s="120"/>
      <c r="V170" s="119"/>
      <c r="W170" s="121"/>
      <c r="X170" s="121"/>
      <c r="Z170" s="123"/>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row>
    <row r="171" spans="1:389" s="122" customFormat="1" ht="12">
      <c r="A171" s="136"/>
      <c r="B171" s="137"/>
      <c r="C171" s="110"/>
      <c r="D171" s="111"/>
      <c r="E171" s="113"/>
      <c r="F171" s="113"/>
      <c r="G171" s="113"/>
      <c r="H171" s="114"/>
      <c r="I171" s="114"/>
      <c r="J171" s="114"/>
      <c r="K171" s="115"/>
      <c r="L171" s="115"/>
      <c r="M171" s="124"/>
      <c r="N171" s="124"/>
      <c r="O171" s="125"/>
      <c r="P171" s="116"/>
      <c r="Q171" s="118"/>
      <c r="R171" s="118"/>
      <c r="S171" s="119"/>
      <c r="T171" s="119"/>
      <c r="U171" s="120"/>
      <c r="V171" s="119"/>
      <c r="W171" s="121"/>
      <c r="X171" s="121"/>
      <c r="Z171" s="123"/>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row>
    <row r="172" spans="1:389" s="122" customFormat="1" ht="12">
      <c r="A172" s="136"/>
      <c r="B172" s="137"/>
      <c r="C172" s="110"/>
      <c r="D172" s="111"/>
      <c r="E172" s="113"/>
      <c r="F172" s="113"/>
      <c r="G172" s="113"/>
      <c r="H172" s="114"/>
      <c r="I172" s="114"/>
      <c r="J172" s="114"/>
      <c r="K172" s="115"/>
      <c r="L172" s="115"/>
      <c r="M172" s="124"/>
      <c r="N172" s="124"/>
      <c r="O172" s="125"/>
      <c r="P172" s="116"/>
      <c r="Q172" s="118"/>
      <c r="R172" s="118"/>
      <c r="S172" s="119"/>
      <c r="T172" s="119"/>
      <c r="U172" s="120"/>
      <c r="V172" s="119"/>
      <c r="W172" s="121"/>
      <c r="X172" s="121"/>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row>
    <row r="173" spans="1:389" s="122" customFormat="1" ht="12">
      <c r="A173" s="136"/>
      <c r="B173" s="137"/>
      <c r="C173" s="110"/>
      <c r="D173" s="111"/>
      <c r="E173" s="113"/>
      <c r="F173" s="113"/>
      <c r="G173" s="113"/>
      <c r="H173" s="114"/>
      <c r="I173" s="114"/>
      <c r="J173" s="114"/>
      <c r="K173" s="115"/>
      <c r="L173" s="115"/>
      <c r="M173" s="124"/>
      <c r="N173" s="124"/>
      <c r="O173" s="125"/>
      <c r="P173" s="116"/>
      <c r="Q173" s="118"/>
      <c r="R173" s="118"/>
      <c r="S173" s="119"/>
      <c r="T173" s="119"/>
      <c r="U173" s="120"/>
      <c r="V173" s="119"/>
      <c r="W173" s="121"/>
      <c r="X173" s="121"/>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row>
    <row r="174" spans="1:389" s="122" customFormat="1" ht="12">
      <c r="A174" s="136"/>
      <c r="B174" s="137"/>
      <c r="C174" s="110"/>
      <c r="D174" s="111"/>
      <c r="E174" s="113"/>
      <c r="F174" s="113"/>
      <c r="G174" s="113"/>
      <c r="H174" s="114"/>
      <c r="I174" s="114"/>
      <c r="J174" s="114"/>
      <c r="K174" s="115"/>
      <c r="L174" s="115"/>
      <c r="M174" s="124"/>
      <c r="N174" s="124"/>
      <c r="O174" s="125"/>
      <c r="P174" s="116"/>
      <c r="Q174" s="118"/>
      <c r="R174" s="118"/>
      <c r="S174" s="119"/>
      <c r="T174" s="119"/>
      <c r="U174" s="120"/>
      <c r="V174" s="119"/>
      <c r="W174" s="121"/>
      <c r="X174" s="121"/>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row>
    <row r="175" spans="1:389" s="122" customFormat="1" ht="12">
      <c r="A175" s="136"/>
      <c r="B175" s="137"/>
      <c r="C175" s="110"/>
      <c r="D175" s="111"/>
      <c r="E175" s="113"/>
      <c r="F175" s="113"/>
      <c r="G175" s="113"/>
      <c r="H175" s="114"/>
      <c r="I175" s="114"/>
      <c r="J175" s="114"/>
      <c r="K175" s="115"/>
      <c r="L175" s="115"/>
      <c r="M175" s="124"/>
      <c r="N175" s="124"/>
      <c r="O175" s="125"/>
      <c r="P175" s="116"/>
      <c r="Q175" s="118"/>
      <c r="R175" s="118"/>
      <c r="S175" s="119"/>
      <c r="T175" s="119"/>
      <c r="U175" s="120"/>
      <c r="V175" s="119"/>
      <c r="W175" s="121"/>
      <c r="X175" s="121"/>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row>
    <row r="176" spans="1:389" s="122" customFormat="1" ht="12">
      <c r="A176" s="136"/>
      <c r="B176" s="137"/>
      <c r="C176" s="110"/>
      <c r="D176" s="111"/>
      <c r="E176" s="113"/>
      <c r="F176" s="113"/>
      <c r="G176" s="113"/>
      <c r="H176" s="114"/>
      <c r="I176" s="114"/>
      <c r="J176" s="114"/>
      <c r="K176" s="115"/>
      <c r="L176" s="115"/>
      <c r="M176" s="124"/>
      <c r="N176" s="124"/>
      <c r="O176" s="125"/>
      <c r="P176" s="116"/>
      <c r="Q176" s="118"/>
      <c r="R176" s="118"/>
      <c r="S176" s="119"/>
      <c r="T176" s="119"/>
      <c r="U176" s="120"/>
      <c r="V176" s="119"/>
      <c r="W176" s="121"/>
      <c r="X176" s="121"/>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row>
    <row r="177" spans="1:389" s="122" customFormat="1" ht="12">
      <c r="A177" s="136"/>
      <c r="B177" s="137"/>
      <c r="C177" s="110"/>
      <c r="D177" s="111"/>
      <c r="E177" s="113"/>
      <c r="F177" s="113"/>
      <c r="G177" s="113"/>
      <c r="H177" s="114"/>
      <c r="I177" s="114"/>
      <c r="J177" s="114"/>
      <c r="K177" s="115"/>
      <c r="L177" s="115"/>
      <c r="M177" s="124"/>
      <c r="N177" s="124"/>
      <c r="O177" s="125"/>
      <c r="P177" s="116"/>
      <c r="Q177" s="118"/>
      <c r="R177" s="118"/>
      <c r="S177" s="119"/>
      <c r="T177" s="119"/>
      <c r="U177" s="120"/>
      <c r="V177" s="119"/>
      <c r="W177" s="121"/>
      <c r="X177" s="121"/>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row>
    <row r="178" spans="1:389" s="122" customFormat="1" ht="12">
      <c r="A178" s="136"/>
      <c r="B178" s="137"/>
      <c r="C178" s="110"/>
      <c r="D178" s="111"/>
      <c r="E178" s="113"/>
      <c r="F178" s="113"/>
      <c r="G178" s="113"/>
      <c r="H178" s="114"/>
      <c r="I178" s="114"/>
      <c r="J178" s="114"/>
      <c r="K178" s="115"/>
      <c r="L178" s="115"/>
      <c r="M178" s="124"/>
      <c r="N178" s="124"/>
      <c r="O178" s="125"/>
      <c r="P178" s="116"/>
      <c r="Q178" s="118"/>
      <c r="R178" s="118"/>
      <c r="S178" s="119"/>
      <c r="T178" s="119"/>
      <c r="U178" s="120"/>
      <c r="V178" s="119"/>
      <c r="W178" s="121"/>
      <c r="X178" s="121"/>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row>
    <row r="179" spans="1:389" s="122" customFormat="1" ht="12">
      <c r="A179" s="136"/>
      <c r="B179" s="137"/>
      <c r="C179" s="110"/>
      <c r="D179" s="111"/>
      <c r="E179" s="113"/>
      <c r="F179" s="113"/>
      <c r="G179" s="113"/>
      <c r="H179" s="114"/>
      <c r="I179" s="114"/>
      <c r="J179" s="114"/>
      <c r="K179" s="115"/>
      <c r="L179" s="115"/>
      <c r="M179" s="124"/>
      <c r="N179" s="124"/>
      <c r="O179" s="125"/>
      <c r="P179" s="116"/>
      <c r="Q179" s="118"/>
      <c r="R179" s="118"/>
      <c r="S179" s="119"/>
      <c r="T179" s="119"/>
      <c r="U179" s="120"/>
      <c r="V179" s="119"/>
      <c r="W179" s="121"/>
      <c r="X179" s="121"/>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row>
    <row r="180" spans="1:389">
      <c r="A180" s="136"/>
      <c r="B180" s="137"/>
    </row>
    <row r="181" spans="1:389">
      <c r="A181" s="136"/>
    </row>
  </sheetData>
  <mergeCells count="176">
    <mergeCell ref="K9:K11"/>
    <mergeCell ref="L9:L11"/>
    <mergeCell ref="M9:M11"/>
    <mergeCell ref="N9:N11"/>
    <mergeCell ref="O9:O11"/>
    <mergeCell ref="P9:P11"/>
    <mergeCell ref="C9:C11"/>
    <mergeCell ref="D9:D11"/>
    <mergeCell ref="E9:E11"/>
    <mergeCell ref="F9:F11"/>
    <mergeCell ref="G9:G11"/>
    <mergeCell ref="H9:J11"/>
    <mergeCell ref="Z9:AF9"/>
    <mergeCell ref="AG9:AM9"/>
    <mergeCell ref="AN9:AT9"/>
    <mergeCell ref="AU9:BA9"/>
    <mergeCell ref="BB9:BH9"/>
    <mergeCell ref="BI9:BO9"/>
    <mergeCell ref="Q9:Q11"/>
    <mergeCell ref="R9:R11"/>
    <mergeCell ref="S9:S11"/>
    <mergeCell ref="T9:T11"/>
    <mergeCell ref="U9:U11"/>
    <mergeCell ref="V9:V11"/>
    <mergeCell ref="DT9:DZ9"/>
    <mergeCell ref="EA9:EG9"/>
    <mergeCell ref="EH9:EN9"/>
    <mergeCell ref="EO9:EU9"/>
    <mergeCell ref="BP9:BV9"/>
    <mergeCell ref="BW9:CC9"/>
    <mergeCell ref="CD9:CJ9"/>
    <mergeCell ref="CK9:CQ9"/>
    <mergeCell ref="CR9:CX9"/>
    <mergeCell ref="CY9:DE9"/>
    <mergeCell ref="NS9:NY9"/>
    <mergeCell ref="Z10:AF10"/>
    <mergeCell ref="AG10:AM10"/>
    <mergeCell ref="AN10:AT10"/>
    <mergeCell ref="AU10:BA10"/>
    <mergeCell ref="BB10:BH10"/>
    <mergeCell ref="BI10:BO10"/>
    <mergeCell ref="LH9:LN9"/>
    <mergeCell ref="LO9:LU9"/>
    <mergeCell ref="LV9:MB9"/>
    <mergeCell ref="MC9:MI9"/>
    <mergeCell ref="MJ9:MP9"/>
    <mergeCell ref="MQ9:MW9"/>
    <mergeCell ref="JR9:JX9"/>
    <mergeCell ref="JY9:KE9"/>
    <mergeCell ref="KF9:KL9"/>
    <mergeCell ref="KM9:KS9"/>
    <mergeCell ref="KT9:KZ9"/>
    <mergeCell ref="LA9:LG9"/>
    <mergeCell ref="IB9:IH9"/>
    <mergeCell ref="II9:IO9"/>
    <mergeCell ref="IP9:IV9"/>
    <mergeCell ref="IW9:JC9"/>
    <mergeCell ref="JD9:JJ9"/>
    <mergeCell ref="BP10:BV10"/>
    <mergeCell ref="BW10:CC10"/>
    <mergeCell ref="CD10:CJ10"/>
    <mergeCell ref="CK10:CQ10"/>
    <mergeCell ref="CR10:CX10"/>
    <mergeCell ref="CY10:DE10"/>
    <mergeCell ref="MX9:ND9"/>
    <mergeCell ref="NE9:NK9"/>
    <mergeCell ref="NL9:NR9"/>
    <mergeCell ref="JK9:JQ9"/>
    <mergeCell ref="GL9:GR9"/>
    <mergeCell ref="GS9:GY9"/>
    <mergeCell ref="GZ9:HF9"/>
    <mergeCell ref="HG9:HM9"/>
    <mergeCell ref="HN9:HT9"/>
    <mergeCell ref="HU9:IA9"/>
    <mergeCell ref="EV9:FB9"/>
    <mergeCell ref="FC9:FI9"/>
    <mergeCell ref="FJ9:FP9"/>
    <mergeCell ref="FQ9:FW9"/>
    <mergeCell ref="FX9:GD9"/>
    <mergeCell ref="GE9:GK9"/>
    <mergeCell ref="DF9:DL9"/>
    <mergeCell ref="DM9:DS9"/>
    <mergeCell ref="EV10:FB10"/>
    <mergeCell ref="FC10:FI10"/>
    <mergeCell ref="FJ10:FP10"/>
    <mergeCell ref="FQ10:FW10"/>
    <mergeCell ref="FX10:GD10"/>
    <mergeCell ref="GE10:GK10"/>
    <mergeCell ref="DF10:DL10"/>
    <mergeCell ref="DM10:DS10"/>
    <mergeCell ref="DT10:DZ10"/>
    <mergeCell ref="EA10:EG10"/>
    <mergeCell ref="EH10:EN10"/>
    <mergeCell ref="EO10:EU10"/>
    <mergeCell ref="IP10:IV10"/>
    <mergeCell ref="IW10:JC10"/>
    <mergeCell ref="JD10:JJ10"/>
    <mergeCell ref="JK10:JQ10"/>
    <mergeCell ref="GL10:GR10"/>
    <mergeCell ref="GS10:GY10"/>
    <mergeCell ref="GZ10:HF10"/>
    <mergeCell ref="HG10:HM10"/>
    <mergeCell ref="HN10:HT10"/>
    <mergeCell ref="HU10:IA10"/>
    <mergeCell ref="MX10:ND10"/>
    <mergeCell ref="NE10:NK10"/>
    <mergeCell ref="NL10:NR10"/>
    <mergeCell ref="NS10:NY10"/>
    <mergeCell ref="Z11:AF11"/>
    <mergeCell ref="AG11:AM11"/>
    <mergeCell ref="AN11:AT11"/>
    <mergeCell ref="AU11:BA11"/>
    <mergeCell ref="BB11:BH11"/>
    <mergeCell ref="BI11:BO11"/>
    <mergeCell ref="LH10:LN10"/>
    <mergeCell ref="LO10:LU10"/>
    <mergeCell ref="LV10:MB10"/>
    <mergeCell ref="MC10:MI10"/>
    <mergeCell ref="MJ10:MP10"/>
    <mergeCell ref="MQ10:MW10"/>
    <mergeCell ref="JR10:JX10"/>
    <mergeCell ref="JY10:KE10"/>
    <mergeCell ref="KF10:KL10"/>
    <mergeCell ref="KM10:KS10"/>
    <mergeCell ref="KT10:KZ10"/>
    <mergeCell ref="LA10:LG10"/>
    <mergeCell ref="IB10:IH10"/>
    <mergeCell ref="II10:IO10"/>
    <mergeCell ref="DF11:DL11"/>
    <mergeCell ref="DM11:DS11"/>
    <mergeCell ref="DT11:DZ11"/>
    <mergeCell ref="EA11:EG11"/>
    <mergeCell ref="EH11:EN11"/>
    <mergeCell ref="EO11:EU11"/>
    <mergeCell ref="BP11:BV11"/>
    <mergeCell ref="BW11:CC11"/>
    <mergeCell ref="CD11:CJ11"/>
    <mergeCell ref="CK11:CQ11"/>
    <mergeCell ref="CR11:CX11"/>
    <mergeCell ref="CY11:DE11"/>
    <mergeCell ref="GL11:GR11"/>
    <mergeCell ref="GS11:GY11"/>
    <mergeCell ref="GZ11:HF11"/>
    <mergeCell ref="HG11:HM11"/>
    <mergeCell ref="HN11:HT11"/>
    <mergeCell ref="HU11:IA11"/>
    <mergeCell ref="EV11:FB11"/>
    <mergeCell ref="FC11:FI11"/>
    <mergeCell ref="FJ11:FP11"/>
    <mergeCell ref="FQ11:FW11"/>
    <mergeCell ref="FX11:GD11"/>
    <mergeCell ref="GE11:GK11"/>
    <mergeCell ref="MX11:ND11"/>
    <mergeCell ref="NE11:NK11"/>
    <mergeCell ref="NL11:NR11"/>
    <mergeCell ref="NS11:NY11"/>
    <mergeCell ref="W9:W11"/>
    <mergeCell ref="X9:X11"/>
    <mergeCell ref="LH11:LN11"/>
    <mergeCell ref="LO11:LU11"/>
    <mergeCell ref="LV11:MB11"/>
    <mergeCell ref="MC11:MI11"/>
    <mergeCell ref="MJ11:MP11"/>
    <mergeCell ref="MQ11:MW11"/>
    <mergeCell ref="JR11:JX11"/>
    <mergeCell ref="JY11:KE11"/>
    <mergeCell ref="KF11:KL11"/>
    <mergeCell ref="KM11:KS11"/>
    <mergeCell ref="KT11:KZ11"/>
    <mergeCell ref="LA11:LG11"/>
    <mergeCell ref="IB11:IH11"/>
    <mergeCell ref="II11:IO11"/>
    <mergeCell ref="IP11:IV11"/>
    <mergeCell ref="IW11:JC11"/>
    <mergeCell ref="JD11:JJ11"/>
    <mergeCell ref="JK11:JQ11"/>
  </mergeCells>
  <conditionalFormatting sqref="E12:E20 E22:E27 E29:E69 E71:E72 E83 E112 E85 E145:E151 E153:E179">
    <cfRule type="expression" dxfId="823" priority="3909">
      <formula>$C12=7</formula>
    </cfRule>
    <cfRule type="expression" dxfId="822" priority="3910">
      <formula>$C12=6</formula>
    </cfRule>
    <cfRule type="expression" dxfId="821" priority="3911">
      <formula>$C12=5</formula>
    </cfRule>
    <cfRule type="expression" dxfId="820" priority="3912">
      <formula>$C12=4</formula>
    </cfRule>
    <cfRule type="expression" dxfId="819" priority="3913">
      <formula>$C12=3</formula>
    </cfRule>
    <cfRule type="expression" dxfId="818" priority="3914">
      <formula>$C12=2</formula>
    </cfRule>
  </conditionalFormatting>
  <conditionalFormatting sqref="Z11:NY11">
    <cfRule type="expression" dxfId="817" priority="3915">
      <formula>AND($R$6="Daily",NETWORKDAYS.INTL(Z10,Z10,weekend,holidays)=0)</formula>
    </cfRule>
  </conditionalFormatting>
  <conditionalFormatting sqref="R61 R25:R26 R34:R36 R55 R38 R29:R32 R12:R18 R83 R116 R103:R105 R145:R151 R153:R179">
    <cfRule type="expression" dxfId="816" priority="3905">
      <formula>AND(enddate_highlight="on",R12&lt;TODAY(),O12&lt;100%)</formula>
    </cfRule>
    <cfRule type="expression" dxfId="815" priority="3908">
      <formula>AND(enddate_highlight="on",R12&lt;=TODAY()+enddate_highlight_days,O12&lt;100%)</formula>
    </cfRule>
  </conditionalFormatting>
  <conditionalFormatting sqref="E6:E8 R61 W61:X61 K61:L61 W12:X14 Q12:R12 Q18:R18 W16:X18 Q19:Q20 K25:L26 W25:X26 R25:R26 Q24:Q26 Q55:Q69 R55 W55:X55 K55:L55 Q49:Q50 Q34:Q47 Q29:Q32 R29 W29:X29 K29 K12:L12 L13:L14 K18:L18 L16:L17 K13:K17 Q16:Q17 Q13:Q14 R13:R17 Q83 Q112 Q116:R116 K116:L116 Q85 W67:X89 Q146:R151 W146:X151 K146:L151 Q153:R179 W153:X179 K153:L179 W92:X98">
    <cfRule type="expression" dxfId="814" priority="3903">
      <formula>(dateformat="dmy")</formula>
    </cfRule>
  </conditionalFormatting>
  <conditionalFormatting sqref="Z12:NY14 Z16:NY20 Z22:NY26 Z29:NY69 Z71:NY72 Z83:NY83 Z85:NY87 Z92:NY179">
    <cfRule type="expression" dxfId="813" priority="4578">
      <formula>AND($W12&lt;=Z$8,$X12&gt;=Z$8)</formula>
    </cfRule>
  </conditionalFormatting>
  <conditionalFormatting sqref="Z12:NY69 Z71:NY72 Z83:NY83 Z85:NY87 Z92:NY179">
    <cfRule type="expression" dxfId="812" priority="4579" stopIfTrue="1">
      <formula>AND($E$8&gt;=Z$8,$E$8&lt;AA$8)</formula>
    </cfRule>
    <cfRule type="expression" priority="4580" stopIfTrue="1">
      <formula>IF(OR($R$6="Monthly",$R$6="Quarterly"),OR(AA$8&lt;=$Q12,Z$8&gt;$R12),OR(Z$8&gt;$R12,Z$8&lt;$Q12))</formula>
    </cfRule>
    <cfRule type="expression" dxfId="811" priority="4581" stopIfTrue="1">
      <formula>OR($O12&gt;=1,IF(OR($R$6="Quarterly",$R$6="Monthly"),AA$8&lt;=$Q12+$U12,Z$8&lt;$Q12+$U12))</formula>
    </cfRule>
    <cfRule type="expression" dxfId="810" priority="4582" stopIfTrue="1">
      <formula>$P12="k"</formula>
    </cfRule>
    <cfRule type="expression" dxfId="809" priority="4583" stopIfTrue="1">
      <formula>$P12="o"</formula>
    </cfRule>
    <cfRule type="expression" dxfId="808" priority="4584" stopIfTrue="1">
      <formula>$P12="y"</formula>
    </cfRule>
    <cfRule type="expression" dxfId="807" priority="4585" stopIfTrue="1">
      <formula>$P12="p"</formula>
    </cfRule>
    <cfRule type="expression" dxfId="806" priority="4586" stopIfTrue="1">
      <formula>$P12="g"</formula>
    </cfRule>
    <cfRule type="expression" dxfId="805" priority="4587" stopIfTrue="1">
      <formula>$P12="r"</formula>
    </cfRule>
    <cfRule type="expression" dxfId="804" priority="4588" stopIfTrue="1">
      <formula>$P12=1</formula>
    </cfRule>
    <cfRule type="expression" dxfId="803" priority="4589" stopIfTrue="1">
      <formula>$P12=2</formula>
    </cfRule>
    <cfRule type="expression" dxfId="802" priority="4590" stopIfTrue="1">
      <formula>$P12=3</formula>
    </cfRule>
    <cfRule type="expression" dxfId="801" priority="4591" stopIfTrue="1">
      <formula>$P12=4</formula>
    </cfRule>
    <cfRule type="expression" dxfId="800" priority="4592" stopIfTrue="1">
      <formula>$P12=5</formula>
    </cfRule>
    <cfRule type="expression" dxfId="799" priority="4593" stopIfTrue="1">
      <formula>$P12=6</formula>
    </cfRule>
    <cfRule type="expression" dxfId="798" priority="4594" stopIfTrue="1">
      <formula>TRUE</formula>
    </cfRule>
  </conditionalFormatting>
  <conditionalFormatting sqref="R20 R23:R24">
    <cfRule type="expression" dxfId="797" priority="3849">
      <formula>AND(enddate_highlight="on",R20&lt;TODAY(),O20&lt;100%)</formula>
    </cfRule>
    <cfRule type="expression" dxfId="796" priority="3850">
      <formula>AND(enddate_highlight="on",R20&lt;=TODAY()+enddate_highlight_days,O20&lt;100%)</formula>
    </cfRule>
  </conditionalFormatting>
  <conditionalFormatting sqref="K20:L20 W20:X20 R20 R23:R24 W23:X24 K23:L24">
    <cfRule type="expression" dxfId="795" priority="3848">
      <formula>(dateformat="dmy")</formula>
    </cfRule>
  </conditionalFormatting>
  <conditionalFormatting sqref="K32 W30:X32 K34:K36 W34:X36 R30:R32 R34:R36 R38">
    <cfRule type="expression" dxfId="794" priority="3821">
      <formula>(dateformat="dmy")</formula>
    </cfRule>
  </conditionalFormatting>
  <conditionalFormatting sqref="R19">
    <cfRule type="expression" dxfId="793" priority="3795">
      <formula>AND(enddate_highlight="on",R19&lt;TODAY(),O19&lt;100%)</formula>
    </cfRule>
    <cfRule type="expression" dxfId="792" priority="3796">
      <formula>AND(enddate_highlight="on",R19&lt;=TODAY()+enddate_highlight_days,O19&lt;100%)</formula>
    </cfRule>
  </conditionalFormatting>
  <conditionalFormatting sqref="R19 W19:X19 K19:L19">
    <cfRule type="expression" dxfId="791" priority="3794">
      <formula>(dateformat="dmy")</formula>
    </cfRule>
  </conditionalFormatting>
  <conditionalFormatting sqref="R42:R44">
    <cfRule type="expression" dxfId="790" priority="3768">
      <formula>AND(enddate_highlight="on",R42&lt;TODAY(),O42&lt;100%)</formula>
    </cfRule>
    <cfRule type="expression" dxfId="789" priority="3769">
      <formula>AND(enddate_highlight="on",R42&lt;=TODAY()+enddate_highlight_days,O42&lt;100%)</formula>
    </cfRule>
  </conditionalFormatting>
  <conditionalFormatting sqref="W42:X44 K42:K43 R42:R44">
    <cfRule type="expression" dxfId="788" priority="3767">
      <formula>(dateformat="dmy")</formula>
    </cfRule>
  </conditionalFormatting>
  <conditionalFormatting sqref="R37 R39:R41">
    <cfRule type="expression" dxfId="787" priority="3759">
      <formula>AND(enddate_highlight="on",R37&lt;TODAY(),O37&lt;100%)</formula>
    </cfRule>
    <cfRule type="expression" dxfId="786" priority="3760">
      <formula>AND(enddate_highlight="on",R37&lt;=TODAY()+enddate_highlight_days,O37&lt;100%)</formula>
    </cfRule>
  </conditionalFormatting>
  <conditionalFormatting sqref="K41 W37:X41 R37 R39:R41">
    <cfRule type="expression" dxfId="785" priority="3758">
      <formula>(dateformat="dmy")</formula>
    </cfRule>
  </conditionalFormatting>
  <conditionalFormatting sqref="R49:R50">
    <cfRule type="expression" dxfId="784" priority="3705">
      <formula>AND(enddate_highlight="on",R49&lt;TODAY(),O49&lt;100%)</formula>
    </cfRule>
    <cfRule type="expression" dxfId="783" priority="3706">
      <formula>AND(enddate_highlight="on",R49&lt;=TODAY()+enddate_highlight_days,O49&lt;100%)</formula>
    </cfRule>
  </conditionalFormatting>
  <conditionalFormatting sqref="R49:R50 W49:X50 K49:L50">
    <cfRule type="expression" dxfId="782" priority="3704">
      <formula>(dateformat="dmy")</formula>
    </cfRule>
  </conditionalFormatting>
  <conditionalFormatting sqref="R45:R47">
    <cfRule type="expression" dxfId="781" priority="3696">
      <formula>AND(enddate_highlight="on",R45&lt;TODAY(),O45&lt;100%)</formula>
    </cfRule>
    <cfRule type="expression" dxfId="780" priority="3697">
      <formula>AND(enddate_highlight="on",R45&lt;=TODAY()+enddate_highlight_days,O45&lt;100%)</formula>
    </cfRule>
  </conditionalFormatting>
  <conditionalFormatting sqref="W45:X47 R45:R47">
    <cfRule type="expression" dxfId="779" priority="3695">
      <formula>(dateformat="dmy")</formula>
    </cfRule>
  </conditionalFormatting>
  <conditionalFormatting sqref="R56:R57">
    <cfRule type="expression" dxfId="778" priority="3642">
      <formula>AND(enddate_highlight="on",R56&lt;TODAY(),O56&lt;100%)</formula>
    </cfRule>
    <cfRule type="expression" dxfId="777" priority="3643">
      <formula>AND(enddate_highlight="on",R56&lt;=TODAY()+enddate_highlight_days,O56&lt;100%)</formula>
    </cfRule>
  </conditionalFormatting>
  <conditionalFormatting sqref="R56:R57 W56:X57 K56:L57">
    <cfRule type="expression" dxfId="776" priority="3641">
      <formula>(dateformat="dmy")</formula>
    </cfRule>
  </conditionalFormatting>
  <conditionalFormatting sqref="R62:R66">
    <cfRule type="expression" dxfId="775" priority="3606">
      <formula>AND(enddate_highlight="on",R62&lt;TODAY(),O62&lt;100%)</formula>
    </cfRule>
    <cfRule type="expression" dxfId="774" priority="3607">
      <formula>AND(enddate_highlight="on",R62&lt;=TODAY()+enddate_highlight_days,O62&lt;100%)</formula>
    </cfRule>
  </conditionalFormatting>
  <conditionalFormatting sqref="K62:L66 W62:X66 R62:R66">
    <cfRule type="expression" dxfId="773" priority="3605">
      <formula>(dateformat="dmy")</formula>
    </cfRule>
  </conditionalFormatting>
  <conditionalFormatting sqref="R67:R69">
    <cfRule type="expression" dxfId="772" priority="3579">
      <formula>AND(enddate_highlight="on",R67&lt;TODAY(),O67&lt;100%)</formula>
    </cfRule>
    <cfRule type="expression" dxfId="771" priority="3580">
      <formula>AND(enddate_highlight="on",R67&lt;=TODAY()+enddate_highlight_days,O67&lt;100%)</formula>
    </cfRule>
  </conditionalFormatting>
  <conditionalFormatting sqref="K67:L67 R67:R69 K68:K69 W103:X120">
    <cfRule type="expression" dxfId="770" priority="3578">
      <formula>(dateformat="dmy")</formula>
    </cfRule>
  </conditionalFormatting>
  <conditionalFormatting sqref="R58:R60">
    <cfRule type="expression" dxfId="769" priority="3525">
      <formula>AND(enddate_highlight="on",R58&lt;TODAY(),O58&lt;100%)</formula>
    </cfRule>
    <cfRule type="expression" dxfId="768" priority="3526">
      <formula>AND(enddate_highlight="on",R58&lt;=TODAY()+enddate_highlight_days,O58&lt;100%)</formula>
    </cfRule>
  </conditionalFormatting>
  <conditionalFormatting sqref="K58:L60 W58:X60 R58:R60">
    <cfRule type="expression" dxfId="767" priority="3524">
      <formula>(dateformat="dmy")</formula>
    </cfRule>
  </conditionalFormatting>
  <conditionalFormatting sqref="R112">
    <cfRule type="expression" dxfId="766" priority="3498">
      <formula>AND(enddate_highlight="on",R112&lt;TODAY(),O112&lt;100%)</formula>
    </cfRule>
    <cfRule type="expression" dxfId="765" priority="3499">
      <formula>AND(enddate_highlight="on",R112&lt;=TODAY()+enddate_highlight_days,O112&lt;100%)</formula>
    </cfRule>
  </conditionalFormatting>
  <conditionalFormatting sqref="R112 K112:L112">
    <cfRule type="expression" dxfId="764" priority="3497">
      <formula>(dateformat="dmy")</formula>
    </cfRule>
  </conditionalFormatting>
  <conditionalFormatting sqref="E116">
    <cfRule type="expression" dxfId="763" priority="3329">
      <formula>$C116=7</formula>
    </cfRule>
    <cfRule type="expression" dxfId="762" priority="3330">
      <formula>$C116=6</formula>
    </cfRule>
    <cfRule type="expression" dxfId="761" priority="3331">
      <formula>$C116=5</formula>
    </cfRule>
    <cfRule type="expression" dxfId="760" priority="3332">
      <formula>$C116=4</formula>
    </cfRule>
    <cfRule type="expression" dxfId="759" priority="3333">
      <formula>$C116=3</formula>
    </cfRule>
    <cfRule type="expression" dxfId="758" priority="3334">
      <formula>$C116=2</formula>
    </cfRule>
  </conditionalFormatting>
  <conditionalFormatting sqref="W15:X15 Q15">
    <cfRule type="expression" dxfId="757" priority="2813">
      <formula>(dateformat="dmy")</formula>
    </cfRule>
  </conditionalFormatting>
  <conditionalFormatting sqref="Z15:NY15">
    <cfRule type="expression" dxfId="756" priority="2823">
      <formula>AND($W15&lt;=Z$8,$X15&gt;=Z$8)</formula>
    </cfRule>
  </conditionalFormatting>
  <conditionalFormatting sqref="Q22:Q23">
    <cfRule type="expression" dxfId="755" priority="2794">
      <formula>(dateformat="dmy")</formula>
    </cfRule>
  </conditionalFormatting>
  <conditionalFormatting sqref="R22">
    <cfRule type="expression" dxfId="754" priority="2786">
      <formula>AND(enddate_highlight="on",R22&lt;TODAY(),O22&lt;100%)</formula>
    </cfRule>
    <cfRule type="expression" dxfId="753" priority="2787">
      <formula>AND(enddate_highlight="on",R22&lt;=TODAY()+enddate_highlight_days,O22&lt;100%)</formula>
    </cfRule>
  </conditionalFormatting>
  <conditionalFormatting sqref="K22:L22 W22:X22 R22">
    <cfRule type="expression" dxfId="752" priority="2785">
      <formula>(dateformat="dmy")</formula>
    </cfRule>
  </conditionalFormatting>
  <conditionalFormatting sqref="K39:K40">
    <cfRule type="expression" dxfId="751" priority="2658">
      <formula>(dateformat="dmy")</formula>
    </cfRule>
  </conditionalFormatting>
  <conditionalFormatting sqref="K38">
    <cfRule type="expression" dxfId="750" priority="2657">
      <formula>(dateformat="dmy")</formula>
    </cfRule>
  </conditionalFormatting>
  <conditionalFormatting sqref="K44 K46:K47">
    <cfRule type="expression" dxfId="749" priority="2638">
      <formula>(dateformat="dmy")</formula>
    </cfRule>
  </conditionalFormatting>
  <conditionalFormatting sqref="K45">
    <cfRule type="expression" dxfId="748" priority="2637">
      <formula>(dateformat="dmy")</formula>
    </cfRule>
  </conditionalFormatting>
  <conditionalFormatting sqref="R33">
    <cfRule type="expression" dxfId="747" priority="2584">
      <formula>AND(enddate_highlight="on",R33&lt;TODAY(),O33&lt;100%)</formula>
    </cfRule>
    <cfRule type="expression" dxfId="746" priority="2585">
      <formula>AND(enddate_highlight="on",R33&lt;=TODAY()+enddate_highlight_days,O33&lt;100%)</formula>
    </cfRule>
  </conditionalFormatting>
  <conditionalFormatting sqref="Q33">
    <cfRule type="expression" dxfId="745" priority="2583">
      <formula>(dateformat="dmy")</formula>
    </cfRule>
  </conditionalFormatting>
  <conditionalFormatting sqref="W33:X33 K33 R33">
    <cfRule type="expression" dxfId="744" priority="2582">
      <formula>(dateformat="dmy")</formula>
    </cfRule>
  </conditionalFormatting>
  <conditionalFormatting sqref="Q51:Q54">
    <cfRule type="expression" dxfId="743" priority="2509">
      <formula>(dateformat="dmy")</formula>
    </cfRule>
  </conditionalFormatting>
  <conditionalFormatting sqref="R51:R54">
    <cfRule type="expression" dxfId="742" priority="2507">
      <formula>AND(enddate_highlight="on",R51&lt;TODAY(),O51&lt;100%)</formula>
    </cfRule>
    <cfRule type="expression" dxfId="741" priority="2508">
      <formula>AND(enddate_highlight="on",R51&lt;=TODAY()+enddate_highlight_days,O51&lt;100%)</formula>
    </cfRule>
  </conditionalFormatting>
  <conditionalFormatting sqref="W51:X54 R51:R54">
    <cfRule type="expression" dxfId="740" priority="2506">
      <formula>(dateformat="dmy")</formula>
    </cfRule>
  </conditionalFormatting>
  <conditionalFormatting sqref="K51:L51 K53:L54">
    <cfRule type="expression" dxfId="739" priority="2499">
      <formula>(dateformat="dmy")</formula>
    </cfRule>
  </conditionalFormatting>
  <conditionalFormatting sqref="K52:L52">
    <cfRule type="expression" dxfId="738" priority="2498">
      <formula>(dateformat="dmy")</formula>
    </cfRule>
  </conditionalFormatting>
  <conditionalFormatting sqref="R48">
    <cfRule type="expression" dxfId="737" priority="2460">
      <formula>AND(enddate_highlight="on",R48&lt;TODAY(),O48&lt;100%)</formula>
    </cfRule>
    <cfRule type="expression" dxfId="736" priority="2461">
      <formula>AND(enddate_highlight="on",R48&lt;=TODAY()+enddate_highlight_days,O48&lt;100%)</formula>
    </cfRule>
  </conditionalFormatting>
  <conditionalFormatting sqref="Q48:R48 W48:X48 K48">
    <cfRule type="expression" dxfId="735" priority="2459">
      <formula>(dateformat="dmy")</formula>
    </cfRule>
  </conditionalFormatting>
  <conditionalFormatting sqref="Q71:Q72 Q85">
    <cfRule type="expression" dxfId="734" priority="2440">
      <formula>(dateformat="dmy")</formula>
    </cfRule>
  </conditionalFormatting>
  <conditionalFormatting sqref="R71:R72 R85">
    <cfRule type="expression" dxfId="733" priority="2438">
      <formula>AND(enddate_highlight="on",R71&lt;TODAY(),O71&lt;100%)</formula>
    </cfRule>
    <cfRule type="expression" dxfId="732" priority="2439">
      <formula>AND(enddate_highlight="on",R71&lt;=TODAY()+enddate_highlight_days,O71&lt;100%)</formula>
    </cfRule>
  </conditionalFormatting>
  <conditionalFormatting sqref="R71:R72 R85">
    <cfRule type="expression" dxfId="731" priority="2437">
      <formula>(dateformat="dmy")</formula>
    </cfRule>
  </conditionalFormatting>
  <conditionalFormatting sqref="K71 K85:L85">
    <cfRule type="expression" dxfId="730" priority="2430">
      <formula>(dateformat="dmy")</formula>
    </cfRule>
  </conditionalFormatting>
  <conditionalFormatting sqref="K72">
    <cfRule type="expression" dxfId="729" priority="2429">
      <formula>(dateformat="dmy")</formula>
    </cfRule>
  </conditionalFormatting>
  <conditionalFormatting sqref="E129">
    <cfRule type="expression" dxfId="728" priority="2249">
      <formula>$C129=7</formula>
    </cfRule>
    <cfRule type="expression" dxfId="727" priority="2250">
      <formula>$C129=6</formula>
    </cfRule>
    <cfRule type="expression" dxfId="726" priority="2251">
      <formula>$C129=5</formula>
    </cfRule>
    <cfRule type="expression" dxfId="725" priority="2252">
      <formula>$C129=4</formula>
    </cfRule>
    <cfRule type="expression" dxfId="724" priority="2253">
      <formula>$C129=3</formula>
    </cfRule>
    <cfRule type="expression" dxfId="723" priority="2254">
      <formula>$C129=2</formula>
    </cfRule>
  </conditionalFormatting>
  <conditionalFormatting sqref="Q117 Q129:Q131 Q133:Q134 Q136:Q144">
    <cfRule type="expression" dxfId="722" priority="2272">
      <formula>(dateformat="dmy")</formula>
    </cfRule>
  </conditionalFormatting>
  <conditionalFormatting sqref="R117 R129:R131 R133:R134 R136:R144">
    <cfRule type="expression" dxfId="721" priority="2270">
      <formula>AND(enddate_highlight="on",R117&lt;TODAY(),O117&lt;100%)</formula>
    </cfRule>
    <cfRule type="expression" dxfId="720" priority="2271">
      <formula>AND(enddate_highlight="on",R117&lt;=TODAY()+enddate_highlight_days,O117&lt;100%)</formula>
    </cfRule>
  </conditionalFormatting>
  <conditionalFormatting sqref="R117 R129:R131 W129:X131 R133:R134 W133:X134 R136:R144 W136:X144">
    <cfRule type="expression" dxfId="719" priority="2269">
      <formula>(dateformat="dmy")</formula>
    </cfRule>
  </conditionalFormatting>
  <conditionalFormatting sqref="E130:E131">
    <cfRule type="expression" dxfId="718" priority="2263">
      <formula>$C130=7</formula>
    </cfRule>
    <cfRule type="expression" dxfId="717" priority="2264">
      <formula>$C130=6</formula>
    </cfRule>
    <cfRule type="expression" dxfId="716" priority="2265">
      <formula>$C130=5</formula>
    </cfRule>
    <cfRule type="expression" dxfId="715" priority="2266">
      <formula>$C130=4</formula>
    </cfRule>
    <cfRule type="expression" dxfId="714" priority="2267">
      <formula>$C130=3</formula>
    </cfRule>
    <cfRule type="expression" dxfId="713" priority="2268">
      <formula>$C130=2</formula>
    </cfRule>
  </conditionalFormatting>
  <conditionalFormatting sqref="K117:L117 K130:L131 K133:L134 K136:L144">
    <cfRule type="expression" dxfId="712" priority="2262">
      <formula>(dateformat="dmy")</formula>
    </cfRule>
  </conditionalFormatting>
  <conditionalFormatting sqref="K129:L129">
    <cfRule type="expression" dxfId="711" priority="2261">
      <formula>(dateformat="dmy")</formula>
    </cfRule>
  </conditionalFormatting>
  <conditionalFormatting sqref="E117">
    <cfRule type="expression" dxfId="710" priority="2255">
      <formula>$C117=7</formula>
    </cfRule>
    <cfRule type="expression" dxfId="709" priority="2256">
      <formula>$C117=6</formula>
    </cfRule>
    <cfRule type="expression" dxfId="708" priority="2257">
      <formula>$C117=5</formula>
    </cfRule>
    <cfRule type="expression" dxfId="707" priority="2258">
      <formula>$C117=4</formula>
    </cfRule>
    <cfRule type="expression" dxfId="706" priority="2259">
      <formula>$C117=3</formula>
    </cfRule>
    <cfRule type="expression" dxfId="705" priority="2260">
      <formula>$C117=2</formula>
    </cfRule>
  </conditionalFormatting>
  <conditionalFormatting sqref="L15">
    <cfRule type="expression" dxfId="704" priority="2164">
      <formula>(dateformat="dmy")</formula>
    </cfRule>
  </conditionalFormatting>
  <conditionalFormatting sqref="E21">
    <cfRule type="expression" dxfId="703" priority="2140">
      <formula>$C21=7</formula>
    </cfRule>
    <cfRule type="expression" dxfId="702" priority="2141">
      <formula>$C21=6</formula>
    </cfRule>
    <cfRule type="expression" dxfId="701" priority="2142">
      <formula>$C21=5</formula>
    </cfRule>
    <cfRule type="expression" dxfId="700" priority="2143">
      <formula>$C21=4</formula>
    </cfRule>
    <cfRule type="expression" dxfId="699" priority="2144">
      <formula>$C21=3</formula>
    </cfRule>
    <cfRule type="expression" dxfId="698" priority="2145">
      <formula>$C21=2</formula>
    </cfRule>
  </conditionalFormatting>
  <conditionalFormatting sqref="Q21">
    <cfRule type="expression" dxfId="697" priority="2139">
      <formula>(dateformat="dmy")</formula>
    </cfRule>
  </conditionalFormatting>
  <conditionalFormatting sqref="Z21:NY21">
    <cfRule type="expression" dxfId="696" priority="2147">
      <formula>AND($W21&lt;=Z$8,$X21&gt;=Z$8)</formula>
    </cfRule>
  </conditionalFormatting>
  <conditionalFormatting sqref="R21">
    <cfRule type="expression" dxfId="695" priority="2137">
      <formula>AND(enddate_highlight="on",R21&lt;TODAY(),O21&lt;100%)</formula>
    </cfRule>
    <cfRule type="expression" dxfId="694" priority="2138">
      <formula>AND(enddate_highlight="on",R21&lt;=TODAY()+enddate_highlight_days,O21&lt;100%)</formula>
    </cfRule>
  </conditionalFormatting>
  <conditionalFormatting sqref="K21:L21 W21:X21 R21">
    <cfRule type="expression" dxfId="693" priority="2136">
      <formula>(dateformat="dmy")</formula>
    </cfRule>
  </conditionalFormatting>
  <conditionalFormatting sqref="R27">
    <cfRule type="expression" dxfId="692" priority="2083">
      <formula>AND(enddate_highlight="on",R27&lt;TODAY(),O27&lt;100%)</formula>
    </cfRule>
    <cfRule type="expression" dxfId="691" priority="2084">
      <formula>AND(enddate_highlight="on",R27&lt;=TODAY()+enddate_highlight_days,O27&lt;100%)</formula>
    </cfRule>
  </conditionalFormatting>
  <conditionalFormatting sqref="K27:L27 W27:X27 Q27:R27">
    <cfRule type="expression" dxfId="690" priority="2082">
      <formula>(dateformat="dmy")</formula>
    </cfRule>
  </conditionalFormatting>
  <conditionalFormatting sqref="Z27:NY27">
    <cfRule type="expression" dxfId="689" priority="2092">
      <formula>AND($W27&lt;=Z$8,$X27&gt;=Z$8)</formula>
    </cfRule>
  </conditionalFormatting>
  <conditionalFormatting sqref="R28">
    <cfRule type="expression" dxfId="688" priority="2029">
      <formula>AND(enddate_highlight="on",R28&lt;TODAY(),O28&lt;100%)</formula>
    </cfRule>
    <cfRule type="expression" dxfId="687" priority="2030">
      <formula>AND(enddate_highlight="on",R28&lt;=TODAY()+enddate_highlight_days,O28&lt;100%)</formula>
    </cfRule>
  </conditionalFormatting>
  <conditionalFormatting sqref="K28 W28:X28 Q28:R28">
    <cfRule type="expression" dxfId="686" priority="2028">
      <formula>(dateformat="dmy")</formula>
    </cfRule>
  </conditionalFormatting>
  <conditionalFormatting sqref="Z28:NY28">
    <cfRule type="expression" dxfId="685" priority="2032">
      <formula>AND($W28&lt;=Z$8,$X28&gt;=Z$8)</formula>
    </cfRule>
  </conditionalFormatting>
  <conditionalFormatting sqref="E28">
    <cfRule type="expression" dxfId="684" priority="2022">
      <formula>$C28=7</formula>
    </cfRule>
    <cfRule type="expression" dxfId="683" priority="2023">
      <formula>$C28=6</formula>
    </cfRule>
    <cfRule type="expression" dxfId="682" priority="2024">
      <formula>$C28=5</formula>
    </cfRule>
    <cfRule type="expression" dxfId="681" priority="2025">
      <formula>$C28=4</formula>
    </cfRule>
    <cfRule type="expression" dxfId="680" priority="2026">
      <formula>$C28=3</formula>
    </cfRule>
    <cfRule type="expression" dxfId="679" priority="2027">
      <formula>$C28=2</formula>
    </cfRule>
  </conditionalFormatting>
  <conditionalFormatting sqref="K30">
    <cfRule type="expression" dxfId="678" priority="2021">
      <formula>(dateformat="dmy")</formula>
    </cfRule>
  </conditionalFormatting>
  <conditionalFormatting sqref="K31">
    <cfRule type="expression" dxfId="677" priority="2020">
      <formula>(dateformat="dmy")</formula>
    </cfRule>
  </conditionalFormatting>
  <conditionalFormatting sqref="K37">
    <cfRule type="expression" dxfId="676" priority="2019">
      <formula>(dateformat="dmy")</formula>
    </cfRule>
  </conditionalFormatting>
  <conditionalFormatting sqref="L29">
    <cfRule type="expression" dxfId="675" priority="2018">
      <formula>(dateformat="dmy")</formula>
    </cfRule>
  </conditionalFormatting>
  <conditionalFormatting sqref="L32 L34:L36">
    <cfRule type="expression" dxfId="674" priority="2017">
      <formula>(dateformat="dmy")</formula>
    </cfRule>
  </conditionalFormatting>
  <conditionalFormatting sqref="L42:L43">
    <cfRule type="expression" dxfId="673" priority="2016">
      <formula>(dateformat="dmy")</formula>
    </cfRule>
  </conditionalFormatting>
  <conditionalFormatting sqref="L41">
    <cfRule type="expression" dxfId="672" priority="2015">
      <formula>(dateformat="dmy")</formula>
    </cfRule>
  </conditionalFormatting>
  <conditionalFormatting sqref="L39:L40">
    <cfRule type="expression" dxfId="671" priority="2014">
      <formula>(dateformat="dmy")</formula>
    </cfRule>
  </conditionalFormatting>
  <conditionalFormatting sqref="L38">
    <cfRule type="expression" dxfId="670" priority="2013">
      <formula>(dateformat="dmy")</formula>
    </cfRule>
  </conditionalFormatting>
  <conditionalFormatting sqref="L44 L46:L47">
    <cfRule type="expression" dxfId="669" priority="2012">
      <formula>(dateformat="dmy")</formula>
    </cfRule>
  </conditionalFormatting>
  <conditionalFormatting sqref="L45">
    <cfRule type="expression" dxfId="668" priority="2011">
      <formula>(dateformat="dmy")</formula>
    </cfRule>
  </conditionalFormatting>
  <conditionalFormatting sqref="L33">
    <cfRule type="expression" dxfId="667" priority="2010">
      <formula>(dateformat="dmy")</formula>
    </cfRule>
  </conditionalFormatting>
  <conditionalFormatting sqref="L48">
    <cfRule type="expression" dxfId="666" priority="2009">
      <formula>(dateformat="dmy")</formula>
    </cfRule>
  </conditionalFormatting>
  <conditionalFormatting sqref="L28">
    <cfRule type="expression" dxfId="665" priority="2008">
      <formula>(dateformat="dmy")</formula>
    </cfRule>
  </conditionalFormatting>
  <conditionalFormatting sqref="L30">
    <cfRule type="expression" dxfId="664" priority="2007">
      <formula>(dateformat="dmy")</formula>
    </cfRule>
  </conditionalFormatting>
  <conditionalFormatting sqref="L31">
    <cfRule type="expression" dxfId="663" priority="2006">
      <formula>(dateformat="dmy")</formula>
    </cfRule>
  </conditionalFormatting>
  <conditionalFormatting sqref="L37">
    <cfRule type="expression" dxfId="662" priority="2005">
      <formula>(dateformat="dmy")</formula>
    </cfRule>
  </conditionalFormatting>
  <conditionalFormatting sqref="E75:E76">
    <cfRule type="expression" dxfId="661" priority="1981">
      <formula>$C75=7</formula>
    </cfRule>
    <cfRule type="expression" dxfId="660" priority="1982">
      <formula>$C75=6</formula>
    </cfRule>
    <cfRule type="expression" dxfId="659" priority="1983">
      <formula>$C75=5</formula>
    </cfRule>
    <cfRule type="expression" dxfId="658" priority="1984">
      <formula>$C75=4</formula>
    </cfRule>
    <cfRule type="expression" dxfId="657" priority="1985">
      <formula>$C75=3</formula>
    </cfRule>
    <cfRule type="expression" dxfId="656" priority="1986">
      <formula>$C75=2</formula>
    </cfRule>
  </conditionalFormatting>
  <conditionalFormatting sqref="Z75:NY76">
    <cfRule type="expression" dxfId="655" priority="1988">
      <formula>AND($W75&lt;=Z$8,$X75&gt;=Z$8)</formula>
    </cfRule>
  </conditionalFormatting>
  <conditionalFormatting sqref="Z75:NY76">
    <cfRule type="expression" dxfId="654" priority="1989" stopIfTrue="1">
      <formula>AND($E$8&gt;=Z$8,$E$8&lt;AA$8)</formula>
    </cfRule>
    <cfRule type="expression" priority="1990" stopIfTrue="1">
      <formula>IF(OR($R$6="Monthly",$R$6="Quarterly"),OR(AA$8&lt;=$Q75,Z$8&gt;$R75),OR(Z$8&gt;$R75,Z$8&lt;$Q75))</formula>
    </cfRule>
    <cfRule type="expression" dxfId="653" priority="1991" stopIfTrue="1">
      <formula>OR($O75&gt;=1,IF(OR($R$6="Quarterly",$R$6="Monthly"),AA$8&lt;=$Q75+$U75,Z$8&lt;$Q75+$U75))</formula>
    </cfRule>
    <cfRule type="expression" dxfId="652" priority="1992" stopIfTrue="1">
      <formula>$P75="k"</formula>
    </cfRule>
    <cfRule type="expression" dxfId="651" priority="1993" stopIfTrue="1">
      <formula>$P75="o"</formula>
    </cfRule>
    <cfRule type="expression" dxfId="650" priority="1994" stopIfTrue="1">
      <formula>$P75="y"</formula>
    </cfRule>
    <cfRule type="expression" dxfId="649" priority="1995" stopIfTrue="1">
      <formula>$P75="p"</formula>
    </cfRule>
    <cfRule type="expression" dxfId="648" priority="1996" stopIfTrue="1">
      <formula>$P75="g"</formula>
    </cfRule>
    <cfRule type="expression" dxfId="647" priority="1997" stopIfTrue="1">
      <formula>$P75="r"</formula>
    </cfRule>
    <cfRule type="expression" dxfId="646" priority="1998" stopIfTrue="1">
      <formula>$P75=1</formula>
    </cfRule>
    <cfRule type="expression" dxfId="645" priority="1999" stopIfTrue="1">
      <formula>$P75=2</formula>
    </cfRule>
    <cfRule type="expression" dxfId="644" priority="2000" stopIfTrue="1">
      <formula>$P75=3</formula>
    </cfRule>
    <cfRule type="expression" dxfId="643" priority="2001" stopIfTrue="1">
      <formula>$P75=4</formula>
    </cfRule>
    <cfRule type="expression" dxfId="642" priority="2002" stopIfTrue="1">
      <formula>$P75=5</formula>
    </cfRule>
    <cfRule type="expression" dxfId="641" priority="2003" stopIfTrue="1">
      <formula>$P75=6</formula>
    </cfRule>
    <cfRule type="expression" dxfId="640" priority="2004" stopIfTrue="1">
      <formula>TRUE</formula>
    </cfRule>
  </conditionalFormatting>
  <conditionalFormatting sqref="Q75:Q76">
    <cfRule type="expression" dxfId="639" priority="1980">
      <formula>(dateformat="dmy")</formula>
    </cfRule>
  </conditionalFormatting>
  <conditionalFormatting sqref="R75:R76">
    <cfRule type="expression" dxfId="638" priority="1978">
      <formula>AND(enddate_highlight="on",R75&lt;TODAY(),O75&lt;100%)</formula>
    </cfRule>
    <cfRule type="expression" dxfId="637" priority="1979">
      <formula>AND(enddate_highlight="on",R75&lt;=TODAY()+enddate_highlight_days,O75&lt;100%)</formula>
    </cfRule>
  </conditionalFormatting>
  <conditionalFormatting sqref="R75:R76">
    <cfRule type="expression" dxfId="636" priority="1977">
      <formula>(dateformat="dmy")</formula>
    </cfRule>
  </conditionalFormatting>
  <conditionalFormatting sqref="K75:L75">
    <cfRule type="expression" dxfId="635" priority="1976">
      <formula>(dateformat="dmy")</formula>
    </cfRule>
  </conditionalFormatting>
  <conditionalFormatting sqref="K76:L76">
    <cfRule type="expression" dxfId="634" priority="1975">
      <formula>(dateformat="dmy")</formula>
    </cfRule>
  </conditionalFormatting>
  <conditionalFormatting sqref="R83 R85">
    <cfRule type="expression" dxfId="633" priority="1947">
      <formula>(dateformat="dmy")</formula>
    </cfRule>
  </conditionalFormatting>
  <conditionalFormatting sqref="K83:L83 K85:L85">
    <cfRule type="expression" dxfId="632" priority="1945">
      <formula>(dateformat="dmy")</formula>
    </cfRule>
  </conditionalFormatting>
  <conditionalFormatting sqref="K70 R70">
    <cfRule type="expression" dxfId="631" priority="1915">
      <formula>(dateformat="dmy")</formula>
    </cfRule>
  </conditionalFormatting>
  <conditionalFormatting sqref="K73">
    <cfRule type="expression" dxfId="630" priority="1886">
      <formula>(dateformat="dmy")</formula>
    </cfRule>
  </conditionalFormatting>
  <conditionalFormatting sqref="E70">
    <cfRule type="expression" dxfId="629" priority="1919">
      <formula>$C70=7</formula>
    </cfRule>
    <cfRule type="expression" dxfId="628" priority="1920">
      <formula>$C70=6</formula>
    </cfRule>
    <cfRule type="expression" dxfId="627" priority="1921">
      <formula>$C70=5</formula>
    </cfRule>
    <cfRule type="expression" dxfId="626" priority="1922">
      <formula>$C70=4</formula>
    </cfRule>
    <cfRule type="expression" dxfId="625" priority="1923">
      <formula>$C70=3</formula>
    </cfRule>
    <cfRule type="expression" dxfId="624" priority="1924">
      <formula>$C70=2</formula>
    </cfRule>
  </conditionalFormatting>
  <conditionalFormatting sqref="Q70">
    <cfRule type="expression" dxfId="623" priority="1918">
      <formula>(dateformat="dmy")</formula>
    </cfRule>
  </conditionalFormatting>
  <conditionalFormatting sqref="Z70:NY70">
    <cfRule type="expression" dxfId="622" priority="1926">
      <formula>AND($W70&lt;=Z$8,$X70&gt;=Z$8)</formula>
    </cfRule>
  </conditionalFormatting>
  <conditionalFormatting sqref="Z70:NY70">
    <cfRule type="expression" dxfId="621" priority="1927" stopIfTrue="1">
      <formula>AND($E$8&gt;=Z$8,$E$8&lt;AA$8)</formula>
    </cfRule>
    <cfRule type="expression" priority="1928" stopIfTrue="1">
      <formula>IF(OR($R$6="Monthly",$R$6="Quarterly"),OR(AA$8&lt;=$Q70,Z$8&gt;$R70),OR(Z$8&gt;$R70,Z$8&lt;$Q70))</formula>
    </cfRule>
    <cfRule type="expression" dxfId="620" priority="1929" stopIfTrue="1">
      <formula>OR($O70&gt;=1,IF(OR($R$6="Quarterly",$R$6="Monthly"),AA$8&lt;=$Q70+$U70,Z$8&lt;$Q70+$U70))</formula>
    </cfRule>
    <cfRule type="expression" dxfId="619" priority="1930" stopIfTrue="1">
      <formula>$P70="k"</formula>
    </cfRule>
    <cfRule type="expression" dxfId="618" priority="1931" stopIfTrue="1">
      <formula>$P70="o"</formula>
    </cfRule>
    <cfRule type="expression" dxfId="617" priority="1932" stopIfTrue="1">
      <formula>$P70="y"</formula>
    </cfRule>
    <cfRule type="expression" dxfId="616" priority="1933" stopIfTrue="1">
      <formula>$P70="p"</formula>
    </cfRule>
    <cfRule type="expression" dxfId="615" priority="1934" stopIfTrue="1">
      <formula>$P70="g"</formula>
    </cfRule>
    <cfRule type="expression" dxfId="614" priority="1935" stopIfTrue="1">
      <formula>$P70="r"</formula>
    </cfRule>
    <cfRule type="expression" dxfId="613" priority="1936" stopIfTrue="1">
      <formula>$P70=1</formula>
    </cfRule>
    <cfRule type="expression" dxfId="612" priority="1937" stopIfTrue="1">
      <formula>$P70=2</formula>
    </cfRule>
    <cfRule type="expression" dxfId="611" priority="1938" stopIfTrue="1">
      <formula>$P70=3</formula>
    </cfRule>
    <cfRule type="expression" dxfId="610" priority="1939" stopIfTrue="1">
      <formula>$P70=4</formula>
    </cfRule>
    <cfRule type="expression" dxfId="609" priority="1940" stopIfTrue="1">
      <formula>$P70=5</formula>
    </cfRule>
    <cfRule type="expression" dxfId="608" priority="1941" stopIfTrue="1">
      <formula>$P70=6</formula>
    </cfRule>
    <cfRule type="expression" dxfId="607" priority="1942" stopIfTrue="1">
      <formula>TRUE</formula>
    </cfRule>
  </conditionalFormatting>
  <conditionalFormatting sqref="R70">
    <cfRule type="expression" dxfId="606" priority="1916">
      <formula>AND(enddate_highlight="on",R70&lt;TODAY(),O70&lt;100%)</formula>
    </cfRule>
    <cfRule type="expression" dxfId="605" priority="1917">
      <formula>AND(enddate_highlight="on",R70&lt;=TODAY()+enddate_highlight_days,O70&lt;100%)</formula>
    </cfRule>
  </conditionalFormatting>
  <conditionalFormatting sqref="E73">
    <cfRule type="expression" dxfId="604" priority="1891">
      <formula>$C73=7</formula>
    </cfRule>
    <cfRule type="expression" dxfId="603" priority="1892">
      <formula>$C73=6</formula>
    </cfRule>
    <cfRule type="expression" dxfId="602" priority="1893">
      <formula>$C73=5</formula>
    </cfRule>
    <cfRule type="expression" dxfId="601" priority="1894">
      <formula>$C73=4</formula>
    </cfRule>
    <cfRule type="expression" dxfId="600" priority="1895">
      <formula>$C73=3</formula>
    </cfRule>
    <cfRule type="expression" dxfId="599" priority="1896">
      <formula>$C73=2</formula>
    </cfRule>
  </conditionalFormatting>
  <conditionalFormatting sqref="Z73:NY73">
    <cfRule type="expression" dxfId="598" priority="1898">
      <formula>AND($W73&lt;=Z$8,$X73&gt;=Z$8)</formula>
    </cfRule>
  </conditionalFormatting>
  <conditionalFormatting sqref="Z73:NY73">
    <cfRule type="expression" dxfId="597" priority="1899" stopIfTrue="1">
      <formula>AND($E$8&gt;=Z$8,$E$8&lt;AA$8)</formula>
    </cfRule>
    <cfRule type="expression" priority="1900" stopIfTrue="1">
      <formula>IF(OR($R$6="Monthly",$R$6="Quarterly"),OR(AA$8&lt;=$Q73,Z$8&gt;$R73),OR(Z$8&gt;$R73,Z$8&lt;$Q73))</formula>
    </cfRule>
    <cfRule type="expression" dxfId="596" priority="1901" stopIfTrue="1">
      <formula>OR($O73&gt;=1,IF(OR($R$6="Quarterly",$R$6="Monthly"),AA$8&lt;=$Q73+$U73,Z$8&lt;$Q73+$U73))</formula>
    </cfRule>
    <cfRule type="expression" dxfId="595" priority="1902" stopIfTrue="1">
      <formula>$P73="k"</formula>
    </cfRule>
    <cfRule type="expression" dxfId="594" priority="1903" stopIfTrue="1">
      <formula>$P73="o"</formula>
    </cfRule>
    <cfRule type="expression" dxfId="593" priority="1904" stopIfTrue="1">
      <formula>$P73="y"</formula>
    </cfRule>
    <cfRule type="expression" dxfId="592" priority="1905" stopIfTrue="1">
      <formula>$P73="p"</formula>
    </cfRule>
    <cfRule type="expression" dxfId="591" priority="1906" stopIfTrue="1">
      <formula>$P73="g"</formula>
    </cfRule>
    <cfRule type="expression" dxfId="590" priority="1907" stopIfTrue="1">
      <formula>$P73="r"</formula>
    </cfRule>
    <cfRule type="expression" dxfId="589" priority="1908" stopIfTrue="1">
      <formula>$P73=1</formula>
    </cfRule>
    <cfRule type="expression" dxfId="588" priority="1909" stopIfTrue="1">
      <formula>$P73=2</formula>
    </cfRule>
    <cfRule type="expression" dxfId="587" priority="1910" stopIfTrue="1">
      <formula>$P73=3</formula>
    </cfRule>
    <cfRule type="expression" dxfId="586" priority="1911" stopIfTrue="1">
      <formula>$P73=4</formula>
    </cfRule>
    <cfRule type="expression" dxfId="585" priority="1912" stopIfTrue="1">
      <formula>$P73=5</formula>
    </cfRule>
    <cfRule type="expression" dxfId="584" priority="1913" stopIfTrue="1">
      <formula>$P73=6</formula>
    </cfRule>
    <cfRule type="expression" dxfId="583" priority="1914" stopIfTrue="1">
      <formula>TRUE</formula>
    </cfRule>
  </conditionalFormatting>
  <conditionalFormatting sqref="Q73">
    <cfRule type="expression" dxfId="582" priority="1890">
      <formula>(dateformat="dmy")</formula>
    </cfRule>
  </conditionalFormatting>
  <conditionalFormatting sqref="R73">
    <cfRule type="expression" dxfId="581" priority="1888">
      <formula>AND(enddate_highlight="on",R73&lt;TODAY(),O73&lt;100%)</formula>
    </cfRule>
    <cfRule type="expression" dxfId="580" priority="1889">
      <formula>AND(enddate_highlight="on",R73&lt;=TODAY()+enddate_highlight_days,O73&lt;100%)</formula>
    </cfRule>
  </conditionalFormatting>
  <conditionalFormatting sqref="R73">
    <cfRule type="expression" dxfId="579" priority="1887">
      <formula>(dateformat="dmy")</formula>
    </cfRule>
  </conditionalFormatting>
  <conditionalFormatting sqref="E74">
    <cfRule type="expression" dxfId="578" priority="1862">
      <formula>$C74=7</formula>
    </cfRule>
    <cfRule type="expression" dxfId="577" priority="1863">
      <formula>$C74=6</formula>
    </cfRule>
    <cfRule type="expression" dxfId="576" priority="1864">
      <formula>$C74=5</formula>
    </cfRule>
    <cfRule type="expression" dxfId="575" priority="1865">
      <formula>$C74=4</formula>
    </cfRule>
    <cfRule type="expression" dxfId="574" priority="1866">
      <formula>$C74=3</formula>
    </cfRule>
    <cfRule type="expression" dxfId="573" priority="1867">
      <formula>$C74=2</formula>
    </cfRule>
  </conditionalFormatting>
  <conditionalFormatting sqref="Z74:NY74">
    <cfRule type="expression" dxfId="572" priority="1869">
      <formula>AND($W74&lt;=Z$8,$X74&gt;=Z$8)</formula>
    </cfRule>
  </conditionalFormatting>
  <conditionalFormatting sqref="Z74:NY74">
    <cfRule type="expression" dxfId="571" priority="1870" stopIfTrue="1">
      <formula>AND($E$8&gt;=Z$8,$E$8&lt;AA$8)</formula>
    </cfRule>
    <cfRule type="expression" priority="1871" stopIfTrue="1">
      <formula>IF(OR($R$6="Monthly",$R$6="Quarterly"),OR(AA$8&lt;=$Q74,Z$8&gt;$R74),OR(Z$8&gt;$R74,Z$8&lt;$Q74))</formula>
    </cfRule>
    <cfRule type="expression" dxfId="570" priority="1872" stopIfTrue="1">
      <formula>OR($O74&gt;=1,IF(OR($R$6="Quarterly",$R$6="Monthly"),AA$8&lt;=$Q74+$U74,Z$8&lt;$Q74+$U74))</formula>
    </cfRule>
    <cfRule type="expression" dxfId="569" priority="1873" stopIfTrue="1">
      <formula>$P74="k"</formula>
    </cfRule>
    <cfRule type="expression" dxfId="568" priority="1874" stopIfTrue="1">
      <formula>$P74="o"</formula>
    </cfRule>
    <cfRule type="expression" dxfId="567" priority="1875" stopIfTrue="1">
      <formula>$P74="y"</formula>
    </cfRule>
    <cfRule type="expression" dxfId="566" priority="1876" stopIfTrue="1">
      <formula>$P74="p"</formula>
    </cfRule>
    <cfRule type="expression" dxfId="565" priority="1877" stopIfTrue="1">
      <formula>$P74="g"</formula>
    </cfRule>
    <cfRule type="expression" dxfId="564" priority="1878" stopIfTrue="1">
      <formula>$P74="r"</formula>
    </cfRule>
    <cfRule type="expression" dxfId="563" priority="1879" stopIfTrue="1">
      <formula>$P74=1</formula>
    </cfRule>
    <cfRule type="expression" dxfId="562" priority="1880" stopIfTrue="1">
      <formula>$P74=2</formula>
    </cfRule>
    <cfRule type="expression" dxfId="561" priority="1881" stopIfTrue="1">
      <formula>$P74=3</formula>
    </cfRule>
    <cfRule type="expression" dxfId="560" priority="1882" stopIfTrue="1">
      <formula>$P74=4</formula>
    </cfRule>
    <cfRule type="expression" dxfId="559" priority="1883" stopIfTrue="1">
      <formula>$P74=5</formula>
    </cfRule>
    <cfRule type="expression" dxfId="558" priority="1884" stopIfTrue="1">
      <formula>$P74=6</formula>
    </cfRule>
    <cfRule type="expression" dxfId="557" priority="1885" stopIfTrue="1">
      <formula>TRUE</formula>
    </cfRule>
  </conditionalFormatting>
  <conditionalFormatting sqref="Q74">
    <cfRule type="expression" dxfId="556" priority="1861">
      <formula>(dateformat="dmy")</formula>
    </cfRule>
  </conditionalFormatting>
  <conditionalFormatting sqref="R74">
    <cfRule type="expression" dxfId="555" priority="1859">
      <formula>AND(enddate_highlight="on",R74&lt;TODAY(),O74&lt;100%)</formula>
    </cfRule>
    <cfRule type="expression" dxfId="554" priority="1860">
      <formula>AND(enddate_highlight="on",R74&lt;=TODAY()+enddate_highlight_days,O74&lt;100%)</formula>
    </cfRule>
  </conditionalFormatting>
  <conditionalFormatting sqref="R74">
    <cfRule type="expression" dxfId="553" priority="1858">
      <formula>(dateformat="dmy")</formula>
    </cfRule>
  </conditionalFormatting>
  <conditionalFormatting sqref="K74">
    <cfRule type="expression" dxfId="552" priority="1857">
      <formula>(dateformat="dmy")</formula>
    </cfRule>
  </conditionalFormatting>
  <conditionalFormatting sqref="E86:E87">
    <cfRule type="expression" dxfId="551" priority="1833">
      <formula>$C86=7</formula>
    </cfRule>
    <cfRule type="expression" dxfId="550" priority="1834">
      <formula>$C86=6</formula>
    </cfRule>
    <cfRule type="expression" dxfId="549" priority="1835">
      <formula>$C86=5</formula>
    </cfRule>
    <cfRule type="expression" dxfId="548" priority="1836">
      <formula>$C86=4</formula>
    </cfRule>
    <cfRule type="expression" dxfId="547" priority="1837">
      <formula>$C86=3</formula>
    </cfRule>
    <cfRule type="expression" dxfId="546" priority="1838">
      <formula>$C86=2</formula>
    </cfRule>
  </conditionalFormatting>
  <conditionalFormatting sqref="Q86:Q87">
    <cfRule type="expression" dxfId="545" priority="1832">
      <formula>(dateformat="dmy")</formula>
    </cfRule>
  </conditionalFormatting>
  <conditionalFormatting sqref="R86:R87">
    <cfRule type="expression" dxfId="544" priority="1830">
      <formula>AND(enddate_highlight="on",R86&lt;TODAY(),O86&lt;100%)</formula>
    </cfRule>
    <cfRule type="expression" dxfId="543" priority="1831">
      <formula>AND(enddate_highlight="on",R86&lt;=TODAY()+enddate_highlight_days,O86&lt;100%)</formula>
    </cfRule>
  </conditionalFormatting>
  <conditionalFormatting sqref="R86:R87">
    <cfRule type="expression" dxfId="542" priority="1829">
      <formula>(dateformat="dmy")</formula>
    </cfRule>
  </conditionalFormatting>
  <conditionalFormatting sqref="K86:L86">
    <cfRule type="expression" dxfId="541" priority="1828">
      <formula>(dateformat="dmy")</formula>
    </cfRule>
  </conditionalFormatting>
  <conditionalFormatting sqref="K87:L87">
    <cfRule type="expression" dxfId="540" priority="1827">
      <formula>(dateformat="dmy")</formula>
    </cfRule>
  </conditionalFormatting>
  <conditionalFormatting sqref="E82">
    <cfRule type="expression" dxfId="539" priority="1773">
      <formula>$C82=7</formula>
    </cfRule>
    <cfRule type="expression" dxfId="538" priority="1774">
      <formula>$C82=6</formula>
    </cfRule>
    <cfRule type="expression" dxfId="537" priority="1775">
      <formula>$C82=5</formula>
    </cfRule>
    <cfRule type="expression" dxfId="536" priority="1776">
      <formula>$C82=4</formula>
    </cfRule>
    <cfRule type="expression" dxfId="535" priority="1777">
      <formula>$C82=3</formula>
    </cfRule>
    <cfRule type="expression" dxfId="534" priority="1778">
      <formula>$C82=2</formula>
    </cfRule>
  </conditionalFormatting>
  <conditionalFormatting sqref="Z82:NY82">
    <cfRule type="expression" dxfId="533" priority="1780">
      <formula>AND($W82&lt;=Z$8,$X82&gt;=Z$8)</formula>
    </cfRule>
  </conditionalFormatting>
  <conditionalFormatting sqref="Z82:NY82">
    <cfRule type="expression" dxfId="532" priority="1781" stopIfTrue="1">
      <formula>AND($E$8&gt;=Z$8,$E$8&lt;AA$8)</formula>
    </cfRule>
    <cfRule type="expression" priority="1782" stopIfTrue="1">
      <formula>IF(OR($R$6="Monthly",$R$6="Quarterly"),OR(AA$8&lt;=$Q82,Z$8&gt;$R82),OR(Z$8&gt;$R82,Z$8&lt;$Q82))</formula>
    </cfRule>
    <cfRule type="expression" dxfId="531" priority="1783" stopIfTrue="1">
      <formula>OR($O82&gt;=1,IF(OR($R$6="Quarterly",$R$6="Monthly"),AA$8&lt;=$Q82+$U82,Z$8&lt;$Q82+$U82))</formula>
    </cfRule>
    <cfRule type="expression" dxfId="530" priority="1784" stopIfTrue="1">
      <formula>$P82="k"</formula>
    </cfRule>
    <cfRule type="expression" dxfId="529" priority="1785" stopIfTrue="1">
      <formula>$P82="o"</formula>
    </cfRule>
    <cfRule type="expression" dxfId="528" priority="1786" stopIfTrue="1">
      <formula>$P82="y"</formula>
    </cfRule>
    <cfRule type="expression" dxfId="527" priority="1787" stopIfTrue="1">
      <formula>$P82="p"</formula>
    </cfRule>
    <cfRule type="expression" dxfId="526" priority="1788" stopIfTrue="1">
      <formula>$P82="g"</formula>
    </cfRule>
    <cfRule type="expression" dxfId="525" priority="1789" stopIfTrue="1">
      <formula>$P82="r"</formula>
    </cfRule>
    <cfRule type="expression" dxfId="524" priority="1790" stopIfTrue="1">
      <formula>$P82=1</formula>
    </cfRule>
    <cfRule type="expression" dxfId="523" priority="1791" stopIfTrue="1">
      <formula>$P82=2</formula>
    </cfRule>
    <cfRule type="expression" dxfId="522" priority="1792" stopIfTrue="1">
      <formula>$P82=3</formula>
    </cfRule>
    <cfRule type="expression" dxfId="521" priority="1793" stopIfTrue="1">
      <formula>$P82=4</formula>
    </cfRule>
    <cfRule type="expression" dxfId="520" priority="1794" stopIfTrue="1">
      <formula>$P82=5</formula>
    </cfRule>
    <cfRule type="expression" dxfId="519" priority="1795" stopIfTrue="1">
      <formula>$P82=6</formula>
    </cfRule>
    <cfRule type="expression" dxfId="518" priority="1796" stopIfTrue="1">
      <formula>TRUE</formula>
    </cfRule>
  </conditionalFormatting>
  <conditionalFormatting sqref="Q82">
    <cfRule type="expression" dxfId="517" priority="1772">
      <formula>(dateformat="dmy")</formula>
    </cfRule>
  </conditionalFormatting>
  <conditionalFormatting sqref="R82">
    <cfRule type="expression" dxfId="516" priority="1770">
      <formula>AND(enddate_highlight="on",R82&lt;TODAY(),O82&lt;100%)</formula>
    </cfRule>
    <cfRule type="expression" dxfId="515" priority="1771">
      <formula>AND(enddate_highlight="on",R82&lt;=TODAY()+enddate_highlight_days,O82&lt;100%)</formula>
    </cfRule>
  </conditionalFormatting>
  <conditionalFormatting sqref="R82">
    <cfRule type="expression" dxfId="514" priority="1769">
      <formula>(dateformat="dmy")</formula>
    </cfRule>
  </conditionalFormatting>
  <conditionalFormatting sqref="K82:L82">
    <cfRule type="expression" dxfId="513" priority="1768">
      <formula>(dateformat="dmy")</formula>
    </cfRule>
  </conditionalFormatting>
  <conditionalFormatting sqref="Q106">
    <cfRule type="expression" dxfId="512" priority="1743">
      <formula>(dateformat="dmy")</formula>
    </cfRule>
  </conditionalFormatting>
  <conditionalFormatting sqref="R106">
    <cfRule type="expression" dxfId="511" priority="1741">
      <formula>AND(enddate_highlight="on",R106&lt;TODAY(),O106&lt;100%)</formula>
    </cfRule>
    <cfRule type="expression" dxfId="510" priority="1742">
      <formula>AND(enddate_highlight="on",R106&lt;=TODAY()+enddate_highlight_days,O106&lt;100%)</formula>
    </cfRule>
  </conditionalFormatting>
  <conditionalFormatting sqref="R106">
    <cfRule type="expression" dxfId="509" priority="1740">
      <formula>(dateformat="dmy")</formula>
    </cfRule>
  </conditionalFormatting>
  <conditionalFormatting sqref="K106:L106">
    <cfRule type="expression" dxfId="508" priority="1739">
      <formula>(dateformat="dmy")</formula>
    </cfRule>
  </conditionalFormatting>
  <conditionalFormatting sqref="E77:E78">
    <cfRule type="expression" dxfId="507" priority="1709">
      <formula>$C77=7</formula>
    </cfRule>
    <cfRule type="expression" dxfId="506" priority="1710">
      <formula>$C77=6</formula>
    </cfRule>
    <cfRule type="expression" dxfId="505" priority="1711">
      <formula>$C77=5</formula>
    </cfRule>
    <cfRule type="expression" dxfId="504" priority="1712">
      <formula>$C77=4</formula>
    </cfRule>
    <cfRule type="expression" dxfId="503" priority="1713">
      <formula>$C77=3</formula>
    </cfRule>
    <cfRule type="expression" dxfId="502" priority="1714">
      <formula>$C77=2</formula>
    </cfRule>
  </conditionalFormatting>
  <conditionalFormatting sqref="Z77:NY78">
    <cfRule type="expression" dxfId="501" priority="1716">
      <formula>AND($W77&lt;=Z$8,$X77&gt;=Z$8)</formula>
    </cfRule>
  </conditionalFormatting>
  <conditionalFormatting sqref="Z77:NY78">
    <cfRule type="expression" dxfId="500" priority="1717" stopIfTrue="1">
      <formula>AND($E$8&gt;=Z$8,$E$8&lt;AA$8)</formula>
    </cfRule>
    <cfRule type="expression" priority="1718" stopIfTrue="1">
      <formula>IF(OR($R$6="Monthly",$R$6="Quarterly"),OR(AA$8&lt;=$Q77,Z$8&gt;$R77),OR(Z$8&gt;$R77,Z$8&lt;$Q77))</formula>
    </cfRule>
    <cfRule type="expression" dxfId="499" priority="1719" stopIfTrue="1">
      <formula>OR($O77&gt;=1,IF(OR($R$6="Quarterly",$R$6="Monthly"),AA$8&lt;=$Q77+$U77,Z$8&lt;$Q77+$U77))</formula>
    </cfRule>
    <cfRule type="expression" dxfId="498" priority="1720" stopIfTrue="1">
      <formula>$P77="k"</formula>
    </cfRule>
    <cfRule type="expression" dxfId="497" priority="1721" stopIfTrue="1">
      <formula>$P77="o"</formula>
    </cfRule>
    <cfRule type="expression" dxfId="496" priority="1722" stopIfTrue="1">
      <formula>$P77="y"</formula>
    </cfRule>
    <cfRule type="expression" dxfId="495" priority="1723" stopIfTrue="1">
      <formula>$P77="p"</formula>
    </cfRule>
    <cfRule type="expression" dxfId="494" priority="1724" stopIfTrue="1">
      <formula>$P77="g"</formula>
    </cfRule>
    <cfRule type="expression" dxfId="493" priority="1725" stopIfTrue="1">
      <formula>$P77="r"</formula>
    </cfRule>
    <cfRule type="expression" dxfId="492" priority="1726" stopIfTrue="1">
      <formula>$P77=1</formula>
    </cfRule>
    <cfRule type="expression" dxfId="491" priority="1727" stopIfTrue="1">
      <formula>$P77=2</formula>
    </cfRule>
    <cfRule type="expression" dxfId="490" priority="1728" stopIfTrue="1">
      <formula>$P77=3</formula>
    </cfRule>
    <cfRule type="expression" dxfId="489" priority="1729" stopIfTrue="1">
      <formula>$P77=4</formula>
    </cfRule>
    <cfRule type="expression" dxfId="488" priority="1730" stopIfTrue="1">
      <formula>$P77=5</formula>
    </cfRule>
    <cfRule type="expression" dxfId="487" priority="1731" stopIfTrue="1">
      <formula>$P77=6</formula>
    </cfRule>
    <cfRule type="expression" dxfId="486" priority="1732" stopIfTrue="1">
      <formula>TRUE</formula>
    </cfRule>
  </conditionalFormatting>
  <conditionalFormatting sqref="Q77:Q78">
    <cfRule type="expression" dxfId="485" priority="1708">
      <formula>(dateformat="dmy")</formula>
    </cfRule>
  </conditionalFormatting>
  <conditionalFormatting sqref="R77:R78">
    <cfRule type="expression" dxfId="484" priority="1706">
      <formula>AND(enddate_highlight="on",R77&lt;TODAY(),O77&lt;100%)</formula>
    </cfRule>
    <cfRule type="expression" dxfId="483" priority="1707">
      <formula>AND(enddate_highlight="on",R77&lt;=TODAY()+enddate_highlight_days,O77&lt;100%)</formula>
    </cfRule>
  </conditionalFormatting>
  <conditionalFormatting sqref="R77:R78">
    <cfRule type="expression" dxfId="482" priority="1705">
      <formula>(dateformat="dmy")</formula>
    </cfRule>
  </conditionalFormatting>
  <conditionalFormatting sqref="K77:L77">
    <cfRule type="expression" dxfId="481" priority="1704">
      <formula>(dateformat="dmy")</formula>
    </cfRule>
  </conditionalFormatting>
  <conditionalFormatting sqref="K78:L78">
    <cfRule type="expression" dxfId="480" priority="1703">
      <formula>(dateformat="dmy")</formula>
    </cfRule>
  </conditionalFormatting>
  <conditionalFormatting sqref="E80:E81">
    <cfRule type="expression" dxfId="479" priority="1679">
      <formula>$C80=7</formula>
    </cfRule>
    <cfRule type="expression" dxfId="478" priority="1680">
      <formula>$C80=6</formula>
    </cfRule>
    <cfRule type="expression" dxfId="477" priority="1681">
      <formula>$C80=5</formula>
    </cfRule>
    <cfRule type="expression" dxfId="476" priority="1682">
      <formula>$C80=4</formula>
    </cfRule>
    <cfRule type="expression" dxfId="475" priority="1683">
      <formula>$C80=3</formula>
    </cfRule>
    <cfRule type="expression" dxfId="474" priority="1684">
      <formula>$C80=2</formula>
    </cfRule>
  </conditionalFormatting>
  <conditionalFormatting sqref="Z80:NY81">
    <cfRule type="expression" dxfId="473" priority="1686">
      <formula>AND($W80&lt;=Z$8,$X80&gt;=Z$8)</formula>
    </cfRule>
  </conditionalFormatting>
  <conditionalFormatting sqref="Z80:NY81">
    <cfRule type="expression" dxfId="472" priority="1687" stopIfTrue="1">
      <formula>AND($E$8&gt;=Z$8,$E$8&lt;AA$8)</formula>
    </cfRule>
    <cfRule type="expression" priority="1688" stopIfTrue="1">
      <formula>IF(OR($R$6="Monthly",$R$6="Quarterly"),OR(AA$8&lt;=$Q80,Z$8&gt;$R80),OR(Z$8&gt;$R80,Z$8&lt;$Q80))</formula>
    </cfRule>
    <cfRule type="expression" dxfId="471" priority="1689" stopIfTrue="1">
      <formula>OR($O80&gt;=1,IF(OR($R$6="Quarterly",$R$6="Monthly"),AA$8&lt;=$Q80+$U80,Z$8&lt;$Q80+$U80))</formula>
    </cfRule>
    <cfRule type="expression" dxfId="470" priority="1690" stopIfTrue="1">
      <formula>$P80="k"</formula>
    </cfRule>
    <cfRule type="expression" dxfId="469" priority="1691" stopIfTrue="1">
      <formula>$P80="o"</formula>
    </cfRule>
    <cfRule type="expression" dxfId="468" priority="1692" stopIfTrue="1">
      <formula>$P80="y"</formula>
    </cfRule>
    <cfRule type="expression" dxfId="467" priority="1693" stopIfTrue="1">
      <formula>$P80="p"</formula>
    </cfRule>
    <cfRule type="expression" dxfId="466" priority="1694" stopIfTrue="1">
      <formula>$P80="g"</formula>
    </cfRule>
    <cfRule type="expression" dxfId="465" priority="1695" stopIfTrue="1">
      <formula>$P80="r"</formula>
    </cfRule>
    <cfRule type="expression" dxfId="464" priority="1696" stopIfTrue="1">
      <formula>$P80=1</formula>
    </cfRule>
    <cfRule type="expression" dxfId="463" priority="1697" stopIfTrue="1">
      <formula>$P80=2</formula>
    </cfRule>
    <cfRule type="expression" dxfId="462" priority="1698" stopIfTrue="1">
      <formula>$P80=3</formula>
    </cfRule>
    <cfRule type="expression" dxfId="461" priority="1699" stopIfTrue="1">
      <formula>$P80=4</formula>
    </cfRule>
    <cfRule type="expression" dxfId="460" priority="1700" stopIfTrue="1">
      <formula>$P80=5</formula>
    </cfRule>
    <cfRule type="expression" dxfId="459" priority="1701" stopIfTrue="1">
      <formula>$P80=6</formula>
    </cfRule>
    <cfRule type="expression" dxfId="458" priority="1702" stopIfTrue="1">
      <formula>TRUE</formula>
    </cfRule>
  </conditionalFormatting>
  <conditionalFormatting sqref="Q80:Q81">
    <cfRule type="expression" dxfId="457" priority="1678">
      <formula>(dateformat="dmy")</formula>
    </cfRule>
  </conditionalFormatting>
  <conditionalFormatting sqref="R80:R81">
    <cfRule type="expression" dxfId="456" priority="1676">
      <formula>AND(enddate_highlight="on",R80&lt;TODAY(),O80&lt;100%)</formula>
    </cfRule>
    <cfRule type="expression" dxfId="455" priority="1677">
      <formula>AND(enddate_highlight="on",R80&lt;=TODAY()+enddate_highlight_days,O80&lt;100%)</formula>
    </cfRule>
  </conditionalFormatting>
  <conditionalFormatting sqref="R80:R81">
    <cfRule type="expression" dxfId="454" priority="1675">
      <formula>(dateformat="dmy")</formula>
    </cfRule>
  </conditionalFormatting>
  <conditionalFormatting sqref="K80:L80">
    <cfRule type="expression" dxfId="453" priority="1674">
      <formula>(dateformat="dmy")</formula>
    </cfRule>
  </conditionalFormatting>
  <conditionalFormatting sqref="K81:L81">
    <cfRule type="expression" dxfId="452" priority="1673">
      <formula>(dateformat="dmy")</formula>
    </cfRule>
  </conditionalFormatting>
  <conditionalFormatting sqref="E113">
    <cfRule type="expression" dxfId="451" priority="1649">
      <formula>$C113=7</formula>
    </cfRule>
    <cfRule type="expression" dxfId="450" priority="1650">
      <formula>$C113=6</formula>
    </cfRule>
    <cfRule type="expression" dxfId="449" priority="1651">
      <formula>$C113=5</formula>
    </cfRule>
    <cfRule type="expression" dxfId="448" priority="1652">
      <formula>$C113=4</formula>
    </cfRule>
    <cfRule type="expression" dxfId="447" priority="1653">
      <formula>$C113=3</formula>
    </cfRule>
    <cfRule type="expression" dxfId="446" priority="1654">
      <formula>$C113=2</formula>
    </cfRule>
  </conditionalFormatting>
  <conditionalFormatting sqref="Q113">
    <cfRule type="expression" dxfId="445" priority="1648">
      <formula>(dateformat="dmy")</formula>
    </cfRule>
  </conditionalFormatting>
  <conditionalFormatting sqref="R113">
    <cfRule type="expression" dxfId="444" priority="1646">
      <formula>AND(enddate_highlight="on",R113&lt;TODAY(),O113&lt;100%)</formula>
    </cfRule>
    <cfRule type="expression" dxfId="443" priority="1647">
      <formula>AND(enddate_highlight="on",R113&lt;=TODAY()+enddate_highlight_days,O113&lt;100%)</formula>
    </cfRule>
  </conditionalFormatting>
  <conditionalFormatting sqref="K113:L113 R113">
    <cfRule type="expression" dxfId="442" priority="1645">
      <formula>(dateformat="dmy")</formula>
    </cfRule>
  </conditionalFormatting>
  <conditionalFormatting sqref="E114">
    <cfRule type="expression" dxfId="441" priority="1621">
      <formula>$C114=7</formula>
    </cfRule>
    <cfRule type="expression" dxfId="440" priority="1622">
      <formula>$C114=6</formula>
    </cfRule>
    <cfRule type="expression" dxfId="439" priority="1623">
      <formula>$C114=5</formula>
    </cfRule>
    <cfRule type="expression" dxfId="438" priority="1624">
      <formula>$C114=4</formula>
    </cfRule>
    <cfRule type="expression" dxfId="437" priority="1625">
      <formula>$C114=3</formula>
    </cfRule>
    <cfRule type="expression" dxfId="436" priority="1626">
      <formula>$C114=2</formula>
    </cfRule>
  </conditionalFormatting>
  <conditionalFormatting sqref="Q114">
    <cfRule type="expression" dxfId="435" priority="1620">
      <formula>(dateformat="dmy")</formula>
    </cfRule>
  </conditionalFormatting>
  <conditionalFormatting sqref="R114">
    <cfRule type="expression" dxfId="434" priority="1618">
      <formula>AND(enddate_highlight="on",R114&lt;TODAY(),O114&lt;100%)</formula>
    </cfRule>
    <cfRule type="expression" dxfId="433" priority="1619">
      <formula>AND(enddate_highlight="on",R114&lt;=TODAY()+enddate_highlight_days,O114&lt;100%)</formula>
    </cfRule>
  </conditionalFormatting>
  <conditionalFormatting sqref="K114:L114 R114">
    <cfRule type="expression" dxfId="432" priority="1617">
      <formula>(dateformat="dmy")</formula>
    </cfRule>
  </conditionalFormatting>
  <conditionalFormatting sqref="E115">
    <cfRule type="expression" dxfId="431" priority="1593">
      <formula>$C115=7</formula>
    </cfRule>
    <cfRule type="expression" dxfId="430" priority="1594">
      <formula>$C115=6</formula>
    </cfRule>
    <cfRule type="expression" dxfId="429" priority="1595">
      <formula>$C115=5</formula>
    </cfRule>
    <cfRule type="expression" dxfId="428" priority="1596">
      <formula>$C115=4</formula>
    </cfRule>
    <cfRule type="expression" dxfId="427" priority="1597">
      <formula>$C115=3</formula>
    </cfRule>
    <cfRule type="expression" dxfId="426" priority="1598">
      <formula>$C115=2</formula>
    </cfRule>
  </conditionalFormatting>
  <conditionalFormatting sqref="Q115">
    <cfRule type="expression" dxfId="425" priority="1592">
      <formula>(dateformat="dmy")</formula>
    </cfRule>
  </conditionalFormatting>
  <conditionalFormatting sqref="R115">
    <cfRule type="expression" dxfId="424" priority="1590">
      <formula>AND(enddate_highlight="on",R115&lt;TODAY(),O115&lt;100%)</formula>
    </cfRule>
    <cfRule type="expression" dxfId="423" priority="1591">
      <formula>AND(enddate_highlight="on",R115&lt;=TODAY()+enddate_highlight_days,O115&lt;100%)</formula>
    </cfRule>
  </conditionalFormatting>
  <conditionalFormatting sqref="K115:L115 R115">
    <cfRule type="expression" dxfId="422" priority="1589">
      <formula>(dateformat="dmy")</formula>
    </cfRule>
  </conditionalFormatting>
  <conditionalFormatting sqref="L68:L69">
    <cfRule type="expression" dxfId="421" priority="1588">
      <formula>(dateformat="dmy")</formula>
    </cfRule>
  </conditionalFormatting>
  <conditionalFormatting sqref="L71">
    <cfRule type="expression" dxfId="420" priority="1587">
      <formula>(dateformat="dmy")</formula>
    </cfRule>
  </conditionalFormatting>
  <conditionalFormatting sqref="L72">
    <cfRule type="expression" dxfId="419" priority="1586">
      <formula>(dateformat="dmy")</formula>
    </cfRule>
  </conditionalFormatting>
  <conditionalFormatting sqref="L70">
    <cfRule type="expression" dxfId="418" priority="1585">
      <formula>(dateformat="dmy")</formula>
    </cfRule>
  </conditionalFormatting>
  <conditionalFormatting sqref="L73">
    <cfRule type="expression" dxfId="417" priority="1584">
      <formula>(dateformat="dmy")</formula>
    </cfRule>
  </conditionalFormatting>
  <conditionalFormatting sqref="L74">
    <cfRule type="expression" dxfId="416" priority="1583">
      <formula>(dateformat="dmy")</formula>
    </cfRule>
  </conditionalFormatting>
  <conditionalFormatting sqref="E79">
    <cfRule type="expression" dxfId="415" priority="1559">
      <formula>$C79=7</formula>
    </cfRule>
    <cfRule type="expression" dxfId="414" priority="1560">
      <formula>$C79=6</formula>
    </cfRule>
    <cfRule type="expression" dxfId="413" priority="1561">
      <formula>$C79=5</formula>
    </cfRule>
    <cfRule type="expression" dxfId="412" priority="1562">
      <formula>$C79=4</formula>
    </cfRule>
    <cfRule type="expression" dxfId="411" priority="1563">
      <formula>$C79=3</formula>
    </cfRule>
    <cfRule type="expression" dxfId="410" priority="1564">
      <formula>$C79=2</formula>
    </cfRule>
  </conditionalFormatting>
  <conditionalFormatting sqref="Z79:NY79">
    <cfRule type="expression" dxfId="409" priority="1566">
      <formula>AND($W79&lt;=Z$8,$X79&gt;=Z$8)</formula>
    </cfRule>
  </conditionalFormatting>
  <conditionalFormatting sqref="Z79:NY79">
    <cfRule type="expression" dxfId="408" priority="1567" stopIfTrue="1">
      <formula>AND($E$8&gt;=Z$8,$E$8&lt;AA$8)</formula>
    </cfRule>
    <cfRule type="expression" priority="1568" stopIfTrue="1">
      <formula>IF(OR($R$6="Monthly",$R$6="Quarterly"),OR(AA$8&lt;=$Q79,Z$8&gt;$R79),OR(Z$8&gt;$R79,Z$8&lt;$Q79))</formula>
    </cfRule>
    <cfRule type="expression" dxfId="407" priority="1569" stopIfTrue="1">
      <formula>OR($O79&gt;=1,IF(OR($R$6="Quarterly",$R$6="Monthly"),AA$8&lt;=$Q79+$U79,Z$8&lt;$Q79+$U79))</formula>
    </cfRule>
    <cfRule type="expression" dxfId="406" priority="1570" stopIfTrue="1">
      <formula>$P79="k"</formula>
    </cfRule>
    <cfRule type="expression" dxfId="405" priority="1571" stopIfTrue="1">
      <formula>$P79="o"</formula>
    </cfRule>
    <cfRule type="expression" dxfId="404" priority="1572" stopIfTrue="1">
      <formula>$P79="y"</formula>
    </cfRule>
    <cfRule type="expression" dxfId="403" priority="1573" stopIfTrue="1">
      <formula>$P79="p"</formula>
    </cfRule>
    <cfRule type="expression" dxfId="402" priority="1574" stopIfTrue="1">
      <formula>$P79="g"</formula>
    </cfRule>
    <cfRule type="expression" dxfId="401" priority="1575" stopIfTrue="1">
      <formula>$P79="r"</formula>
    </cfRule>
    <cfRule type="expression" dxfId="400" priority="1576" stopIfTrue="1">
      <formula>$P79=1</formula>
    </cfRule>
    <cfRule type="expression" dxfId="399" priority="1577" stopIfTrue="1">
      <formula>$P79=2</formula>
    </cfRule>
    <cfRule type="expression" dxfId="398" priority="1578" stopIfTrue="1">
      <formula>$P79=3</formula>
    </cfRule>
    <cfRule type="expression" dxfId="397" priority="1579" stopIfTrue="1">
      <formula>$P79=4</formula>
    </cfRule>
    <cfRule type="expression" dxfId="396" priority="1580" stopIfTrue="1">
      <formula>$P79=5</formula>
    </cfRule>
    <cfRule type="expression" dxfId="395" priority="1581" stopIfTrue="1">
      <formula>$P79=6</formula>
    </cfRule>
    <cfRule type="expression" dxfId="394" priority="1582" stopIfTrue="1">
      <formula>TRUE</formula>
    </cfRule>
  </conditionalFormatting>
  <conditionalFormatting sqref="Q79">
    <cfRule type="expression" dxfId="393" priority="1558">
      <formula>(dateformat="dmy")</formula>
    </cfRule>
  </conditionalFormatting>
  <conditionalFormatting sqref="R79">
    <cfRule type="expression" dxfId="392" priority="1556">
      <formula>AND(enddate_highlight="on",R79&lt;TODAY(),O79&lt;100%)</formula>
    </cfRule>
    <cfRule type="expression" dxfId="391" priority="1557">
      <formula>AND(enddate_highlight="on",R79&lt;=TODAY()+enddate_highlight_days,O79&lt;100%)</formula>
    </cfRule>
  </conditionalFormatting>
  <conditionalFormatting sqref="R79">
    <cfRule type="expression" dxfId="390" priority="1555">
      <formula>(dateformat="dmy")</formula>
    </cfRule>
  </conditionalFormatting>
  <conditionalFormatting sqref="K79:L79">
    <cfRule type="expression" dxfId="389" priority="1554">
      <formula>(dateformat="dmy")</formula>
    </cfRule>
  </conditionalFormatting>
  <conditionalFormatting sqref="Q107">
    <cfRule type="expression" dxfId="388" priority="1507">
      <formula>(dateformat="dmy")</formula>
    </cfRule>
  </conditionalFormatting>
  <conditionalFormatting sqref="R107">
    <cfRule type="expression" dxfId="387" priority="1505">
      <formula>AND(enddate_highlight="on",R107&lt;TODAY(),O107&lt;100%)</formula>
    </cfRule>
    <cfRule type="expression" dxfId="386" priority="1506">
      <formula>AND(enddate_highlight="on",R107&lt;=TODAY()+enddate_highlight_days,O107&lt;100%)</formula>
    </cfRule>
  </conditionalFormatting>
  <conditionalFormatting sqref="R107">
    <cfRule type="expression" dxfId="385" priority="1504">
      <formula>(dateformat="dmy")</formula>
    </cfRule>
  </conditionalFormatting>
  <conditionalFormatting sqref="K107:L107">
    <cfRule type="expression" dxfId="384" priority="1503">
      <formula>(dateformat="dmy")</formula>
    </cfRule>
  </conditionalFormatting>
  <conditionalFormatting sqref="Q108">
    <cfRule type="expression" dxfId="383" priority="1478">
      <formula>(dateformat="dmy")</formula>
    </cfRule>
  </conditionalFormatting>
  <conditionalFormatting sqref="R108">
    <cfRule type="expression" dxfId="382" priority="1476">
      <formula>AND(enddate_highlight="on",R108&lt;TODAY(),O108&lt;100%)</formula>
    </cfRule>
    <cfRule type="expression" dxfId="381" priority="1477">
      <formula>AND(enddate_highlight="on",R108&lt;=TODAY()+enddate_highlight_days,O108&lt;100%)</formula>
    </cfRule>
  </conditionalFormatting>
  <conditionalFormatting sqref="R108">
    <cfRule type="expression" dxfId="380" priority="1475">
      <formula>(dateformat="dmy")</formula>
    </cfRule>
  </conditionalFormatting>
  <conditionalFormatting sqref="K108:L108">
    <cfRule type="expression" dxfId="379" priority="1474">
      <formula>(dateformat="dmy")</formula>
    </cfRule>
  </conditionalFormatting>
  <conditionalFormatting sqref="Q109">
    <cfRule type="expression" dxfId="378" priority="1449">
      <formula>(dateformat="dmy")</formula>
    </cfRule>
  </conditionalFormatting>
  <conditionalFormatting sqref="R109">
    <cfRule type="expression" dxfId="377" priority="1447">
      <formula>AND(enddate_highlight="on",R109&lt;TODAY(),O109&lt;100%)</formula>
    </cfRule>
    <cfRule type="expression" dxfId="376" priority="1448">
      <formula>AND(enddate_highlight="on",R109&lt;=TODAY()+enddate_highlight_days,O109&lt;100%)</formula>
    </cfRule>
  </conditionalFormatting>
  <conditionalFormatting sqref="R109">
    <cfRule type="expression" dxfId="375" priority="1446">
      <formula>(dateformat="dmy")</formula>
    </cfRule>
  </conditionalFormatting>
  <conditionalFormatting sqref="K109:L109">
    <cfRule type="expression" dxfId="374" priority="1445">
      <formula>(dateformat="dmy")</formula>
    </cfRule>
  </conditionalFormatting>
  <conditionalFormatting sqref="Q110">
    <cfRule type="expression" dxfId="373" priority="1420">
      <formula>(dateformat="dmy")</formula>
    </cfRule>
  </conditionalFormatting>
  <conditionalFormatting sqref="R110">
    <cfRule type="expression" dxfId="372" priority="1418">
      <formula>AND(enddate_highlight="on",R110&lt;TODAY(),O110&lt;100%)</formula>
    </cfRule>
    <cfRule type="expression" dxfId="371" priority="1419">
      <formula>AND(enddate_highlight="on",R110&lt;=TODAY()+enddate_highlight_days,O110&lt;100%)</formula>
    </cfRule>
  </conditionalFormatting>
  <conditionalFormatting sqref="R110">
    <cfRule type="expression" dxfId="370" priority="1417">
      <formula>(dateformat="dmy")</formula>
    </cfRule>
  </conditionalFormatting>
  <conditionalFormatting sqref="K110:L110">
    <cfRule type="expression" dxfId="369" priority="1416">
      <formula>(dateformat="dmy")</formula>
    </cfRule>
  </conditionalFormatting>
  <conditionalFormatting sqref="Q111">
    <cfRule type="expression" dxfId="368" priority="1391">
      <formula>(dateformat="dmy")</formula>
    </cfRule>
  </conditionalFormatting>
  <conditionalFormatting sqref="R111">
    <cfRule type="expression" dxfId="367" priority="1389">
      <formula>AND(enddate_highlight="on",R111&lt;TODAY(),O111&lt;100%)</formula>
    </cfRule>
    <cfRule type="expression" dxfId="366" priority="1390">
      <formula>AND(enddate_highlight="on",R111&lt;=TODAY()+enddate_highlight_days,O111&lt;100%)</formula>
    </cfRule>
  </conditionalFormatting>
  <conditionalFormatting sqref="R111">
    <cfRule type="expression" dxfId="365" priority="1388">
      <formula>(dateformat="dmy")</formula>
    </cfRule>
  </conditionalFormatting>
  <conditionalFormatting sqref="K111:L111">
    <cfRule type="expression" dxfId="364" priority="1387">
      <formula>(dateformat="dmy")</formula>
    </cfRule>
  </conditionalFormatting>
  <conditionalFormatting sqref="Q93">
    <cfRule type="expression" dxfId="363" priority="1362">
      <formula>(dateformat="dmy")</formula>
    </cfRule>
  </conditionalFormatting>
  <conditionalFormatting sqref="R93">
    <cfRule type="expression" dxfId="362" priority="1360">
      <formula>AND(enddate_highlight="on",R93&lt;TODAY(),O93&lt;100%)</formula>
    </cfRule>
    <cfRule type="expression" dxfId="361" priority="1361">
      <formula>AND(enddate_highlight="on",R93&lt;=TODAY()+enddate_highlight_days,O93&lt;100%)</formula>
    </cfRule>
  </conditionalFormatting>
  <conditionalFormatting sqref="R93">
    <cfRule type="expression" dxfId="360" priority="1359">
      <formula>(dateformat="dmy")</formula>
    </cfRule>
  </conditionalFormatting>
  <conditionalFormatting sqref="K93:L93">
    <cfRule type="expression" dxfId="359" priority="1358">
      <formula>(dateformat="dmy")</formula>
    </cfRule>
  </conditionalFormatting>
  <conditionalFormatting sqref="E93">
    <cfRule type="expression" dxfId="358" priority="1352">
      <formula>$C93=7</formula>
    </cfRule>
    <cfRule type="expression" dxfId="357" priority="1353">
      <formula>$C93=6</formula>
    </cfRule>
    <cfRule type="expression" dxfId="356" priority="1354">
      <formula>$C93=5</formula>
    </cfRule>
    <cfRule type="expression" dxfId="355" priority="1355">
      <formula>$C93=4</formula>
    </cfRule>
    <cfRule type="expression" dxfId="354" priority="1356">
      <formula>$C93=3</formula>
    </cfRule>
    <cfRule type="expression" dxfId="353" priority="1357">
      <formula>$C93=2</formula>
    </cfRule>
  </conditionalFormatting>
  <conditionalFormatting sqref="Q94">
    <cfRule type="expression" dxfId="352" priority="1333">
      <formula>(dateformat="dmy")</formula>
    </cfRule>
  </conditionalFormatting>
  <conditionalFormatting sqref="R94">
    <cfRule type="expression" dxfId="351" priority="1331">
      <formula>AND(enddate_highlight="on",R94&lt;TODAY(),O94&lt;100%)</formula>
    </cfRule>
    <cfRule type="expression" dxfId="350" priority="1332">
      <formula>AND(enddate_highlight="on",R94&lt;=TODAY()+enddate_highlight_days,O94&lt;100%)</formula>
    </cfRule>
  </conditionalFormatting>
  <conditionalFormatting sqref="R94">
    <cfRule type="expression" dxfId="349" priority="1330">
      <formula>(dateformat="dmy")</formula>
    </cfRule>
  </conditionalFormatting>
  <conditionalFormatting sqref="K94:L94 K95:K96">
    <cfRule type="expression" dxfId="348" priority="1329">
      <formula>(dateformat="dmy")</formula>
    </cfRule>
  </conditionalFormatting>
  <conditionalFormatting sqref="E94">
    <cfRule type="expression" dxfId="347" priority="1323">
      <formula>$C94=7</formula>
    </cfRule>
    <cfRule type="expression" dxfId="346" priority="1324">
      <formula>$C94=6</formula>
    </cfRule>
    <cfRule type="expression" dxfId="345" priority="1325">
      <formula>$C94=5</formula>
    </cfRule>
    <cfRule type="expression" dxfId="344" priority="1326">
      <formula>$C94=4</formula>
    </cfRule>
    <cfRule type="expression" dxfId="343" priority="1327">
      <formula>$C94=3</formula>
    </cfRule>
    <cfRule type="expression" dxfId="342" priority="1328">
      <formula>$C94=2</formula>
    </cfRule>
  </conditionalFormatting>
  <conditionalFormatting sqref="Q95">
    <cfRule type="expression" dxfId="341" priority="1304">
      <formula>(dateformat="dmy")</formula>
    </cfRule>
  </conditionalFormatting>
  <conditionalFormatting sqref="R95">
    <cfRule type="expression" dxfId="340" priority="1302">
      <formula>AND(enddate_highlight="on",R95&lt;TODAY(),O95&lt;100%)</formula>
    </cfRule>
    <cfRule type="expression" dxfId="339" priority="1303">
      <formula>AND(enddate_highlight="on",R95&lt;=TODAY()+enddate_highlight_days,O95&lt;100%)</formula>
    </cfRule>
  </conditionalFormatting>
  <conditionalFormatting sqref="R95">
    <cfRule type="expression" dxfId="338" priority="1301">
      <formula>(dateformat="dmy")</formula>
    </cfRule>
  </conditionalFormatting>
  <conditionalFormatting sqref="E95">
    <cfRule type="expression" dxfId="337" priority="1294">
      <formula>$C95=7</formula>
    </cfRule>
    <cfRule type="expression" dxfId="336" priority="1295">
      <formula>$C95=6</formula>
    </cfRule>
    <cfRule type="expression" dxfId="335" priority="1296">
      <formula>$C95=5</formula>
    </cfRule>
    <cfRule type="expression" dxfId="334" priority="1297">
      <formula>$C95=4</formula>
    </cfRule>
    <cfRule type="expression" dxfId="333" priority="1298">
      <formula>$C95=3</formula>
    </cfRule>
    <cfRule type="expression" dxfId="332" priority="1299">
      <formula>$C95=2</formula>
    </cfRule>
  </conditionalFormatting>
  <conditionalFormatting sqref="Q96">
    <cfRule type="expression" dxfId="331" priority="1275">
      <formula>(dateformat="dmy")</formula>
    </cfRule>
  </conditionalFormatting>
  <conditionalFormatting sqref="R96">
    <cfRule type="expression" dxfId="330" priority="1273">
      <formula>AND(enddate_highlight="on",R96&lt;TODAY(),O96&lt;100%)</formula>
    </cfRule>
    <cfRule type="expression" dxfId="329" priority="1274">
      <formula>AND(enddate_highlight="on",R96&lt;=TODAY()+enddate_highlight_days,O96&lt;100%)</formula>
    </cfRule>
  </conditionalFormatting>
  <conditionalFormatting sqref="R96">
    <cfRule type="expression" dxfId="328" priority="1272">
      <formula>(dateformat="dmy")</formula>
    </cfRule>
  </conditionalFormatting>
  <conditionalFormatting sqref="E96">
    <cfRule type="expression" dxfId="327" priority="1265">
      <formula>$C96=7</formula>
    </cfRule>
    <cfRule type="expression" dxfId="326" priority="1266">
      <formula>$C96=6</formula>
    </cfRule>
    <cfRule type="expression" dxfId="325" priority="1267">
      <formula>$C96=5</formula>
    </cfRule>
    <cfRule type="expression" dxfId="324" priority="1268">
      <formula>$C96=4</formula>
    </cfRule>
    <cfRule type="expression" dxfId="323" priority="1269">
      <formula>$C96=3</formula>
    </cfRule>
    <cfRule type="expression" dxfId="322" priority="1270">
      <formula>$C96=2</formula>
    </cfRule>
  </conditionalFormatting>
  <conditionalFormatting sqref="Q97">
    <cfRule type="expression" dxfId="321" priority="1217">
      <formula>(dateformat="dmy")</formula>
    </cfRule>
  </conditionalFormatting>
  <conditionalFormatting sqref="R97">
    <cfRule type="expression" dxfId="320" priority="1215">
      <formula>AND(enddate_highlight="on",R97&lt;TODAY(),O97&lt;100%)</formula>
    </cfRule>
    <cfRule type="expression" dxfId="319" priority="1216">
      <formula>AND(enddate_highlight="on",R97&lt;=TODAY()+enddate_highlight_days,O97&lt;100%)</formula>
    </cfRule>
  </conditionalFormatting>
  <conditionalFormatting sqref="R97">
    <cfRule type="expression" dxfId="318" priority="1214">
      <formula>(dateformat="dmy")</formula>
    </cfRule>
  </conditionalFormatting>
  <conditionalFormatting sqref="K97:L97">
    <cfRule type="expression" dxfId="317" priority="1213">
      <formula>(dateformat="dmy")</formula>
    </cfRule>
  </conditionalFormatting>
  <conditionalFormatting sqref="Q98">
    <cfRule type="expression" dxfId="316" priority="1188">
      <formula>(dateformat="dmy")</formula>
    </cfRule>
  </conditionalFormatting>
  <conditionalFormatting sqref="R98">
    <cfRule type="expression" dxfId="315" priority="1186">
      <formula>AND(enddate_highlight="on",R98&lt;TODAY(),O98&lt;100%)</formula>
    </cfRule>
    <cfRule type="expression" dxfId="314" priority="1187">
      <formula>AND(enddate_highlight="on",R98&lt;=TODAY()+enddate_highlight_days,O98&lt;100%)</formula>
    </cfRule>
  </conditionalFormatting>
  <conditionalFormatting sqref="R98">
    <cfRule type="expression" dxfId="313" priority="1185">
      <formula>(dateformat="dmy")</formula>
    </cfRule>
  </conditionalFormatting>
  <conditionalFormatting sqref="K98:L98">
    <cfRule type="expression" dxfId="312" priority="1184">
      <formula>(dateformat="dmy")</formula>
    </cfRule>
  </conditionalFormatting>
  <conditionalFormatting sqref="K103:L111">
    <cfRule type="expression" dxfId="311" priority="1126">
      <formula>(dateformat="dmy")</formula>
    </cfRule>
  </conditionalFormatting>
  <conditionalFormatting sqref="Q103:Q111">
    <cfRule type="expression" dxfId="310" priority="1130">
      <formula>(dateformat="dmy")</formula>
    </cfRule>
  </conditionalFormatting>
  <conditionalFormatting sqref="R103:R111">
    <cfRule type="expression" dxfId="309" priority="1127">
      <formula>(dateformat="dmy")</formula>
    </cfRule>
  </conditionalFormatting>
  <conditionalFormatting sqref="L96">
    <cfRule type="expression" dxfId="308" priority="1117">
      <formula>(dateformat="dmy")</formula>
    </cfRule>
  </conditionalFormatting>
  <conditionalFormatting sqref="L95">
    <cfRule type="expression" dxfId="307" priority="1118">
      <formula>(dateformat="dmy")</formula>
    </cfRule>
  </conditionalFormatting>
  <conditionalFormatting sqref="Q122">
    <cfRule type="expression" dxfId="306" priority="1098">
      <formula>(dateformat="dmy")</formula>
    </cfRule>
  </conditionalFormatting>
  <conditionalFormatting sqref="R122">
    <cfRule type="expression" dxfId="305" priority="1096">
      <formula>AND(enddate_highlight="on",R122&lt;TODAY(),O122&lt;100%)</formula>
    </cfRule>
    <cfRule type="expression" dxfId="304" priority="1097">
      <formula>AND(enddate_highlight="on",R122&lt;=TODAY()+enddate_highlight_days,O122&lt;100%)</formula>
    </cfRule>
  </conditionalFormatting>
  <conditionalFormatting sqref="R122 W122:X122">
    <cfRule type="expression" dxfId="303" priority="1095">
      <formula>(dateformat="dmy")</formula>
    </cfRule>
  </conditionalFormatting>
  <conditionalFormatting sqref="K122:L122">
    <cfRule type="expression" dxfId="302" priority="1094">
      <formula>(dateformat="dmy")</formula>
    </cfRule>
  </conditionalFormatting>
  <conditionalFormatting sqref="Q123">
    <cfRule type="expression" dxfId="301" priority="1069">
      <formula>(dateformat="dmy")</formula>
    </cfRule>
  </conditionalFormatting>
  <conditionalFormatting sqref="R123">
    <cfRule type="expression" dxfId="300" priority="1067">
      <formula>AND(enddate_highlight="on",R123&lt;TODAY(),O123&lt;100%)</formula>
    </cfRule>
    <cfRule type="expression" dxfId="299" priority="1068">
      <formula>AND(enddate_highlight="on",R123&lt;=TODAY()+enddate_highlight_days,O123&lt;100%)</formula>
    </cfRule>
  </conditionalFormatting>
  <conditionalFormatting sqref="R123 W123:X123">
    <cfRule type="expression" dxfId="298" priority="1066">
      <formula>(dateformat="dmy")</formula>
    </cfRule>
  </conditionalFormatting>
  <conditionalFormatting sqref="K123:L123">
    <cfRule type="expression" dxfId="297" priority="1065">
      <formula>(dateformat="dmy")</formula>
    </cfRule>
  </conditionalFormatting>
  <conditionalFormatting sqref="E123">
    <cfRule type="expression" dxfId="296" priority="1059">
      <formula>$C123=7</formula>
    </cfRule>
    <cfRule type="expression" dxfId="295" priority="1060">
      <formula>$C123=6</formula>
    </cfRule>
    <cfRule type="expression" dxfId="294" priority="1061">
      <formula>$C123=5</formula>
    </cfRule>
    <cfRule type="expression" dxfId="293" priority="1062">
      <formula>$C123=4</formula>
    </cfRule>
    <cfRule type="expression" dxfId="292" priority="1063">
      <formula>$C123=3</formula>
    </cfRule>
    <cfRule type="expression" dxfId="291" priority="1064">
      <formula>$C123=2</formula>
    </cfRule>
  </conditionalFormatting>
  <conditionalFormatting sqref="Q124">
    <cfRule type="expression" dxfId="290" priority="1040">
      <formula>(dateformat="dmy")</formula>
    </cfRule>
  </conditionalFormatting>
  <conditionalFormatting sqref="R124">
    <cfRule type="expression" dxfId="289" priority="1038">
      <formula>AND(enddate_highlight="on",R124&lt;TODAY(),O124&lt;100%)</formula>
    </cfRule>
    <cfRule type="expression" dxfId="288" priority="1039">
      <formula>AND(enddate_highlight="on",R124&lt;=TODAY()+enddate_highlight_days,O124&lt;100%)</formula>
    </cfRule>
  </conditionalFormatting>
  <conditionalFormatting sqref="R124 W124:X124">
    <cfRule type="expression" dxfId="287" priority="1037">
      <formula>(dateformat="dmy")</formula>
    </cfRule>
  </conditionalFormatting>
  <conditionalFormatting sqref="K124">
    <cfRule type="expression" dxfId="286" priority="1036">
      <formula>(dateformat="dmy")</formula>
    </cfRule>
  </conditionalFormatting>
  <conditionalFormatting sqref="E124">
    <cfRule type="expression" dxfId="285" priority="1030">
      <formula>$C124=7</formula>
    </cfRule>
    <cfRule type="expression" dxfId="284" priority="1031">
      <formula>$C124=6</formula>
    </cfRule>
    <cfRule type="expression" dxfId="283" priority="1032">
      <formula>$C124=5</formula>
    </cfRule>
    <cfRule type="expression" dxfId="282" priority="1033">
      <formula>$C124=4</formula>
    </cfRule>
    <cfRule type="expression" dxfId="281" priority="1034">
      <formula>$C124=3</formula>
    </cfRule>
    <cfRule type="expression" dxfId="280" priority="1035">
      <formula>$C124=2</formula>
    </cfRule>
  </conditionalFormatting>
  <conditionalFormatting sqref="Q125">
    <cfRule type="expression" dxfId="279" priority="1011">
      <formula>(dateformat="dmy")</formula>
    </cfRule>
  </conditionalFormatting>
  <conditionalFormatting sqref="R125">
    <cfRule type="expression" dxfId="278" priority="1009">
      <formula>AND(enddate_highlight="on",R125&lt;TODAY(),O125&lt;100%)</formula>
    </cfRule>
    <cfRule type="expression" dxfId="277" priority="1010">
      <formula>AND(enddate_highlight="on",R125&lt;=TODAY()+enddate_highlight_days,O125&lt;100%)</formula>
    </cfRule>
  </conditionalFormatting>
  <conditionalFormatting sqref="R125 W125:X125">
    <cfRule type="expression" dxfId="276" priority="1008">
      <formula>(dateformat="dmy")</formula>
    </cfRule>
  </conditionalFormatting>
  <conditionalFormatting sqref="K125">
    <cfRule type="expression" dxfId="275" priority="1007">
      <formula>(dateformat="dmy")</formula>
    </cfRule>
  </conditionalFormatting>
  <conditionalFormatting sqref="E125">
    <cfRule type="expression" dxfId="274" priority="1001">
      <formula>$C125=7</formula>
    </cfRule>
    <cfRule type="expression" dxfId="273" priority="1002">
      <formula>$C125=6</formula>
    </cfRule>
    <cfRule type="expression" dxfId="272" priority="1003">
      <formula>$C125=5</formula>
    </cfRule>
    <cfRule type="expression" dxfId="271" priority="1004">
      <formula>$C125=4</formula>
    </cfRule>
    <cfRule type="expression" dxfId="270" priority="1005">
      <formula>$C125=3</formula>
    </cfRule>
    <cfRule type="expression" dxfId="269" priority="1006">
      <formula>$C125=2</formula>
    </cfRule>
  </conditionalFormatting>
  <conditionalFormatting sqref="Q126">
    <cfRule type="expression" dxfId="268" priority="953">
      <formula>(dateformat="dmy")</formula>
    </cfRule>
  </conditionalFormatting>
  <conditionalFormatting sqref="R126">
    <cfRule type="expression" dxfId="267" priority="951">
      <formula>AND(enddate_highlight="on",R126&lt;TODAY(),O126&lt;100%)</formula>
    </cfRule>
    <cfRule type="expression" dxfId="266" priority="952">
      <formula>AND(enddate_highlight="on",R126&lt;=TODAY()+enddate_highlight_days,O126&lt;100%)</formula>
    </cfRule>
  </conditionalFormatting>
  <conditionalFormatting sqref="R126 W126:X126">
    <cfRule type="expression" dxfId="265" priority="950">
      <formula>(dateformat="dmy")</formula>
    </cfRule>
  </conditionalFormatting>
  <conditionalFormatting sqref="K126:L126">
    <cfRule type="expression" dxfId="264" priority="949">
      <formula>(dateformat="dmy")</formula>
    </cfRule>
  </conditionalFormatting>
  <conditionalFormatting sqref="L125">
    <cfRule type="expression" dxfId="263" priority="854">
      <formula>(dateformat="dmy")</formula>
    </cfRule>
  </conditionalFormatting>
  <conditionalFormatting sqref="L124">
    <cfRule type="expression" dxfId="262" priority="855">
      <formula>(dateformat="dmy")</formula>
    </cfRule>
  </conditionalFormatting>
  <conditionalFormatting sqref="E126">
    <cfRule type="expression" dxfId="261" priority="848">
      <formula>$C126=7</formula>
    </cfRule>
    <cfRule type="expression" dxfId="260" priority="849">
      <formula>$C126=6</formula>
    </cfRule>
    <cfRule type="expression" dxfId="259" priority="850">
      <formula>$C126=5</formula>
    </cfRule>
    <cfRule type="expression" dxfId="258" priority="851">
      <formula>$C126=4</formula>
    </cfRule>
    <cfRule type="expression" dxfId="257" priority="852">
      <formula>$C126=3</formula>
    </cfRule>
    <cfRule type="expression" dxfId="256" priority="853">
      <formula>$C126=2</formula>
    </cfRule>
  </conditionalFormatting>
  <conditionalFormatting sqref="Q128">
    <cfRule type="expression" dxfId="255" priority="714">
      <formula>(dateformat="dmy")</formula>
    </cfRule>
  </conditionalFormatting>
  <conditionalFormatting sqref="R128">
    <cfRule type="expression" dxfId="254" priority="712">
      <formula>AND(enddate_highlight="on",R128&lt;TODAY(),O128&lt;100%)</formula>
    </cfRule>
    <cfRule type="expression" dxfId="253" priority="713">
      <formula>AND(enddate_highlight="on",R128&lt;=TODAY()+enddate_highlight_days,O128&lt;100%)</formula>
    </cfRule>
  </conditionalFormatting>
  <conditionalFormatting sqref="R128 W128:X128">
    <cfRule type="expression" dxfId="252" priority="711">
      <formula>(dateformat="dmy")</formula>
    </cfRule>
  </conditionalFormatting>
  <conditionalFormatting sqref="K128:L128">
    <cfRule type="expression" dxfId="251" priority="710">
      <formula>(dateformat="dmy")</formula>
    </cfRule>
  </conditionalFormatting>
  <conditionalFormatting sqref="E128">
    <cfRule type="expression" dxfId="250" priority="704">
      <formula>$C128=7</formula>
    </cfRule>
    <cfRule type="expression" dxfId="249" priority="705">
      <formula>$C128=6</formula>
    </cfRule>
    <cfRule type="expression" dxfId="248" priority="706">
      <formula>$C128=5</formula>
    </cfRule>
    <cfRule type="expression" dxfId="247" priority="707">
      <formula>$C128=4</formula>
    </cfRule>
    <cfRule type="expression" dxfId="246" priority="708">
      <formula>$C128=3</formula>
    </cfRule>
    <cfRule type="expression" dxfId="245" priority="709">
      <formula>$C128=2</formula>
    </cfRule>
  </conditionalFormatting>
  <conditionalFormatting sqref="Q127">
    <cfRule type="expression" dxfId="244" priority="685">
      <formula>(dateformat="dmy")</formula>
    </cfRule>
  </conditionalFormatting>
  <conditionalFormatting sqref="R127">
    <cfRule type="expression" dxfId="243" priority="683">
      <formula>AND(enddate_highlight="on",R127&lt;TODAY(),O127&lt;100%)</formula>
    </cfRule>
    <cfRule type="expression" dxfId="242" priority="684">
      <formula>AND(enddate_highlight="on",R127&lt;=TODAY()+enddate_highlight_days,O127&lt;100%)</formula>
    </cfRule>
  </conditionalFormatting>
  <conditionalFormatting sqref="R127 W127:X127">
    <cfRule type="expression" dxfId="241" priority="682">
      <formula>(dateformat="dmy")</formula>
    </cfRule>
  </conditionalFormatting>
  <conditionalFormatting sqref="K127:L127">
    <cfRule type="expression" dxfId="240" priority="681">
      <formula>(dateformat="dmy")</formula>
    </cfRule>
  </conditionalFormatting>
  <conditionalFormatting sqref="E127">
    <cfRule type="expression" dxfId="239" priority="675">
      <formula>$C127=7</formula>
    </cfRule>
    <cfRule type="expression" dxfId="238" priority="676">
      <formula>$C127=6</formula>
    </cfRule>
    <cfRule type="expression" dxfId="237" priority="677">
      <formula>$C127=5</formula>
    </cfRule>
    <cfRule type="expression" dxfId="236" priority="678">
      <formula>$C127=4</formula>
    </cfRule>
    <cfRule type="expression" dxfId="235" priority="679">
      <formula>$C127=3</formula>
    </cfRule>
    <cfRule type="expression" dxfId="234" priority="680">
      <formula>$C127=2</formula>
    </cfRule>
  </conditionalFormatting>
  <conditionalFormatting sqref="E84">
    <cfRule type="expression" dxfId="233" priority="651">
      <formula>$C84=7</formula>
    </cfRule>
    <cfRule type="expression" dxfId="232" priority="652">
      <formula>$C84=6</formula>
    </cfRule>
    <cfRule type="expression" dxfId="231" priority="653">
      <formula>$C84=5</formula>
    </cfRule>
    <cfRule type="expression" dxfId="230" priority="654">
      <formula>$C84=4</formula>
    </cfRule>
    <cfRule type="expression" dxfId="229" priority="655">
      <formula>$C84=3</formula>
    </cfRule>
    <cfRule type="expression" dxfId="228" priority="656">
      <formula>$C84=2</formula>
    </cfRule>
  </conditionalFormatting>
  <conditionalFormatting sqref="R84">
    <cfRule type="expression" dxfId="227" priority="649">
      <formula>AND(enddate_highlight="on",R84&lt;TODAY(),O84&lt;100%)</formula>
    </cfRule>
    <cfRule type="expression" dxfId="226" priority="650">
      <formula>AND(enddate_highlight="on",R84&lt;=TODAY()+enddate_highlight_days,O84&lt;100%)</formula>
    </cfRule>
  </conditionalFormatting>
  <conditionalFormatting sqref="Q84">
    <cfRule type="expression" dxfId="225" priority="648">
      <formula>(dateformat="dmy")</formula>
    </cfRule>
  </conditionalFormatting>
  <conditionalFormatting sqref="Z84:NY84">
    <cfRule type="expression" dxfId="224" priority="658">
      <formula>AND($W84&lt;=Z$8,$X84&gt;=Z$8)</formula>
    </cfRule>
  </conditionalFormatting>
  <conditionalFormatting sqref="Z84:NY84">
    <cfRule type="expression" dxfId="223" priority="659" stopIfTrue="1">
      <formula>AND($E$8&gt;=Z$8,$E$8&lt;AA$8)</formula>
    </cfRule>
    <cfRule type="expression" priority="660" stopIfTrue="1">
      <formula>IF(OR($R$6="Monthly",$R$6="Quarterly"),OR(AA$8&lt;=$Q84,Z$8&gt;$R84),OR(Z$8&gt;$R84,Z$8&lt;$Q84))</formula>
    </cfRule>
    <cfRule type="expression" dxfId="222" priority="661" stopIfTrue="1">
      <formula>OR($O84&gt;=1,IF(OR($R$6="Quarterly",$R$6="Monthly"),AA$8&lt;=$Q84+$U84,Z$8&lt;$Q84+$U84))</formula>
    </cfRule>
    <cfRule type="expression" dxfId="221" priority="662" stopIfTrue="1">
      <formula>$P84="k"</formula>
    </cfRule>
    <cfRule type="expression" dxfId="220" priority="663" stopIfTrue="1">
      <formula>$P84="o"</formula>
    </cfRule>
    <cfRule type="expression" dxfId="219" priority="664" stopIfTrue="1">
      <formula>$P84="y"</formula>
    </cfRule>
    <cfRule type="expression" dxfId="218" priority="665" stopIfTrue="1">
      <formula>$P84="p"</formula>
    </cfRule>
    <cfRule type="expression" dxfId="217" priority="666" stopIfTrue="1">
      <formula>$P84="g"</formula>
    </cfRule>
    <cfRule type="expression" dxfId="216" priority="667" stopIfTrue="1">
      <formula>$P84="r"</formula>
    </cfRule>
    <cfRule type="expression" dxfId="215" priority="668" stopIfTrue="1">
      <formula>$P84=1</formula>
    </cfRule>
    <cfRule type="expression" dxfId="214" priority="669" stopIfTrue="1">
      <formula>$P84=2</formula>
    </cfRule>
    <cfRule type="expression" dxfId="213" priority="670" stopIfTrue="1">
      <formula>$P84=3</formula>
    </cfRule>
    <cfRule type="expression" dxfId="212" priority="671" stopIfTrue="1">
      <formula>$P84=4</formula>
    </cfRule>
    <cfRule type="expression" dxfId="211" priority="672" stopIfTrue="1">
      <formula>$P84=5</formula>
    </cfRule>
    <cfRule type="expression" dxfId="210" priority="673" stopIfTrue="1">
      <formula>$P84=6</formula>
    </cfRule>
    <cfRule type="expression" dxfId="209" priority="674" stopIfTrue="1">
      <formula>TRUE</formula>
    </cfRule>
  </conditionalFormatting>
  <conditionalFormatting sqref="R84">
    <cfRule type="expression" dxfId="208" priority="647">
      <formula>(dateformat="dmy")</formula>
    </cfRule>
  </conditionalFormatting>
  <conditionalFormatting sqref="K84:L84">
    <cfRule type="expression" dxfId="207" priority="646">
      <formula>(dateformat="dmy")</formula>
    </cfRule>
  </conditionalFormatting>
  <conditionalFormatting sqref="Z88:NY89">
    <cfRule type="expression" dxfId="206" priority="629">
      <formula>AND($W88&lt;=Z$8,$X88&gt;=Z$8)</formula>
    </cfRule>
  </conditionalFormatting>
  <conditionalFormatting sqref="Z88:NY89">
    <cfRule type="expression" dxfId="205" priority="630" stopIfTrue="1">
      <formula>AND($E$8&gt;=Z$8,$E$8&lt;AA$8)</formula>
    </cfRule>
    <cfRule type="expression" priority="631" stopIfTrue="1">
      <formula>IF(OR($R$6="Monthly",$R$6="Quarterly"),OR(AA$8&lt;=$Q88,Z$8&gt;$R88),OR(Z$8&gt;$R88,Z$8&lt;$Q88))</formula>
    </cfRule>
    <cfRule type="expression" dxfId="204" priority="632" stopIfTrue="1">
      <formula>OR($O88&gt;=1,IF(OR($R$6="Quarterly",$R$6="Monthly"),AA$8&lt;=$Q88+$U88,Z$8&lt;$Q88+$U88))</formula>
    </cfRule>
    <cfRule type="expression" dxfId="203" priority="633" stopIfTrue="1">
      <formula>$P88="k"</formula>
    </cfRule>
    <cfRule type="expression" dxfId="202" priority="634" stopIfTrue="1">
      <formula>$P88="o"</formula>
    </cfRule>
    <cfRule type="expression" dxfId="201" priority="635" stopIfTrue="1">
      <formula>$P88="y"</formula>
    </cfRule>
    <cfRule type="expression" dxfId="200" priority="636" stopIfTrue="1">
      <formula>$P88="p"</formula>
    </cfRule>
    <cfRule type="expression" dxfId="199" priority="637" stopIfTrue="1">
      <formula>$P88="g"</formula>
    </cfRule>
    <cfRule type="expression" dxfId="198" priority="638" stopIfTrue="1">
      <formula>$P88="r"</formula>
    </cfRule>
    <cfRule type="expression" dxfId="197" priority="639" stopIfTrue="1">
      <formula>$P88=1</formula>
    </cfRule>
    <cfRule type="expression" dxfId="196" priority="640" stopIfTrue="1">
      <formula>$P88=2</formula>
    </cfRule>
    <cfRule type="expression" dxfId="195" priority="641" stopIfTrue="1">
      <formula>$P88=3</formula>
    </cfRule>
    <cfRule type="expression" dxfId="194" priority="642" stopIfTrue="1">
      <formula>$P88=4</formula>
    </cfRule>
    <cfRule type="expression" dxfId="193" priority="643" stopIfTrue="1">
      <formula>$P88=5</formula>
    </cfRule>
    <cfRule type="expression" dxfId="192" priority="644" stopIfTrue="1">
      <formula>$P88=6</formula>
    </cfRule>
    <cfRule type="expression" dxfId="191" priority="645" stopIfTrue="1">
      <formula>TRUE</formula>
    </cfRule>
  </conditionalFormatting>
  <conditionalFormatting sqref="E88:E89">
    <cfRule type="expression" dxfId="190" priority="622">
      <formula>$C88=7</formula>
    </cfRule>
    <cfRule type="expression" dxfId="189" priority="623">
      <formula>$C88=6</formula>
    </cfRule>
    <cfRule type="expression" dxfId="188" priority="624">
      <formula>$C88=5</formula>
    </cfRule>
    <cfRule type="expression" dxfId="187" priority="625">
      <formula>$C88=4</formula>
    </cfRule>
    <cfRule type="expression" dxfId="186" priority="626">
      <formula>$C88=3</formula>
    </cfRule>
    <cfRule type="expression" dxfId="185" priority="627">
      <formula>$C88=2</formula>
    </cfRule>
  </conditionalFormatting>
  <conditionalFormatting sqref="Q88:Q89">
    <cfRule type="expression" dxfId="184" priority="621">
      <formula>(dateformat="dmy")</formula>
    </cfRule>
  </conditionalFormatting>
  <conditionalFormatting sqref="R88:R89">
    <cfRule type="expression" dxfId="183" priority="619">
      <formula>AND(enddate_highlight="on",R88&lt;TODAY(),O88&lt;100%)</formula>
    </cfRule>
    <cfRule type="expression" dxfId="182" priority="620">
      <formula>AND(enddate_highlight="on",R88&lt;=TODAY()+enddate_highlight_days,O88&lt;100%)</formula>
    </cfRule>
  </conditionalFormatting>
  <conditionalFormatting sqref="R88:R89">
    <cfRule type="expression" dxfId="181" priority="618">
      <formula>(dateformat="dmy")</formula>
    </cfRule>
  </conditionalFormatting>
  <conditionalFormatting sqref="K88:L88">
    <cfRule type="expression" dxfId="180" priority="617">
      <formula>(dateformat="dmy")</formula>
    </cfRule>
  </conditionalFormatting>
  <conditionalFormatting sqref="K89:L89">
    <cfRule type="expression" dxfId="179" priority="616">
      <formula>(dateformat="dmy")</formula>
    </cfRule>
  </conditionalFormatting>
  <conditionalFormatting sqref="Q92">
    <cfRule type="expression" dxfId="178" priority="567">
      <formula>(dateformat="dmy")</formula>
    </cfRule>
  </conditionalFormatting>
  <conditionalFormatting sqref="R92">
    <cfRule type="expression" dxfId="177" priority="565">
      <formula>AND(enddate_highlight="on",R92&lt;TODAY(),O92&lt;100%)</formula>
    </cfRule>
    <cfRule type="expression" dxfId="176" priority="566">
      <formula>AND(enddate_highlight="on",R92&lt;=TODAY()+enddate_highlight_days,O92&lt;100%)</formula>
    </cfRule>
  </conditionalFormatting>
  <conditionalFormatting sqref="R92">
    <cfRule type="expression" dxfId="175" priority="564">
      <formula>(dateformat="dmy")</formula>
    </cfRule>
  </conditionalFormatting>
  <conditionalFormatting sqref="K92:L92">
    <cfRule type="expression" dxfId="174" priority="563">
      <formula>(dateformat="dmy")</formula>
    </cfRule>
  </conditionalFormatting>
  <conditionalFormatting sqref="E92">
    <cfRule type="expression" dxfId="173" priority="557">
      <formula>$C92=7</formula>
    </cfRule>
    <cfRule type="expression" dxfId="172" priority="558">
      <formula>$C92=6</formula>
    </cfRule>
    <cfRule type="expression" dxfId="171" priority="559">
      <formula>$C92=5</formula>
    </cfRule>
    <cfRule type="expression" dxfId="170" priority="560">
      <formula>$C92=4</formula>
    </cfRule>
    <cfRule type="expression" dxfId="169" priority="561">
      <formula>$C92=3</formula>
    </cfRule>
    <cfRule type="expression" dxfId="168" priority="562">
      <formula>$C92=2</formula>
    </cfRule>
  </conditionalFormatting>
  <conditionalFormatting sqref="Q118">
    <cfRule type="expression" dxfId="167" priority="538">
      <formula>(dateformat="dmy")</formula>
    </cfRule>
  </conditionalFormatting>
  <conditionalFormatting sqref="R118">
    <cfRule type="expression" dxfId="166" priority="536">
      <formula>AND(enddate_highlight="on",R118&lt;TODAY(),O118&lt;100%)</formula>
    </cfRule>
    <cfRule type="expression" dxfId="165" priority="537">
      <formula>AND(enddate_highlight="on",R118&lt;=TODAY()+enddate_highlight_days,O118&lt;100%)</formula>
    </cfRule>
  </conditionalFormatting>
  <conditionalFormatting sqref="R118">
    <cfRule type="expression" dxfId="164" priority="535">
      <formula>(dateformat="dmy")</formula>
    </cfRule>
  </conditionalFormatting>
  <conditionalFormatting sqref="K118:L118">
    <cfRule type="expression" dxfId="163" priority="534">
      <formula>(dateformat="dmy")</formula>
    </cfRule>
  </conditionalFormatting>
  <conditionalFormatting sqref="E118">
    <cfRule type="expression" dxfId="162" priority="528">
      <formula>$C118=7</formula>
    </cfRule>
    <cfRule type="expression" dxfId="161" priority="529">
      <formula>$C118=6</formula>
    </cfRule>
    <cfRule type="expression" dxfId="160" priority="530">
      <formula>$C118=5</formula>
    </cfRule>
    <cfRule type="expression" dxfId="159" priority="531">
      <formula>$C118=4</formula>
    </cfRule>
    <cfRule type="expression" dxfId="158" priority="532">
      <formula>$C118=3</formula>
    </cfRule>
    <cfRule type="expression" dxfId="157" priority="533">
      <formula>$C118=2</formula>
    </cfRule>
  </conditionalFormatting>
  <conditionalFormatting sqref="Q119">
    <cfRule type="expression" dxfId="156" priority="527">
      <formula>(dateformat="dmy")</formula>
    </cfRule>
  </conditionalFormatting>
  <conditionalFormatting sqref="R119">
    <cfRule type="expression" dxfId="155" priority="525">
      <formula>AND(enddate_highlight="on",R119&lt;TODAY(),O119&lt;100%)</formula>
    </cfRule>
    <cfRule type="expression" dxfId="154" priority="526">
      <formula>AND(enddate_highlight="on",R119&lt;=TODAY()+enddate_highlight_days,O119&lt;100%)</formula>
    </cfRule>
  </conditionalFormatting>
  <conditionalFormatting sqref="R119">
    <cfRule type="expression" dxfId="153" priority="524">
      <formula>(dateformat="dmy")</formula>
    </cfRule>
  </conditionalFormatting>
  <conditionalFormatting sqref="K119">
    <cfRule type="expression" dxfId="152" priority="523">
      <formula>(dateformat="dmy")</formula>
    </cfRule>
  </conditionalFormatting>
  <conditionalFormatting sqref="E119">
    <cfRule type="expression" dxfId="151" priority="517">
      <formula>$C119=7</formula>
    </cfRule>
    <cfRule type="expression" dxfId="150" priority="518">
      <formula>$C119=6</formula>
    </cfRule>
    <cfRule type="expression" dxfId="149" priority="519">
      <formula>$C119=5</formula>
    </cfRule>
    <cfRule type="expression" dxfId="148" priority="520">
      <formula>$C119=4</formula>
    </cfRule>
    <cfRule type="expression" dxfId="147" priority="521">
      <formula>$C119=3</formula>
    </cfRule>
    <cfRule type="expression" dxfId="146" priority="522">
      <formula>$C119=2</formula>
    </cfRule>
  </conditionalFormatting>
  <conditionalFormatting sqref="L119">
    <cfRule type="expression" dxfId="145" priority="516">
      <formula>(dateformat="dmy")</formula>
    </cfRule>
  </conditionalFormatting>
  <conditionalFormatting sqref="Q120">
    <cfRule type="expression" dxfId="144" priority="497">
      <formula>(dateformat="dmy")</formula>
    </cfRule>
  </conditionalFormatting>
  <conditionalFormatting sqref="R120">
    <cfRule type="expression" dxfId="143" priority="495">
      <formula>AND(enddate_highlight="on",R120&lt;TODAY(),O120&lt;100%)</formula>
    </cfRule>
    <cfRule type="expression" dxfId="142" priority="496">
      <formula>AND(enddate_highlight="on",R120&lt;=TODAY()+enddate_highlight_days,O120&lt;100%)</formula>
    </cfRule>
  </conditionalFormatting>
  <conditionalFormatting sqref="R120">
    <cfRule type="expression" dxfId="141" priority="494">
      <formula>(dateformat="dmy")</formula>
    </cfRule>
  </conditionalFormatting>
  <conditionalFormatting sqref="K120">
    <cfRule type="expression" dxfId="140" priority="493">
      <formula>(dateformat="dmy")</formula>
    </cfRule>
  </conditionalFormatting>
  <conditionalFormatting sqref="E120">
    <cfRule type="expression" dxfId="139" priority="487">
      <formula>$C120=7</formula>
    </cfRule>
    <cfRule type="expression" dxfId="138" priority="488">
      <formula>$C120=6</formula>
    </cfRule>
    <cfRule type="expression" dxfId="137" priority="489">
      <formula>$C120=5</formula>
    </cfRule>
    <cfRule type="expression" dxfId="136" priority="490">
      <formula>$C120=4</formula>
    </cfRule>
    <cfRule type="expression" dxfId="135" priority="491">
      <formula>$C120=3</formula>
    </cfRule>
    <cfRule type="expression" dxfId="134" priority="492">
      <formula>$C120=2</formula>
    </cfRule>
  </conditionalFormatting>
  <conditionalFormatting sqref="L120">
    <cfRule type="expression" dxfId="133" priority="486">
      <formula>(dateformat="dmy")</formula>
    </cfRule>
  </conditionalFormatting>
  <conditionalFormatting sqref="Q121">
    <cfRule type="expression" dxfId="132" priority="467">
      <formula>(dateformat="dmy")</formula>
    </cfRule>
  </conditionalFormatting>
  <conditionalFormatting sqref="R121">
    <cfRule type="expression" dxfId="131" priority="465">
      <formula>AND(enddate_highlight="on",R121&lt;TODAY(),O121&lt;100%)</formula>
    </cfRule>
    <cfRule type="expression" dxfId="130" priority="466">
      <formula>AND(enddate_highlight="on",R121&lt;=TODAY()+enddate_highlight_days,O121&lt;100%)</formula>
    </cfRule>
  </conditionalFormatting>
  <conditionalFormatting sqref="R121 W121:X121">
    <cfRule type="expression" dxfId="129" priority="464">
      <formula>(dateformat="dmy")</formula>
    </cfRule>
  </conditionalFormatting>
  <conditionalFormatting sqref="K121">
    <cfRule type="expression" dxfId="128" priority="463">
      <formula>(dateformat="dmy")</formula>
    </cfRule>
  </conditionalFormatting>
  <conditionalFormatting sqref="E121">
    <cfRule type="expression" dxfId="127" priority="457">
      <formula>$C121=7</formula>
    </cfRule>
    <cfRule type="expression" dxfId="126" priority="458">
      <formula>$C121=6</formula>
    </cfRule>
    <cfRule type="expression" dxfId="125" priority="459">
      <formula>$C121=5</formula>
    </cfRule>
    <cfRule type="expression" dxfId="124" priority="460">
      <formula>$C121=4</formula>
    </cfRule>
    <cfRule type="expression" dxfId="123" priority="461">
      <formula>$C121=3</formula>
    </cfRule>
    <cfRule type="expression" dxfId="122" priority="462">
      <formula>$C121=2</formula>
    </cfRule>
  </conditionalFormatting>
  <conditionalFormatting sqref="L121">
    <cfRule type="expression" dxfId="121" priority="456">
      <formula>(dateformat="dmy")</formula>
    </cfRule>
  </conditionalFormatting>
  <conditionalFormatting sqref="R102">
    <cfRule type="expression" dxfId="120" priority="134">
      <formula>(dateformat="dmy")</formula>
    </cfRule>
  </conditionalFormatting>
  <conditionalFormatting sqref="K102:L102">
    <cfRule type="expression" dxfId="119" priority="133">
      <formula>(dateformat="dmy")</formula>
    </cfRule>
  </conditionalFormatting>
  <conditionalFormatting sqref="W99:X99">
    <cfRule type="expression" dxfId="118" priority="433">
      <formula>(dateformat="dmy")</formula>
    </cfRule>
  </conditionalFormatting>
  <conditionalFormatting sqref="Q99">
    <cfRule type="expression" dxfId="117" priority="432">
      <formula>(dateformat="dmy")</formula>
    </cfRule>
  </conditionalFormatting>
  <conditionalFormatting sqref="R99">
    <cfRule type="expression" dxfId="116" priority="430">
      <formula>AND(enddate_highlight="on",R99&lt;TODAY(),O99&lt;100%)</formula>
    </cfRule>
    <cfRule type="expression" dxfId="115" priority="431">
      <formula>AND(enddate_highlight="on",R99&lt;=TODAY()+enddate_highlight_days,O99&lt;100%)</formula>
    </cfRule>
  </conditionalFormatting>
  <conditionalFormatting sqref="R99">
    <cfRule type="expression" dxfId="114" priority="429">
      <formula>(dateformat="dmy")</formula>
    </cfRule>
  </conditionalFormatting>
  <conditionalFormatting sqref="K99:L99">
    <cfRule type="expression" dxfId="113" priority="428">
      <formula>(dateformat="dmy")</formula>
    </cfRule>
  </conditionalFormatting>
  <conditionalFormatting sqref="W100:X100">
    <cfRule type="expression" dxfId="112" priority="403">
      <formula>(dateformat="dmy")</formula>
    </cfRule>
  </conditionalFormatting>
  <conditionalFormatting sqref="Q100">
    <cfRule type="expression" dxfId="111" priority="402">
      <formula>(dateformat="dmy")</formula>
    </cfRule>
  </conditionalFormatting>
  <conditionalFormatting sqref="R100">
    <cfRule type="expression" dxfId="110" priority="400">
      <formula>AND(enddate_highlight="on",R100&lt;TODAY(),O100&lt;100%)</formula>
    </cfRule>
    <cfRule type="expression" dxfId="109" priority="401">
      <formula>AND(enddate_highlight="on",R100&lt;=TODAY()+enddate_highlight_days,O100&lt;100%)</formula>
    </cfRule>
  </conditionalFormatting>
  <conditionalFormatting sqref="R100">
    <cfRule type="expression" dxfId="108" priority="399">
      <formula>(dateformat="dmy")</formula>
    </cfRule>
  </conditionalFormatting>
  <conditionalFormatting sqref="K100:L100">
    <cfRule type="expression" dxfId="107" priority="398">
      <formula>(dateformat="dmy")</formula>
    </cfRule>
  </conditionalFormatting>
  <conditionalFormatting sqref="W101:X101">
    <cfRule type="expression" dxfId="106" priority="373">
      <formula>(dateformat="dmy")</formula>
    </cfRule>
  </conditionalFormatting>
  <conditionalFormatting sqref="Q101">
    <cfRule type="expression" dxfId="105" priority="372">
      <formula>(dateformat="dmy")</formula>
    </cfRule>
  </conditionalFormatting>
  <conditionalFormatting sqref="R101">
    <cfRule type="expression" dxfId="104" priority="370">
      <formula>AND(enddate_highlight="on",R101&lt;TODAY(),O101&lt;100%)</formula>
    </cfRule>
    <cfRule type="expression" dxfId="103" priority="371">
      <formula>AND(enddate_highlight="on",R101&lt;=TODAY()+enddate_highlight_days,O101&lt;100%)</formula>
    </cfRule>
  </conditionalFormatting>
  <conditionalFormatting sqref="R101">
    <cfRule type="expression" dxfId="102" priority="369">
      <formula>(dateformat="dmy")</formula>
    </cfRule>
  </conditionalFormatting>
  <conditionalFormatting sqref="K101:L101">
    <cfRule type="expression" dxfId="101" priority="368">
      <formula>(dateformat="dmy")</formula>
    </cfRule>
  </conditionalFormatting>
  <conditionalFormatting sqref="W132:X132 W135:X135">
    <cfRule type="expression" dxfId="100" priority="335">
      <formula>(dateformat="dmy")</formula>
    </cfRule>
  </conditionalFormatting>
  <conditionalFormatting sqref="Q132 Q135">
    <cfRule type="expression" dxfId="99" priority="334">
      <formula>(dateformat="dmy")</formula>
    </cfRule>
  </conditionalFormatting>
  <conditionalFormatting sqref="R132 R135">
    <cfRule type="expression" dxfId="98" priority="332">
      <formula>AND(enddate_highlight="on",R132&lt;TODAY(),O132&lt;100%)</formula>
    </cfRule>
    <cfRule type="expression" dxfId="97" priority="333">
      <formula>AND(enddate_highlight="on",R132&lt;=TODAY()+enddate_highlight_days,O132&lt;100%)</formula>
    </cfRule>
  </conditionalFormatting>
  <conditionalFormatting sqref="R132 R135">
    <cfRule type="expression" dxfId="96" priority="331">
      <formula>(dateformat="dmy")</formula>
    </cfRule>
  </conditionalFormatting>
  <conditionalFormatting sqref="K132:L132 K135:L135">
    <cfRule type="expression" dxfId="95" priority="330">
      <formula>(dateformat="dmy")</formula>
    </cfRule>
  </conditionalFormatting>
  <conditionalFormatting sqref="E132">
    <cfRule type="expression" dxfId="94" priority="324">
      <formula>$C132=7</formula>
    </cfRule>
    <cfRule type="expression" dxfId="93" priority="325">
      <formula>$C132=6</formula>
    </cfRule>
    <cfRule type="expression" dxfId="92" priority="326">
      <formula>$C132=5</formula>
    </cfRule>
    <cfRule type="expression" dxfId="91" priority="327">
      <formula>$C132=4</formula>
    </cfRule>
    <cfRule type="expression" dxfId="90" priority="328">
      <formula>$C132=3</formula>
    </cfRule>
    <cfRule type="expression" dxfId="89" priority="329">
      <formula>$C132=2</formula>
    </cfRule>
  </conditionalFormatting>
  <conditionalFormatting sqref="E133:E135">
    <cfRule type="expression" dxfId="88" priority="313">
      <formula>$C133=7</formula>
    </cfRule>
    <cfRule type="expression" dxfId="87" priority="314">
      <formula>$C133=6</formula>
    </cfRule>
    <cfRule type="expression" dxfId="86" priority="315">
      <formula>$C133=5</formula>
    </cfRule>
    <cfRule type="expression" dxfId="85" priority="316">
      <formula>$C133=4</formula>
    </cfRule>
    <cfRule type="expression" dxfId="84" priority="317">
      <formula>$C133=3</formula>
    </cfRule>
    <cfRule type="expression" dxfId="83" priority="318">
      <formula>$C133=2</formula>
    </cfRule>
  </conditionalFormatting>
  <conditionalFormatting sqref="E136:E144">
    <cfRule type="expression" dxfId="82" priority="291">
      <formula>$C136=7</formula>
    </cfRule>
    <cfRule type="expression" dxfId="81" priority="292">
      <formula>$C136=6</formula>
    </cfRule>
    <cfRule type="expression" dxfId="80" priority="293">
      <formula>$C136=5</formula>
    </cfRule>
    <cfRule type="expression" dxfId="79" priority="294">
      <formula>$C136=4</formula>
    </cfRule>
    <cfRule type="expression" dxfId="78" priority="295">
      <formula>$C136=3</formula>
    </cfRule>
    <cfRule type="expression" dxfId="77" priority="296">
      <formula>$C136=2</formula>
    </cfRule>
  </conditionalFormatting>
  <conditionalFormatting sqref="R102">
    <cfRule type="expression" dxfId="76" priority="137">
      <formula>AND(enddate_highlight="on",R102&lt;TODAY(),O102&lt;100%)</formula>
    </cfRule>
    <cfRule type="expression" dxfId="75" priority="138">
      <formula>AND(enddate_highlight="on",R102&lt;=TODAY()+enddate_highlight_days,O102&lt;100%)</formula>
    </cfRule>
  </conditionalFormatting>
  <conditionalFormatting sqref="W102:X102">
    <cfRule type="expression" dxfId="74" priority="136">
      <formula>(dateformat="dmy")</formula>
    </cfRule>
  </conditionalFormatting>
  <conditionalFormatting sqref="Q102">
    <cfRule type="expression" dxfId="73" priority="135">
      <formula>(dateformat="dmy")</formula>
    </cfRule>
  </conditionalFormatting>
  <conditionalFormatting sqref="E97:E111">
    <cfRule type="expression" dxfId="72" priority="127">
      <formula>$C97=7</formula>
    </cfRule>
    <cfRule type="expression" dxfId="71" priority="128">
      <formula>$C97=6</formula>
    </cfRule>
    <cfRule type="expression" dxfId="70" priority="129">
      <formula>$C97=5</formula>
    </cfRule>
    <cfRule type="expression" dxfId="69" priority="130">
      <formula>$C97=4</formula>
    </cfRule>
    <cfRule type="expression" dxfId="68" priority="131">
      <formula>$C97=3</formula>
    </cfRule>
    <cfRule type="expression" dxfId="67" priority="132">
      <formula>$C97=2</formula>
    </cfRule>
  </conditionalFormatting>
  <conditionalFormatting sqref="E122">
    <cfRule type="expression" dxfId="66" priority="121">
      <formula>$C122=7</formula>
    </cfRule>
    <cfRule type="expression" dxfId="65" priority="122">
      <formula>$C122=6</formula>
    </cfRule>
    <cfRule type="expression" dxfId="64" priority="123">
      <formula>$C122=5</formula>
    </cfRule>
    <cfRule type="expression" dxfId="63" priority="124">
      <formula>$C122=4</formula>
    </cfRule>
    <cfRule type="expression" dxfId="62" priority="125">
      <formula>$C122=3</formula>
    </cfRule>
    <cfRule type="expression" dxfId="61" priority="126">
      <formula>$C122=2</formula>
    </cfRule>
  </conditionalFormatting>
  <conditionalFormatting sqref="Q145:Q151">
    <cfRule type="expression" dxfId="60" priority="102">
      <formula>(dateformat="dmy")</formula>
    </cfRule>
  </conditionalFormatting>
  <conditionalFormatting sqref="W145:X151 R145:R151">
    <cfRule type="expression" dxfId="59" priority="99">
      <formula>(dateformat="dmy")</formula>
    </cfRule>
  </conditionalFormatting>
  <conditionalFormatting sqref="K145:L151">
    <cfRule type="expression" dxfId="58" priority="98">
      <formula>(dateformat="dmy")</formula>
    </cfRule>
  </conditionalFormatting>
  <conditionalFormatting sqref="E152">
    <cfRule type="expression" dxfId="57" priority="38">
      <formula>$C152=7</formula>
    </cfRule>
    <cfRule type="expression" dxfId="56" priority="39">
      <formula>$C152=6</formula>
    </cfRule>
    <cfRule type="expression" dxfId="55" priority="40">
      <formula>$C152=5</formula>
    </cfRule>
    <cfRule type="expression" dxfId="54" priority="41">
      <formula>$C152=4</formula>
    </cfRule>
    <cfRule type="expression" dxfId="53" priority="42">
      <formula>$C152=3</formula>
    </cfRule>
    <cfRule type="expression" dxfId="52" priority="43">
      <formula>$C152=2</formula>
    </cfRule>
  </conditionalFormatting>
  <conditionalFormatting sqref="R152">
    <cfRule type="expression" dxfId="51" priority="36">
      <formula>AND(enddate_highlight="on",R152&lt;TODAY(),O152&lt;100%)</formula>
    </cfRule>
    <cfRule type="expression" dxfId="50" priority="37">
      <formula>AND(enddate_highlight="on",R152&lt;=TODAY()+enddate_highlight_days,O152&lt;100%)</formula>
    </cfRule>
  </conditionalFormatting>
  <conditionalFormatting sqref="K152:L152 W152:X152 Q152:R152">
    <cfRule type="expression" dxfId="49" priority="35">
      <formula>(dateformat="dmy")</formula>
    </cfRule>
  </conditionalFormatting>
  <conditionalFormatting sqref="Q152">
    <cfRule type="expression" dxfId="48" priority="34">
      <formula>(dateformat="dmy")</formula>
    </cfRule>
  </conditionalFormatting>
  <conditionalFormatting sqref="R152 W152:X152">
    <cfRule type="expression" dxfId="47" priority="33">
      <formula>(dateformat="dmy")</formula>
    </cfRule>
  </conditionalFormatting>
  <conditionalFormatting sqref="K152:L152">
    <cfRule type="expression" dxfId="46" priority="32">
      <formula>(dateformat="dmy")</formula>
    </cfRule>
  </conditionalFormatting>
  <conditionalFormatting sqref="W90:X91">
    <cfRule type="expression" dxfId="29" priority="31">
      <formula>(dateformat="dmy")</formula>
    </cfRule>
  </conditionalFormatting>
  <conditionalFormatting sqref="Z90:NY91">
    <cfRule type="expression" dxfId="28" priority="14">
      <formula>AND($W90&lt;=Z$8,$X90&gt;=Z$8)</formula>
    </cfRule>
  </conditionalFormatting>
  <conditionalFormatting sqref="Z90:NY91">
    <cfRule type="expression" dxfId="27" priority="15" stopIfTrue="1">
      <formula>AND($E$8&gt;=Z$8,$E$8&lt;AA$8)</formula>
    </cfRule>
    <cfRule type="expression" priority="16" stopIfTrue="1">
      <formula>IF(OR($R$6="Monthly",$R$6="Quarterly"),OR(AA$8&lt;=$Q90,Z$8&gt;$R90),OR(Z$8&gt;$R90,Z$8&lt;$Q90))</formula>
    </cfRule>
    <cfRule type="expression" dxfId="26" priority="17" stopIfTrue="1">
      <formula>OR($O90&gt;=1,IF(OR($R$6="Quarterly",$R$6="Monthly"),AA$8&lt;=$Q90+$U90,Z$8&lt;$Q90+$U90))</formula>
    </cfRule>
    <cfRule type="expression" dxfId="25" priority="18" stopIfTrue="1">
      <formula>$P90="k"</formula>
    </cfRule>
    <cfRule type="expression" dxfId="24" priority="19" stopIfTrue="1">
      <formula>$P90="o"</formula>
    </cfRule>
    <cfRule type="expression" dxfId="23" priority="20" stopIfTrue="1">
      <formula>$P90="y"</formula>
    </cfRule>
    <cfRule type="expression" dxfId="22" priority="21" stopIfTrue="1">
      <formula>$P90="p"</formula>
    </cfRule>
    <cfRule type="expression" dxfId="21" priority="22" stopIfTrue="1">
      <formula>$P90="g"</formula>
    </cfRule>
    <cfRule type="expression" dxfId="20" priority="23" stopIfTrue="1">
      <formula>$P90="r"</formula>
    </cfRule>
    <cfRule type="expression" dxfId="19" priority="24" stopIfTrue="1">
      <formula>$P90=1</formula>
    </cfRule>
    <cfRule type="expression" dxfId="18" priority="25" stopIfTrue="1">
      <formula>$P90=2</formula>
    </cfRule>
    <cfRule type="expression" dxfId="17" priority="26" stopIfTrue="1">
      <formula>$P90=3</formula>
    </cfRule>
    <cfRule type="expression" dxfId="16" priority="27" stopIfTrue="1">
      <formula>$P90=4</formula>
    </cfRule>
    <cfRule type="expression" dxfId="15" priority="28" stopIfTrue="1">
      <formula>$P90=5</formula>
    </cfRule>
    <cfRule type="expression" dxfId="14" priority="29" stopIfTrue="1">
      <formula>$P90=6</formula>
    </cfRule>
    <cfRule type="expression" dxfId="13" priority="30" stopIfTrue="1">
      <formula>TRUE</formula>
    </cfRule>
  </conditionalFormatting>
  <conditionalFormatting sqref="E90:E91">
    <cfRule type="expression" dxfId="12" priority="7">
      <formula>$C90=7</formula>
    </cfRule>
    <cfRule type="expression" dxfId="11" priority="8">
      <formula>$C90=6</formula>
    </cfRule>
    <cfRule type="expression" dxfId="10" priority="9">
      <formula>$C90=5</formula>
    </cfRule>
    <cfRule type="expression" dxfId="9" priority="10">
      <formula>$C90=4</formula>
    </cfRule>
    <cfRule type="expression" dxfId="8" priority="11">
      <formula>$C90=3</formula>
    </cfRule>
    <cfRule type="expression" dxfId="7" priority="12">
      <formula>$C90=2</formula>
    </cfRule>
  </conditionalFormatting>
  <conditionalFormatting sqref="Q90:Q91">
    <cfRule type="expression" dxfId="6" priority="6">
      <formula>(dateformat="dmy")</formula>
    </cfRule>
  </conditionalFormatting>
  <conditionalFormatting sqref="R90:R91">
    <cfRule type="expression" dxfId="5" priority="4">
      <formula>AND(enddate_highlight="on",R90&lt;TODAY(),O90&lt;100%)</formula>
    </cfRule>
    <cfRule type="expression" dxfId="4" priority="5">
      <formula>AND(enddate_highlight="on",R90&lt;=TODAY()+enddate_highlight_days,O90&lt;100%)</formula>
    </cfRule>
  </conditionalFormatting>
  <conditionalFormatting sqref="R90:R91">
    <cfRule type="expression" dxfId="3" priority="3">
      <formula>(dateformat="dmy")</formula>
    </cfRule>
  </conditionalFormatting>
  <conditionalFormatting sqref="K90:L90">
    <cfRule type="expression" dxfId="2" priority="2">
      <formula>(dateformat="dmy")</formula>
    </cfRule>
  </conditionalFormatting>
  <conditionalFormatting sqref="K91:L91">
    <cfRule type="expression" dxfId="1" priority="1">
      <formula>(dateformat="dmy")</formula>
    </cfRule>
  </conditionalFormatting>
  <dataValidations count="2">
    <dataValidation type="list" allowBlank="1" showInputMessage="1" showErrorMessage="1" sqref="R6" xr:uid="{00000000-0002-0000-0000-000000000000}">
      <formula1>"Daily,Weekly,Monthly,Quarterly"</formula1>
    </dataValidation>
    <dataValidation type="list" allowBlank="1" sqref="C12:C179" xr:uid="{00000000-0002-0000-0000-000001000000}">
      <formula1>"1,2,3,4,5,6"</formula1>
    </dataValidation>
  </dataValidations>
  <pageMargins left="0.25" right="0.25" top="0.5" bottom="0.5" header="0.5" footer="0.25"/>
  <pageSetup scale="34" fitToHeight="0" orientation="portrait" r:id="rId1"/>
  <headerFooter alignWithMargins="0"/>
  <ignoredErrors>
    <ignoredError sqref="R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24</xdr:col>
                    <xdr:colOff>101600</xdr:colOff>
                    <xdr:row>4</xdr:row>
                    <xdr:rowOff>139700</xdr:rowOff>
                  </from>
                  <to>
                    <xdr:col>138</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24</xdr:col>
                    <xdr:colOff>63500</xdr:colOff>
                    <xdr:row>2</xdr:row>
                    <xdr:rowOff>203200</xdr:rowOff>
                  </from>
                  <to>
                    <xdr:col>119</xdr:col>
                    <xdr:colOff>0</xdr:colOff>
                    <xdr:row>4</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916" id="{1636A7B0-A93F-41CE-997B-DA0D5270BC3A}">
            <xm:f>OR($R$6="Monthly",$R$6="Quarterly",WEEKDAY(Z$8,1)=Help!$E$159)</xm:f>
            <x14:dxf>
              <border>
                <left style="thin">
                  <color theme="0" tint="-0.34998626667073579"/>
                </left>
                <vertical/>
                <horizontal/>
              </border>
            </x14:dxf>
          </x14:cfRule>
          <xm:sqref>Z9:NY11</xm:sqref>
        </x14:conditionalFormatting>
        <x14:conditionalFormatting xmlns:xm="http://schemas.microsoft.com/office/excel/2006/main">
          <x14:cfRule type="expression" priority="4577" id="{3F0CCEEF-145E-4223-842A-48DCC5E22B49}">
            <xm:f>AND(OR(Z$8&lt;$Q12,Z$8&gt;$R12),$R$6="Daily",Z$9&lt;&gt;0,WEEKDAY(Z$9,1)=Help!$E$159)</xm:f>
            <x14:dxf>
              <border>
                <left style="thin">
                  <color theme="0" tint="-0.14996795556505021"/>
                </left>
                <vertical/>
                <horizontal/>
              </border>
            </x14:dxf>
          </x14:cfRule>
          <xm:sqref>Z12:NY14 Z16:NY20 Z22:NY26 Z29:NY69 Z71:NY72 Z83:NY83 Z85:NY87 Z92:NY179</xm:sqref>
        </x14:conditionalFormatting>
        <x14:conditionalFormatting xmlns:xm="http://schemas.microsoft.com/office/excel/2006/main">
          <x14:cfRule type="expression" priority="2822" id="{EFEF9D26-740E-4D27-9D1E-8CF38E056D92}">
            <xm:f>AND(OR(Z$8&lt;$Q15,Z$8&gt;$R15),$R$6="Daily",Z$9&lt;&gt;0,WEEKDAY(Z$9,1)=Help!$E$159)</xm:f>
            <x14:dxf>
              <border>
                <left style="thin">
                  <color theme="0" tint="-0.14996795556505021"/>
                </left>
                <vertical/>
                <horizontal/>
              </border>
            </x14:dxf>
          </x14:cfRule>
          <xm:sqref>Z15:NY15</xm:sqref>
        </x14:conditionalFormatting>
        <x14:conditionalFormatting xmlns:xm="http://schemas.microsoft.com/office/excel/2006/main">
          <x14:cfRule type="expression" priority="2146" id="{F0868B08-B368-0748-A913-A1A2F18C389F}">
            <xm:f>AND(OR(Z$8&lt;$Q21,Z$8&gt;$R21),$R$6="Daily",Z$9&lt;&gt;0,WEEKDAY(Z$9,1)=Help!$E$159)</xm:f>
            <x14:dxf>
              <border>
                <left style="thin">
                  <color theme="0" tint="-0.14996795556505021"/>
                </left>
                <vertical/>
                <horizontal/>
              </border>
            </x14:dxf>
          </x14:cfRule>
          <xm:sqref>Z21:NY21</xm:sqref>
        </x14:conditionalFormatting>
        <x14:conditionalFormatting xmlns:xm="http://schemas.microsoft.com/office/excel/2006/main">
          <x14:cfRule type="expression" priority="2091" id="{2BF163EB-B3C3-AE40-8F67-97F738E4AC30}">
            <xm:f>AND(OR(Z$8&lt;$Q27,Z$8&gt;$R27),$R$6="Daily",Z$9&lt;&gt;0,WEEKDAY(Z$9,1)=Help!$E$159)</xm:f>
            <x14:dxf>
              <border>
                <left style="thin">
                  <color theme="0" tint="-0.14996795556505021"/>
                </left>
                <vertical/>
                <horizontal/>
              </border>
            </x14:dxf>
          </x14:cfRule>
          <xm:sqref>Z27:NY27</xm:sqref>
        </x14:conditionalFormatting>
        <x14:conditionalFormatting xmlns:xm="http://schemas.microsoft.com/office/excel/2006/main">
          <x14:cfRule type="expression" priority="2031" id="{271F9BA6-0893-6C47-A796-8295D712E387}">
            <xm:f>AND(OR(Z$8&lt;$Q28,Z$8&gt;$R28),$R$6="Daily",Z$9&lt;&gt;0,WEEKDAY(Z$9,1)=Help!$E$159)</xm:f>
            <x14:dxf>
              <border>
                <left style="thin">
                  <color theme="0" tint="-0.14996795556505021"/>
                </left>
                <vertical/>
                <horizontal/>
              </border>
            </x14:dxf>
          </x14:cfRule>
          <xm:sqref>Z28:NY28</xm:sqref>
        </x14:conditionalFormatting>
        <x14:conditionalFormatting xmlns:xm="http://schemas.microsoft.com/office/excel/2006/main">
          <x14:cfRule type="expression" priority="1987" id="{DADEC011-17CA-A34F-A83E-C11CD712D50B}">
            <xm:f>AND(OR(Z$8&lt;$Q75,Z$8&gt;$R75),$R$6="Daily",Z$9&lt;&gt;0,WEEKDAY(Z$9,1)=Help!$E$159)</xm:f>
            <x14:dxf>
              <border>
                <left style="thin">
                  <color theme="0" tint="-0.14996795556505021"/>
                </left>
                <vertical/>
                <horizontal/>
              </border>
            </x14:dxf>
          </x14:cfRule>
          <xm:sqref>Z75:NY76</xm:sqref>
        </x14:conditionalFormatting>
        <x14:conditionalFormatting xmlns:xm="http://schemas.microsoft.com/office/excel/2006/main">
          <x14:cfRule type="expression" priority="1925" id="{909EEB10-3A9E-0748-89B2-704FE2963CA8}">
            <xm:f>AND(OR(Z$8&lt;$Q70,Z$8&gt;$R70),$R$6="Daily",Z$9&lt;&gt;0,WEEKDAY(Z$9,1)=Help!$E$159)</xm:f>
            <x14:dxf>
              <border>
                <left style="thin">
                  <color theme="0" tint="-0.14996795556505021"/>
                </left>
                <vertical/>
                <horizontal/>
              </border>
            </x14:dxf>
          </x14:cfRule>
          <xm:sqref>Z70:NY70</xm:sqref>
        </x14:conditionalFormatting>
        <x14:conditionalFormatting xmlns:xm="http://schemas.microsoft.com/office/excel/2006/main">
          <x14:cfRule type="expression" priority="1897" id="{CB277937-61EE-9A44-A01F-6D2AAA92C35A}">
            <xm:f>AND(OR(Z$8&lt;$Q73,Z$8&gt;$R73),$R$6="Daily",Z$9&lt;&gt;0,WEEKDAY(Z$9,1)=Help!$E$159)</xm:f>
            <x14:dxf>
              <border>
                <left style="thin">
                  <color theme="0" tint="-0.14996795556505021"/>
                </left>
                <vertical/>
                <horizontal/>
              </border>
            </x14:dxf>
          </x14:cfRule>
          <xm:sqref>Z73:NY73</xm:sqref>
        </x14:conditionalFormatting>
        <x14:conditionalFormatting xmlns:xm="http://schemas.microsoft.com/office/excel/2006/main">
          <x14:cfRule type="expression" priority="1868" id="{28F5C3F7-B636-5942-B23F-BDE300141AE4}">
            <xm:f>AND(OR(Z$8&lt;$Q74,Z$8&gt;$R74),$R$6="Daily",Z$9&lt;&gt;0,WEEKDAY(Z$9,1)=Help!$E$159)</xm:f>
            <x14:dxf>
              <border>
                <left style="thin">
                  <color theme="0" tint="-0.14996795556505021"/>
                </left>
                <vertical/>
                <horizontal/>
              </border>
            </x14:dxf>
          </x14:cfRule>
          <xm:sqref>Z74:NY74</xm:sqref>
        </x14:conditionalFormatting>
        <x14:conditionalFormatting xmlns:xm="http://schemas.microsoft.com/office/excel/2006/main">
          <x14:cfRule type="expression" priority="1779" id="{94CE7982-18B8-A742-A7AC-F0A77AE188F8}">
            <xm:f>AND(OR(Z$8&lt;$Q82,Z$8&gt;$R82),$R$6="Daily",Z$9&lt;&gt;0,WEEKDAY(Z$9,1)=Help!$E$159)</xm:f>
            <x14:dxf>
              <border>
                <left style="thin">
                  <color theme="0" tint="-0.14996795556505021"/>
                </left>
                <vertical/>
                <horizontal/>
              </border>
            </x14:dxf>
          </x14:cfRule>
          <xm:sqref>Z82:NY82</xm:sqref>
        </x14:conditionalFormatting>
        <x14:conditionalFormatting xmlns:xm="http://schemas.microsoft.com/office/excel/2006/main">
          <x14:cfRule type="expression" priority="1715" id="{0836552F-AE19-5D41-9F7C-11A6F791D3D2}">
            <xm:f>AND(OR(Z$8&lt;$Q77,Z$8&gt;$R77),$R$6="Daily",Z$9&lt;&gt;0,WEEKDAY(Z$9,1)=Help!$E$159)</xm:f>
            <x14:dxf>
              <border>
                <left style="thin">
                  <color theme="0" tint="-0.14996795556505021"/>
                </left>
                <vertical/>
                <horizontal/>
              </border>
            </x14:dxf>
          </x14:cfRule>
          <xm:sqref>Z77:NY78</xm:sqref>
        </x14:conditionalFormatting>
        <x14:conditionalFormatting xmlns:xm="http://schemas.microsoft.com/office/excel/2006/main">
          <x14:cfRule type="expression" priority="1685" id="{A412E2D5-81E1-1A4B-9BE1-B493C46F4BE4}">
            <xm:f>AND(OR(Z$8&lt;$Q80,Z$8&gt;$R80),$R$6="Daily",Z$9&lt;&gt;0,WEEKDAY(Z$9,1)=Help!$E$159)</xm:f>
            <x14:dxf>
              <border>
                <left style="thin">
                  <color theme="0" tint="-0.14996795556505021"/>
                </left>
                <vertical/>
                <horizontal/>
              </border>
            </x14:dxf>
          </x14:cfRule>
          <xm:sqref>Z80:NY81</xm:sqref>
        </x14:conditionalFormatting>
        <x14:conditionalFormatting xmlns:xm="http://schemas.microsoft.com/office/excel/2006/main">
          <x14:cfRule type="expression" priority="1565" id="{44E79DBB-AD13-174F-8125-A8F6FCA8FD68}">
            <xm:f>AND(OR(Z$8&lt;$Q79,Z$8&gt;$R79),$R$6="Daily",Z$9&lt;&gt;0,WEEKDAY(Z$9,1)=Help!$E$159)</xm:f>
            <x14:dxf>
              <border>
                <left style="thin">
                  <color theme="0" tint="-0.14996795556505021"/>
                </left>
                <vertical/>
                <horizontal/>
              </border>
            </x14:dxf>
          </x14:cfRule>
          <xm:sqref>Z79:NY79</xm:sqref>
        </x14:conditionalFormatting>
        <x14:conditionalFormatting xmlns:xm="http://schemas.microsoft.com/office/excel/2006/main">
          <x14:cfRule type="expression" priority="657" id="{50650734-1AF3-8549-9F7E-62AECF93648B}">
            <xm:f>AND(OR(Z$8&lt;$Q84,Z$8&gt;$R84),$R$6="Daily",Z$9&lt;&gt;0,WEEKDAY(Z$9,1)=Help!$E$159)</xm:f>
            <x14:dxf>
              <border>
                <left style="thin">
                  <color theme="0" tint="-0.14996795556505021"/>
                </left>
                <vertical/>
                <horizontal/>
              </border>
            </x14:dxf>
          </x14:cfRule>
          <xm:sqref>Z84:NY84</xm:sqref>
        </x14:conditionalFormatting>
        <x14:conditionalFormatting xmlns:xm="http://schemas.microsoft.com/office/excel/2006/main">
          <x14:cfRule type="expression" priority="628" id="{B2CB9BF3-0B66-5D48-8E04-692EF0195C8F}">
            <xm:f>AND(OR(Z$8&lt;$Q88,Z$8&gt;$R88),$R$6="Daily",Z$9&lt;&gt;0,WEEKDAY(Z$9,1)=Help!$E$159)</xm:f>
            <x14:dxf>
              <border>
                <left style="thin">
                  <color theme="0" tint="-0.14996795556505021"/>
                </left>
                <vertical/>
                <horizontal/>
              </border>
            </x14:dxf>
          </x14:cfRule>
          <xm:sqref>Z88:NY89</xm:sqref>
        </x14:conditionalFormatting>
        <x14:conditionalFormatting xmlns:xm="http://schemas.microsoft.com/office/excel/2006/main">
          <x14:cfRule type="expression" priority="13" id="{3BCE0ADE-89C7-1444-92BD-1EBA29385DBF}">
            <xm:f>AND(OR(Z$8&lt;$Q90,Z$8&gt;$R90),$R$6="Daily",Z$9&lt;&gt;0,WEEKDAY(Z$9,1)=Help!$E$159)</xm:f>
            <x14:dxf>
              <border>
                <left style="thin">
                  <color theme="0" tint="-0.14996795556505021"/>
                </left>
                <vertical/>
                <horizontal/>
              </border>
            </x14:dxf>
          </x14:cfRule>
          <xm:sqref>Z90:NY91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183" t="s">
        <v>99</v>
      </c>
      <c r="B3" s="183"/>
      <c r="C3" s="183"/>
      <c r="D3" s="21"/>
      <c r="E3" s="21"/>
      <c r="F3" s="21"/>
      <c r="G3" s="21"/>
    </row>
    <row r="4" spans="1:7">
      <c r="A4" s="22"/>
      <c r="B4" s="22"/>
      <c r="D4" s="21"/>
      <c r="E4" s="21"/>
      <c r="F4" s="21"/>
      <c r="G4" s="21"/>
    </row>
    <row r="5" spans="1:7">
      <c r="A5" s="183" t="s">
        <v>98</v>
      </c>
      <c r="B5" s="183"/>
      <c r="C5" s="183"/>
      <c r="D5" s="21"/>
      <c r="E5" s="21"/>
      <c r="F5" s="21"/>
      <c r="G5" s="21"/>
    </row>
    <row r="6" spans="1:7">
      <c r="A6" s="183"/>
      <c r="B6" s="183"/>
      <c r="C6" s="183"/>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topLeftCell="A73"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184" t="s">
        <v>22</v>
      </c>
      <c r="B4" s="184"/>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184" t="s">
        <v>120</v>
      </c>
      <c r="B10" s="184"/>
    </row>
    <row r="11" spans="1:3" s="24" customFormat="1" ht="28">
      <c r="B11" s="30" t="s">
        <v>121</v>
      </c>
    </row>
    <row r="12" spans="1:3" s="24" customFormat="1" ht="14">
      <c r="B12" s="30" t="s">
        <v>260</v>
      </c>
    </row>
    <row r="13" spans="1:3" s="24" customFormat="1" ht="28">
      <c r="B13" s="30" t="s">
        <v>122</v>
      </c>
    </row>
    <row r="15" spans="1:3" ht="16">
      <c r="A15" s="184" t="s">
        <v>26</v>
      </c>
      <c r="B15" s="184"/>
    </row>
    <row r="17" spans="2:3">
      <c r="B17" s="127"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184" t="s">
        <v>71</v>
      </c>
      <c r="B33" s="184"/>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184" t="s">
        <v>163</v>
      </c>
      <c r="B42" s="184"/>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184" t="s">
        <v>77</v>
      </c>
      <c r="B52" s="184"/>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184" t="s">
        <v>261</v>
      </c>
      <c r="B72" s="184"/>
      <c r="C72" s="81" t="s">
        <v>262</v>
      </c>
      <c r="D72" s="54"/>
    </row>
    <row r="73" spans="1:4" s="24" customFormat="1">
      <c r="B73" s="31" t="s">
        <v>263</v>
      </c>
      <c r="C73" s="76" t="s">
        <v>264</v>
      </c>
      <c r="D73" s="54"/>
    </row>
    <row r="74" spans="1:4" s="24" customFormat="1">
      <c r="B74" s="31" t="s">
        <v>265</v>
      </c>
      <c r="C74" s="53"/>
      <c r="D74" s="54"/>
    </row>
    <row r="75" spans="1:4">
      <c r="B75" s="37"/>
    </row>
    <row r="76" spans="1:4" ht="16">
      <c r="A76" s="184" t="s">
        <v>135</v>
      </c>
      <c r="B76" s="184"/>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184" t="s">
        <v>155</v>
      </c>
      <c r="B106" s="184"/>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184" t="s">
        <v>159</v>
      </c>
      <c r="B111" s="184"/>
    </row>
    <row r="112" spans="1:2" s="1" customFormat="1">
      <c r="B112" s="40" t="s">
        <v>160</v>
      </c>
    </row>
    <row r="113" spans="1:2" s="1" customFormat="1">
      <c r="B113" s="40" t="s">
        <v>161</v>
      </c>
    </row>
    <row r="114" spans="1:2" s="1" customFormat="1">
      <c r="B114" s="40" t="s">
        <v>162</v>
      </c>
    </row>
    <row r="115" spans="1:2" s="1" customFormat="1">
      <c r="B115" s="31"/>
    </row>
    <row r="116" spans="1:2" ht="16">
      <c r="A116" s="184" t="s">
        <v>193</v>
      </c>
      <c r="B116" s="184"/>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184" t="s">
        <v>194</v>
      </c>
      <c r="B148" s="184"/>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184" t="s">
        <v>201</v>
      </c>
      <c r="B156" s="184"/>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184" t="s">
        <v>274</v>
      </c>
      <c r="B161" s="184"/>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184" t="s">
        <v>44</v>
      </c>
      <c r="B166" s="184"/>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184" t="s">
        <v>209</v>
      </c>
      <c r="B174" s="184"/>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184" t="s">
        <v>57</v>
      </c>
      <c r="B203" s="184"/>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4:B4"/>
    <mergeCell ref="A10:B10"/>
    <mergeCell ref="A15:B15"/>
    <mergeCell ref="A33:B33"/>
    <mergeCell ref="A52:B52"/>
    <mergeCell ref="A76:B76"/>
    <mergeCell ref="A42:B42"/>
    <mergeCell ref="A106:B106"/>
    <mergeCell ref="A111:B111"/>
    <mergeCell ref="A116:B116"/>
    <mergeCell ref="A72:B72"/>
    <mergeCell ref="A148:B148"/>
    <mergeCell ref="A156:B156"/>
    <mergeCell ref="A166:B166"/>
    <mergeCell ref="A174:B174"/>
    <mergeCell ref="A203:B203"/>
    <mergeCell ref="A161:B161"/>
  </mergeCells>
  <phoneticPr fontId="3"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tPtonbigtail</vt:lpstr>
      <vt:lpstr>tPtonsmalltail</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2019-01-21T18:45:22Z</cp:lastPrinted>
  <dcterms:created xsi:type="dcterms:W3CDTF">2010-06-09T16:05:03Z</dcterms:created>
  <dcterms:modified xsi:type="dcterms:W3CDTF">2019-01-29T14:18:09Z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