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5"/>
  <workbookPr codeName="ThisWorkbook"/>
  <mc:AlternateContent xmlns:mc="http://schemas.openxmlformats.org/markup-compatibility/2006">
    <mc:Choice Requires="x15">
      <x15ac:absPath xmlns:x15ac="http://schemas.microsoft.com/office/spreadsheetml/2010/11/ac" url="/Users/shuaypwuho/Desktop/"/>
    </mc:Choice>
  </mc:AlternateContent>
  <xr:revisionPtr revIDLastSave="0" documentId="8_{4CF89FDC-42D1-FA4E-9F56-B3195499CDE0}" xr6:coauthVersionLast="40" xr6:coauthVersionMax="40" xr10:uidLastSave="{00000000-0000-0000-0000-000000000000}"/>
  <bookViews>
    <workbookView xWindow="0" yWindow="460" windowWidth="28800" windowHeight="17540" activeTab="1" xr2:uid="{00000000-000D-0000-FFFF-FFFF00000000}"/>
  </bookViews>
  <sheets>
    <sheet name="Definition" sheetId="17" r:id="rId1"/>
    <sheet name="GanttChart" sheetId="16" r:id="rId2"/>
    <sheet name="Holidays" sheetId="5" r:id="rId3"/>
    <sheet name="Help" sheetId="6" r:id="rId4"/>
    <sheet name="TermsOfUse" sheetId="10" r:id="rId5"/>
  </sheets>
  <definedNames>
    <definedName name="chart_area" localSheetId="1">GanttChart!$AA$12:$NZ$203</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GanttChart!$C$17</definedName>
    <definedName name="prevLevel" localSheetId="1">GanttChart!$D1048576</definedName>
    <definedName name="prevWBS" localSheetId="1">GanttChart!$E1048576</definedName>
    <definedName name="_xlnm.Print_Area" localSheetId="1">GanttChart!$D$1:$II$170</definedName>
    <definedName name="_xlnm.Print_Area" localSheetId="3">Help!$A$1:$C$239</definedName>
    <definedName name="show_weekends">Help!$D$164</definedName>
    <definedName name="startday">Help!$E$159</definedName>
    <definedName name="tassMMB">GanttChart!$C$16</definedName>
    <definedName name="tassNIST">GanttChart!$C$20</definedName>
    <definedName name="tassSP">GanttChart!$C$25</definedName>
    <definedName name="tassUCB">GanttChart!$C$23</definedName>
    <definedName name="tbondMMB">GanttChart!$C$15</definedName>
    <definedName name="tfabDC">GanttChart!$C$12</definedName>
    <definedName name="tfabMMB">GanttChart!$C$13</definedName>
    <definedName name="tfabNIST">GanttChart!$C$19</definedName>
    <definedName name="tfabUCB">GanttChart!$C$22</definedName>
    <definedName name="tvalDC">GanttChart!$C$28</definedName>
    <definedName name="tvalMMB">GanttChart!$C$17</definedName>
    <definedName name="tvalOPT">GanttChart!$C$27</definedName>
    <definedName name="tvalres">GanttChart!$C$14</definedName>
    <definedName name="tvalSP">GanttChart!$C$26</definedName>
    <definedName name="tvalUFM">GanttChart!$C$24</definedName>
    <definedName name="UCBbatch">GanttChart!$C$21</definedName>
    <definedName name="urgency">Help!$D$177:$D$179</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4" i="16" l="1"/>
  <c r="T14" i="16"/>
  <c r="R13" i="16"/>
  <c r="S13" i="16"/>
  <c r="E12" i="16"/>
  <c r="E13" i="16"/>
  <c r="I14"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R14" i="16"/>
  <c r="S14" i="16"/>
  <c r="U14" i="16"/>
  <c r="V14" i="16"/>
  <c r="W14" i="16"/>
  <c r="N15" i="16"/>
  <c r="T15" i="16"/>
  <c r="I15" i="16"/>
  <c r="R15" i="16"/>
  <c r="S15" i="16"/>
  <c r="U15" i="16"/>
  <c r="V15" i="16"/>
  <c r="W15" i="16"/>
  <c r="N16" i="16"/>
  <c r="T16" i="16"/>
  <c r="I16" i="16"/>
  <c r="R16" i="16"/>
  <c r="S16" i="16"/>
  <c r="U16" i="16"/>
  <c r="V16" i="16"/>
  <c r="W16" i="16"/>
  <c r="N17" i="16"/>
  <c r="T17" i="16"/>
  <c r="I17" i="16"/>
  <c r="R17" i="16"/>
  <c r="S17" i="16"/>
  <c r="U17" i="16"/>
  <c r="V17" i="16"/>
  <c r="W17" i="16"/>
  <c r="N18" i="16"/>
  <c r="T18" i="16"/>
  <c r="I18" i="16"/>
  <c r="J18" i="16"/>
  <c r="R18" i="16"/>
  <c r="S18" i="16"/>
  <c r="U18" i="16"/>
  <c r="V18" i="16"/>
  <c r="W18" i="16"/>
  <c r="N19" i="16"/>
  <c r="T19" i="16"/>
  <c r="I19" i="16"/>
  <c r="R19" i="16"/>
  <c r="S19" i="16"/>
  <c r="U19" i="16"/>
  <c r="V19" i="16"/>
  <c r="W19" i="16"/>
  <c r="N20" i="16"/>
  <c r="T20" i="16"/>
  <c r="I20" i="16"/>
  <c r="R20" i="16"/>
  <c r="S20" i="16"/>
  <c r="U20" i="16"/>
  <c r="V20" i="16"/>
  <c r="W20" i="16"/>
  <c r="N21" i="16"/>
  <c r="T21" i="16"/>
  <c r="I21" i="16"/>
  <c r="R21" i="16"/>
  <c r="S21" i="16"/>
  <c r="U21" i="16"/>
  <c r="V21" i="16"/>
  <c r="W21" i="16"/>
  <c r="N22" i="16"/>
  <c r="T22" i="16"/>
  <c r="I22" i="16"/>
  <c r="J22" i="16"/>
  <c r="R22" i="16"/>
  <c r="S22" i="16"/>
  <c r="U22" i="16"/>
  <c r="V22" i="16"/>
  <c r="W22" i="16"/>
  <c r="N23" i="16"/>
  <c r="T23" i="16"/>
  <c r="I23" i="16"/>
  <c r="J23" i="16"/>
  <c r="R23" i="16"/>
  <c r="S23" i="16"/>
  <c r="U23" i="16"/>
  <c r="V23" i="16"/>
  <c r="W23" i="16"/>
  <c r="N24" i="16"/>
  <c r="T24" i="16"/>
  <c r="I24" i="16"/>
  <c r="J24" i="16"/>
  <c r="K24" i="16"/>
  <c r="R24" i="16"/>
  <c r="S24" i="16"/>
  <c r="U24" i="16"/>
  <c r="V24" i="16"/>
  <c r="W24" i="16"/>
  <c r="N25" i="16"/>
  <c r="T25" i="16"/>
  <c r="I25" i="16"/>
  <c r="J25" i="16"/>
  <c r="R25" i="16"/>
  <c r="S25" i="16"/>
  <c r="U25" i="16"/>
  <c r="V25" i="16"/>
  <c r="W25" i="16"/>
  <c r="N26" i="16"/>
  <c r="T26" i="16"/>
  <c r="I26" i="16"/>
  <c r="R26" i="16"/>
  <c r="S26" i="16"/>
  <c r="U26" i="16"/>
  <c r="V26" i="16"/>
  <c r="W26" i="16"/>
  <c r="T27" i="16"/>
  <c r="R27" i="16"/>
  <c r="S27" i="16"/>
  <c r="U27" i="16"/>
  <c r="V27" i="16"/>
  <c r="W27" i="16"/>
  <c r="N28" i="16"/>
  <c r="T28" i="16"/>
  <c r="I28" i="16"/>
  <c r="R28" i="16"/>
  <c r="S28" i="16"/>
  <c r="U28" i="16"/>
  <c r="V28" i="16"/>
  <c r="W28" i="16"/>
  <c r="N29" i="16"/>
  <c r="T29" i="16"/>
  <c r="I29" i="16"/>
  <c r="R29" i="16"/>
  <c r="S29" i="16"/>
  <c r="U29" i="16"/>
  <c r="V29" i="16"/>
  <c r="W29" i="16"/>
  <c r="N30" i="16"/>
  <c r="T30" i="16"/>
  <c r="I30" i="16"/>
  <c r="R30" i="16"/>
  <c r="S30" i="16"/>
  <c r="U30" i="16"/>
  <c r="V30" i="16"/>
  <c r="W30" i="16"/>
  <c r="N31" i="16"/>
  <c r="T31" i="16"/>
  <c r="I31" i="16"/>
  <c r="J31" i="16"/>
  <c r="R31" i="16"/>
  <c r="S31" i="16"/>
  <c r="U31" i="16"/>
  <c r="V31" i="16"/>
  <c r="W31" i="16"/>
  <c r="N32" i="16"/>
  <c r="T32" i="16"/>
  <c r="I32" i="16"/>
  <c r="J32" i="16"/>
  <c r="R32" i="16"/>
  <c r="S32" i="16"/>
  <c r="U32" i="16"/>
  <c r="V32" i="16"/>
  <c r="W32" i="16"/>
  <c r="N33" i="16"/>
  <c r="T33" i="16"/>
  <c r="I33" i="16"/>
  <c r="R33" i="16"/>
  <c r="S33" i="16"/>
  <c r="U33" i="16"/>
  <c r="V33" i="16"/>
  <c r="W33" i="16"/>
  <c r="N34" i="16"/>
  <c r="T34" i="16"/>
  <c r="I34" i="16"/>
  <c r="R34" i="16"/>
  <c r="S34" i="16"/>
  <c r="U34" i="16"/>
  <c r="V34" i="16"/>
  <c r="W34" i="16"/>
  <c r="N35" i="16"/>
  <c r="T35" i="16"/>
  <c r="I35" i="16"/>
  <c r="R35" i="16"/>
  <c r="S35" i="16"/>
  <c r="U35" i="16"/>
  <c r="V35" i="16"/>
  <c r="W35" i="16"/>
  <c r="N36" i="16"/>
  <c r="T36" i="16"/>
  <c r="L36" i="16"/>
  <c r="R36" i="16"/>
  <c r="M36" i="16"/>
  <c r="S36" i="16"/>
  <c r="U36" i="16"/>
  <c r="V36" i="16"/>
  <c r="W36" i="16"/>
  <c r="N37" i="16"/>
  <c r="T37" i="16"/>
  <c r="I37" i="16"/>
  <c r="J37" i="16"/>
  <c r="R37" i="16"/>
  <c r="S37" i="16"/>
  <c r="U37" i="16"/>
  <c r="V37" i="16"/>
  <c r="W37" i="16"/>
  <c r="F8" i="16"/>
  <c r="N160" i="16"/>
  <c r="N159" i="16"/>
  <c r="N161" i="16"/>
  <c r="N158" i="16"/>
  <c r="N157" i="16"/>
  <c r="N156" i="16"/>
  <c r="N155" i="16"/>
  <c r="N154" i="16"/>
  <c r="N153" i="16"/>
  <c r="N152" i="16"/>
  <c r="N151" i="16"/>
  <c r="N150" i="16"/>
  <c r="N149" i="16"/>
  <c r="N148" i="16"/>
  <c r="N147" i="16"/>
  <c r="N146" i="16"/>
  <c r="N145" i="16"/>
  <c r="N144" i="16"/>
  <c r="N143" i="16"/>
  <c r="N142" i="16"/>
  <c r="N141" i="16"/>
  <c r="N140" i="16"/>
  <c r="N139" i="16"/>
  <c r="N138" i="16"/>
  <c r="N137" i="16"/>
  <c r="N136" i="16"/>
  <c r="N135" i="16"/>
  <c r="N134" i="16"/>
  <c r="N133" i="16"/>
  <c r="N132" i="16"/>
  <c r="N131" i="16"/>
  <c r="N129" i="16"/>
  <c r="N130" i="16"/>
  <c r="N125" i="16"/>
  <c r="N124" i="16"/>
  <c r="N123" i="16"/>
  <c r="N122" i="16"/>
  <c r="N121" i="16"/>
  <c r="N120" i="16"/>
  <c r="N119" i="16"/>
  <c r="N118" i="16"/>
  <c r="N117" i="16"/>
  <c r="N116" i="16"/>
  <c r="N115" i="16"/>
  <c r="N110" i="16"/>
  <c r="N109" i="16"/>
  <c r="N108" i="16"/>
  <c r="N103" i="16"/>
  <c r="N102" i="16"/>
  <c r="N101" i="16"/>
  <c r="N100" i="16"/>
  <c r="N99" i="16"/>
  <c r="N98" i="16"/>
  <c r="N97" i="16"/>
  <c r="N96" i="16"/>
  <c r="N95" i="16"/>
  <c r="N94" i="16"/>
  <c r="N93" i="16"/>
  <c r="N92" i="16"/>
  <c r="N91" i="16"/>
  <c r="N90" i="16"/>
  <c r="N87" i="16"/>
  <c r="N85" i="16"/>
  <c r="N84" i="16"/>
  <c r="N83" i="16"/>
  <c r="N82" i="16"/>
  <c r="N81" i="16"/>
  <c r="N80" i="16"/>
  <c r="N77" i="16"/>
  <c r="N48" i="16"/>
  <c r="N68" i="16"/>
  <c r="N75" i="16"/>
  <c r="N74" i="16"/>
  <c r="N73" i="16"/>
  <c r="N67" i="16"/>
  <c r="N66" i="16"/>
  <c r="N65" i="16"/>
  <c r="N64" i="16"/>
  <c r="N63" i="16"/>
  <c r="N62" i="16"/>
  <c r="N61" i="16"/>
  <c r="N60" i="16"/>
  <c r="N59" i="16"/>
  <c r="N57" i="16"/>
  <c r="N56" i="16"/>
  <c r="N55" i="16"/>
  <c r="N54" i="16"/>
  <c r="N53" i="16"/>
  <c r="N47" i="16"/>
  <c r="N46" i="16"/>
  <c r="N41" i="16"/>
  <c r="J108" i="16"/>
  <c r="J112" i="16"/>
  <c r="J99" i="16"/>
  <c r="I42" i="16"/>
  <c r="R42" i="16"/>
  <c r="N42" i="16"/>
  <c r="S42" i="16"/>
  <c r="I49" i="16"/>
  <c r="R49" i="16"/>
  <c r="N49" i="16"/>
  <c r="S49" i="16"/>
  <c r="I44" i="16"/>
  <c r="R44" i="16"/>
  <c r="N44" i="16"/>
  <c r="S44" i="16"/>
  <c r="I51" i="16"/>
  <c r="R51" i="16"/>
  <c r="N51" i="16"/>
  <c r="S51" i="16"/>
  <c r="I38" i="16"/>
  <c r="J38" i="16"/>
  <c r="K38" i="16"/>
  <c r="R38" i="16"/>
  <c r="N38" i="16"/>
  <c r="S38" i="16"/>
  <c r="I41" i="16"/>
  <c r="R41" i="16"/>
  <c r="S41" i="16"/>
  <c r="I43" i="16"/>
  <c r="J43" i="16"/>
  <c r="R43" i="16"/>
  <c r="N43" i="16"/>
  <c r="S43" i="16"/>
  <c r="I45" i="16"/>
  <c r="J45" i="16"/>
  <c r="K45" i="16"/>
  <c r="R45" i="16"/>
  <c r="N45" i="16"/>
  <c r="S45" i="16"/>
  <c r="I47" i="16"/>
  <c r="J47" i="16"/>
  <c r="R47" i="16"/>
  <c r="S47" i="16"/>
  <c r="M50" i="16"/>
  <c r="S50" i="16"/>
  <c r="I52" i="16"/>
  <c r="J52" i="16"/>
  <c r="K52" i="16"/>
  <c r="R52" i="16"/>
  <c r="N52" i="16"/>
  <c r="S52" i="16"/>
  <c r="R58" i="16"/>
  <c r="S58" i="16"/>
  <c r="I59" i="16"/>
  <c r="R59" i="16"/>
  <c r="S59" i="16"/>
  <c r="I39" i="16"/>
  <c r="J39" i="16"/>
  <c r="R39" i="16"/>
  <c r="N39" i="16"/>
  <c r="S39" i="16"/>
  <c r="I62" i="16"/>
  <c r="J62" i="16"/>
  <c r="R62" i="16"/>
  <c r="S62" i="16"/>
  <c r="I40" i="16"/>
  <c r="J40" i="16"/>
  <c r="R40" i="16"/>
  <c r="N40" i="16"/>
  <c r="S40" i="16"/>
  <c r="I65" i="16"/>
  <c r="J65" i="16"/>
  <c r="K65" i="16"/>
  <c r="R65" i="16"/>
  <c r="S65" i="16"/>
  <c r="I66" i="16"/>
  <c r="R66" i="16"/>
  <c r="S66" i="16"/>
  <c r="I54" i="16"/>
  <c r="J54" i="16"/>
  <c r="R54" i="16"/>
  <c r="S54" i="16"/>
  <c r="M77" i="16"/>
  <c r="L77" i="16"/>
  <c r="M70" i="16"/>
  <c r="L70" i="16"/>
  <c r="I73" i="16"/>
  <c r="J53" i="16"/>
  <c r="J63" i="16"/>
  <c r="J61" i="16"/>
  <c r="J80" i="16"/>
  <c r="I63" i="16"/>
  <c r="J56" i="16"/>
  <c r="K149" i="16"/>
  <c r="J142" i="16"/>
  <c r="J143" i="16"/>
  <c r="I143" i="16"/>
  <c r="I142" i="16"/>
  <c r="I141" i="16"/>
  <c r="I120" i="16"/>
  <c r="I92" i="16"/>
  <c r="R92" i="16"/>
  <c r="S92" i="16"/>
  <c r="R120" i="16"/>
  <c r="S120" i="16"/>
  <c r="R141" i="16"/>
  <c r="S141" i="16"/>
  <c r="R12" i="16"/>
  <c r="S12" i="16"/>
  <c r="I46" i="16"/>
  <c r="J46" i="16"/>
  <c r="R46" i="16"/>
  <c r="S46" i="16"/>
  <c r="I48" i="16"/>
  <c r="R48" i="16"/>
  <c r="S48" i="16"/>
  <c r="I53" i="16"/>
  <c r="R63" i="16"/>
  <c r="S63" i="16"/>
  <c r="R53" i="16"/>
  <c r="S53" i="16"/>
  <c r="I55" i="16"/>
  <c r="R55" i="16"/>
  <c r="S55" i="16"/>
  <c r="I56" i="16"/>
  <c r="K56" i="16"/>
  <c r="R56" i="16"/>
  <c r="S56" i="16"/>
  <c r="I57" i="16"/>
  <c r="J57" i="16"/>
  <c r="R57" i="16"/>
  <c r="S57" i="16"/>
  <c r="I60" i="16"/>
  <c r="J60" i="16"/>
  <c r="R60" i="16"/>
  <c r="S60" i="16"/>
  <c r="I61" i="16"/>
  <c r="R61" i="16"/>
  <c r="S61" i="16"/>
  <c r="I64" i="16"/>
  <c r="J64" i="16"/>
  <c r="R64" i="16"/>
  <c r="S64" i="16"/>
  <c r="I67" i="16"/>
  <c r="J67" i="16"/>
  <c r="R68" i="16"/>
  <c r="S68" i="16"/>
  <c r="R69" i="16"/>
  <c r="N69" i="16"/>
  <c r="S69" i="16"/>
  <c r="I71" i="16"/>
  <c r="R71" i="16"/>
  <c r="N71" i="16"/>
  <c r="S71" i="16"/>
  <c r="N72" i="16"/>
  <c r="R73" i="16"/>
  <c r="S73" i="16"/>
  <c r="I74" i="16"/>
  <c r="J74" i="16"/>
  <c r="I75" i="16"/>
  <c r="R75" i="16"/>
  <c r="S75" i="16"/>
  <c r="I76" i="16"/>
  <c r="R76" i="16"/>
  <c r="N76" i="16"/>
  <c r="S76" i="16"/>
  <c r="I78" i="16"/>
  <c r="N78" i="16"/>
  <c r="I79" i="16"/>
  <c r="I83" i="16"/>
  <c r="K83" i="16"/>
  <c r="I82" i="16"/>
  <c r="R82" i="16"/>
  <c r="S82" i="16"/>
  <c r="R83" i="16"/>
  <c r="S83" i="16"/>
  <c r="N79" i="16"/>
  <c r="J81" i="16"/>
  <c r="I84" i="16"/>
  <c r="J84" i="16"/>
  <c r="R84" i="16"/>
  <c r="S84" i="16"/>
  <c r="I85" i="16"/>
  <c r="R85" i="16"/>
  <c r="S85" i="16"/>
  <c r="I86" i="16"/>
  <c r="R86" i="16"/>
  <c r="N86" i="16"/>
  <c r="S86" i="16"/>
  <c r="I87" i="16"/>
  <c r="J87" i="16"/>
  <c r="I97" i="16"/>
  <c r="R97" i="16"/>
  <c r="S97" i="16"/>
  <c r="I88" i="16"/>
  <c r="J88" i="16"/>
  <c r="N88" i="16"/>
  <c r="N89" i="16"/>
  <c r="I90" i="16"/>
  <c r="J90" i="16"/>
  <c r="I91" i="16"/>
  <c r="J91" i="16"/>
  <c r="I93" i="16"/>
  <c r="J93" i="16"/>
  <c r="K93" i="16"/>
  <c r="R93" i="16"/>
  <c r="S93" i="16"/>
  <c r="I94" i="16"/>
  <c r="J94" i="16"/>
  <c r="I95" i="16"/>
  <c r="K95" i="16"/>
  <c r="R95" i="16"/>
  <c r="S95" i="16"/>
  <c r="I96" i="16"/>
  <c r="J96" i="16"/>
  <c r="I98" i="16"/>
  <c r="R98" i="16"/>
  <c r="S98" i="16"/>
  <c r="I100" i="16"/>
  <c r="J100" i="16"/>
  <c r="K100" i="16"/>
  <c r="R100" i="16"/>
  <c r="S100" i="16"/>
  <c r="J101" i="16"/>
  <c r="I102" i="16"/>
  <c r="J102" i="16"/>
  <c r="I103" i="16"/>
  <c r="R103" i="16"/>
  <c r="S103" i="16"/>
  <c r="I104" i="16"/>
  <c r="R104" i="16"/>
  <c r="N104" i="16"/>
  <c r="S104" i="16"/>
  <c r="I106" i="16"/>
  <c r="N106" i="16"/>
  <c r="I107" i="16"/>
  <c r="K107" i="16"/>
  <c r="N107" i="16"/>
  <c r="I108" i="16"/>
  <c r="I112" i="16"/>
  <c r="I110" i="16"/>
  <c r="R110" i="16"/>
  <c r="S110" i="16"/>
  <c r="N112" i="16"/>
  <c r="I109" i="16"/>
  <c r="J109" i="16"/>
  <c r="I111" i="16"/>
  <c r="R111" i="16"/>
  <c r="N111" i="16"/>
  <c r="S111" i="16"/>
  <c r="I113" i="16"/>
  <c r="J113" i="16"/>
  <c r="N113" i="16"/>
  <c r="I114" i="16"/>
  <c r="J114" i="16"/>
  <c r="K114" i="16"/>
  <c r="N114" i="16"/>
  <c r="I115" i="16"/>
  <c r="J115" i="16"/>
  <c r="I116" i="16"/>
  <c r="J116" i="16"/>
  <c r="I117" i="16"/>
  <c r="R117" i="16"/>
  <c r="S117" i="16"/>
  <c r="I118" i="16"/>
  <c r="J118" i="16"/>
  <c r="K118" i="16"/>
  <c r="I119" i="16"/>
  <c r="J119" i="16"/>
  <c r="I121" i="16"/>
  <c r="J121" i="16"/>
  <c r="R121" i="16"/>
  <c r="S121" i="16"/>
  <c r="I122" i="16"/>
  <c r="J122" i="16"/>
  <c r="I123" i="16"/>
  <c r="J123" i="16"/>
  <c r="R123" i="16"/>
  <c r="S123" i="16"/>
  <c r="I124" i="16"/>
  <c r="J124" i="16"/>
  <c r="I125" i="16"/>
  <c r="R125" i="16"/>
  <c r="S125" i="16"/>
  <c r="I126" i="16"/>
  <c r="R126" i="16"/>
  <c r="N126" i="16"/>
  <c r="S126" i="16"/>
  <c r="I128" i="16"/>
  <c r="J128" i="16"/>
  <c r="N128" i="16"/>
  <c r="I129" i="16"/>
  <c r="J129" i="16"/>
  <c r="K129" i="16"/>
  <c r="I130" i="16"/>
  <c r="J130" i="16"/>
  <c r="I131" i="16"/>
  <c r="J131" i="16"/>
  <c r="I132" i="16"/>
  <c r="R132" i="16"/>
  <c r="S132" i="16"/>
  <c r="I133" i="16"/>
  <c r="R133" i="16"/>
  <c r="S133" i="16"/>
  <c r="I135" i="16"/>
  <c r="J135" i="16"/>
  <c r="I136" i="16"/>
  <c r="J136" i="16"/>
  <c r="K136" i="16"/>
  <c r="I137" i="16"/>
  <c r="J137" i="16"/>
  <c r="I138" i="16"/>
  <c r="R138" i="16"/>
  <c r="S138" i="16"/>
  <c r="I139" i="16"/>
  <c r="J139" i="16"/>
  <c r="K139" i="16"/>
  <c r="I140" i="16"/>
  <c r="J140" i="16"/>
  <c r="I144" i="16"/>
  <c r="J144" i="16"/>
  <c r="K144" i="16"/>
  <c r="I145" i="16"/>
  <c r="J145" i="16"/>
  <c r="I146" i="16"/>
  <c r="J146" i="16"/>
  <c r="K146" i="16"/>
  <c r="I147" i="16"/>
  <c r="J147" i="16"/>
  <c r="I148" i="16"/>
  <c r="R148" i="16"/>
  <c r="S148" i="16"/>
  <c r="I149" i="16"/>
  <c r="J149" i="16"/>
  <c r="I150" i="16"/>
  <c r="J150" i="16"/>
  <c r="I151" i="16"/>
  <c r="R151" i="16"/>
  <c r="S151" i="16"/>
  <c r="I152" i="16"/>
  <c r="J152" i="16"/>
  <c r="K152" i="16"/>
  <c r="I153" i="16"/>
  <c r="J153" i="16"/>
  <c r="I154" i="16"/>
  <c r="J154" i="16"/>
  <c r="K154" i="16"/>
  <c r="I155" i="16"/>
  <c r="J155" i="16"/>
  <c r="I156" i="16"/>
  <c r="R156" i="16"/>
  <c r="S156" i="16"/>
  <c r="I157" i="16"/>
  <c r="J157" i="16"/>
  <c r="K157" i="16"/>
  <c r="I158" i="16"/>
  <c r="J158" i="16"/>
  <c r="I159" i="16"/>
  <c r="R159" i="16"/>
  <c r="S159" i="16"/>
  <c r="I160" i="16"/>
  <c r="J160" i="16"/>
  <c r="K160" i="16"/>
  <c r="I161" i="16"/>
  <c r="J161" i="16"/>
  <c r="I162" i="16"/>
  <c r="R162" i="16"/>
  <c r="S162" i="16"/>
  <c r="I163" i="16"/>
  <c r="J163" i="16"/>
  <c r="K163" i="16"/>
  <c r="I164" i="16"/>
  <c r="J164" i="16"/>
  <c r="I165" i="16"/>
  <c r="R165" i="16"/>
  <c r="S165" i="16"/>
  <c r="I166" i="16"/>
  <c r="J166" i="16"/>
  <c r="K166" i="16"/>
  <c r="I167" i="16"/>
  <c r="J167" i="16"/>
  <c r="I168" i="16"/>
  <c r="R168" i="16"/>
  <c r="S168" i="16"/>
  <c r="I169" i="16"/>
  <c r="J169" i="16"/>
  <c r="K169" i="16"/>
  <c r="I170" i="16"/>
  <c r="J170" i="16"/>
  <c r="N127" i="16"/>
  <c r="I99" i="16"/>
  <c r="I127" i="16"/>
  <c r="J127" i="16"/>
  <c r="I134" i="16"/>
  <c r="J134" i="16"/>
  <c r="I70" i="16"/>
  <c r="N105" i="16"/>
  <c r="K77" i="16"/>
  <c r="I36" i="16"/>
  <c r="I50" i="16"/>
  <c r="I77" i="16"/>
  <c r="I105" i="16"/>
  <c r="N70" i="16"/>
  <c r="N50" i="16"/>
  <c r="E159" i="6"/>
  <c r="AA9" i="16"/>
  <c r="R7" i="16"/>
  <c r="V12" i="16"/>
  <c r="U13" i="16"/>
  <c r="T13" i="16"/>
  <c r="V13" i="16"/>
  <c r="W13" i="16"/>
  <c r="T12" i="16"/>
  <c r="U12" i="16"/>
  <c r="W12" i="16"/>
  <c r="AH9" i="16"/>
  <c r="AA11" i="16"/>
  <c r="AA8" i="16"/>
  <c r="AB8" i="16"/>
  <c r="AC8" i="16"/>
  <c r="AD8" i="16"/>
  <c r="AE8" i="16"/>
  <c r="AF8" i="16"/>
  <c r="AG8" i="16"/>
  <c r="AH8" i="16"/>
  <c r="AA10" i="16"/>
  <c r="AO9" i="16"/>
  <c r="AH11" i="16"/>
  <c r="AV9" i="16"/>
  <c r="AO11" i="16"/>
  <c r="AI8" i="16"/>
  <c r="AJ8" i="16"/>
  <c r="AK8" i="16"/>
  <c r="AL8" i="16"/>
  <c r="AM8" i="16"/>
  <c r="AN8" i="16"/>
  <c r="AO8" i="16"/>
  <c r="AH10" i="16"/>
  <c r="AP8" i="16"/>
  <c r="AQ8" i="16"/>
  <c r="AR8" i="16"/>
  <c r="AS8" i="16"/>
  <c r="AT8" i="16"/>
  <c r="AU8" i="16"/>
  <c r="AO10" i="16"/>
  <c r="AV8" i="16"/>
  <c r="BC9" i="16"/>
  <c r="AV11" i="16"/>
  <c r="AW8" i="16"/>
  <c r="AX8" i="16"/>
  <c r="AY8" i="16"/>
  <c r="AZ8" i="16"/>
  <c r="BA8" i="16"/>
  <c r="BB8" i="16"/>
  <c r="AV10" i="16"/>
  <c r="BC8" i="16"/>
  <c r="BJ9" i="16"/>
  <c r="BC11" i="16"/>
  <c r="BD8" i="16"/>
  <c r="BE8" i="16"/>
  <c r="BF8" i="16"/>
  <c r="BG8" i="16"/>
  <c r="BH8" i="16"/>
  <c r="BI8" i="16"/>
  <c r="BJ8" i="16"/>
  <c r="BQ9" i="16"/>
  <c r="BJ11" i="16"/>
  <c r="BC10" i="16"/>
  <c r="BK8" i="16"/>
  <c r="BL8" i="16"/>
  <c r="BM8" i="16"/>
  <c r="BN8" i="16"/>
  <c r="BO8" i="16"/>
  <c r="BP8" i="16"/>
  <c r="BQ8" i="16"/>
  <c r="BX9" i="16"/>
  <c r="BQ11" i="16"/>
  <c r="BJ10" i="16"/>
  <c r="BR8" i="16"/>
  <c r="BS8" i="16"/>
  <c r="BT8" i="16"/>
  <c r="BU8" i="16"/>
  <c r="BV8" i="16"/>
  <c r="BW8" i="16"/>
  <c r="BX8" i="16"/>
  <c r="CE9" i="16"/>
  <c r="BX11" i="16"/>
  <c r="BQ10" i="16"/>
  <c r="BY8" i="16"/>
  <c r="BZ8" i="16"/>
  <c r="CA8" i="16"/>
  <c r="CB8" i="16"/>
  <c r="CC8" i="16"/>
  <c r="CD8" i="16"/>
  <c r="CE8" i="16"/>
  <c r="CL9" i="16"/>
  <c r="CE11" i="16"/>
  <c r="BX10" i="16"/>
  <c r="CL11" i="16"/>
  <c r="CF8" i="16"/>
  <c r="CG8" i="16"/>
  <c r="CH8" i="16"/>
  <c r="CI8" i="16"/>
  <c r="CJ8" i="16"/>
  <c r="CK8" i="16"/>
  <c r="CL8" i="16"/>
  <c r="CS9" i="16"/>
  <c r="CE10" i="16"/>
  <c r="CZ9" i="16"/>
  <c r="CS11" i="16"/>
  <c r="CM8" i="16"/>
  <c r="CN8" i="16"/>
  <c r="CO8" i="16"/>
  <c r="CP8" i="16"/>
  <c r="CQ8" i="16"/>
  <c r="CR8" i="16"/>
  <c r="CS8" i="16"/>
  <c r="CL10" i="16"/>
  <c r="CT8" i="16"/>
  <c r="CU8" i="16"/>
  <c r="CV8" i="16"/>
  <c r="CW8" i="16"/>
  <c r="CX8" i="16"/>
  <c r="CY8" i="16"/>
  <c r="CS10" i="16"/>
  <c r="DG9" i="16"/>
  <c r="CZ8" i="16"/>
  <c r="CZ11" i="16"/>
  <c r="DG11" i="16"/>
  <c r="DN9" i="16"/>
  <c r="DA8" i="16"/>
  <c r="DB8" i="16"/>
  <c r="DC8" i="16"/>
  <c r="DD8" i="16"/>
  <c r="DE8" i="16"/>
  <c r="DF8" i="16"/>
  <c r="DG8" i="16"/>
  <c r="CZ10" i="16"/>
  <c r="DH8" i="16"/>
  <c r="DI8" i="16"/>
  <c r="DJ8" i="16"/>
  <c r="DK8" i="16"/>
  <c r="DL8" i="16"/>
  <c r="DM8" i="16"/>
  <c r="DG10" i="16"/>
  <c r="DN11" i="16"/>
  <c r="DU9" i="16"/>
  <c r="DN8" i="16"/>
  <c r="DO8" i="16"/>
  <c r="DP8" i="16"/>
  <c r="DQ8" i="16"/>
  <c r="DR8" i="16"/>
  <c r="DS8" i="16"/>
  <c r="DT8" i="16"/>
  <c r="DU8" i="16"/>
  <c r="DN10" i="16"/>
  <c r="EB9" i="16"/>
  <c r="DU11" i="16"/>
  <c r="DV8" i="16"/>
  <c r="DW8" i="16"/>
  <c r="DX8" i="16"/>
  <c r="DY8" i="16"/>
  <c r="DZ8" i="16"/>
  <c r="EA8" i="16"/>
  <c r="EB8" i="16"/>
  <c r="EI9" i="16"/>
  <c r="EB11" i="16"/>
  <c r="DU10" i="16"/>
  <c r="EC8" i="16"/>
  <c r="ED8" i="16"/>
  <c r="EE8" i="16"/>
  <c r="EF8" i="16"/>
  <c r="EG8" i="16"/>
  <c r="EH8" i="16"/>
  <c r="EI8" i="16"/>
  <c r="EP9" i="16"/>
  <c r="EI11" i="16"/>
  <c r="EB10" i="16"/>
  <c r="EJ8" i="16"/>
  <c r="EK8" i="16"/>
  <c r="EL8" i="16"/>
  <c r="EM8" i="16"/>
  <c r="EN8" i="16"/>
  <c r="EO8" i="16"/>
  <c r="EP8" i="16"/>
  <c r="EW9" i="16"/>
  <c r="EP11" i="16"/>
  <c r="EI10" i="16"/>
  <c r="EQ8" i="16"/>
  <c r="ER8" i="16"/>
  <c r="ES8" i="16"/>
  <c r="ET8" i="16"/>
  <c r="EU8" i="16"/>
  <c r="EV8" i="16"/>
  <c r="EW8" i="16"/>
  <c r="EW11" i="16"/>
  <c r="FD9" i="16"/>
  <c r="EP10" i="16"/>
  <c r="FK9" i="16"/>
  <c r="EX8" i="16"/>
  <c r="EY8" i="16"/>
  <c r="EZ8" i="16"/>
  <c r="FA8" i="16"/>
  <c r="FB8" i="16"/>
  <c r="FC8" i="16"/>
  <c r="FD8" i="16"/>
  <c r="FD11" i="16"/>
  <c r="EW10" i="16"/>
  <c r="FE8" i="16"/>
  <c r="FF8" i="16"/>
  <c r="FG8" i="16"/>
  <c r="FH8" i="16"/>
  <c r="FI8" i="16"/>
  <c r="FJ8" i="16"/>
  <c r="FK8" i="16"/>
  <c r="FD10" i="16"/>
  <c r="FK11" i="16"/>
  <c r="FR9" i="16"/>
  <c r="FL8" i="16"/>
  <c r="FM8" i="16"/>
  <c r="FN8" i="16"/>
  <c r="FO8" i="16"/>
  <c r="FP8" i="16"/>
  <c r="FQ8" i="16"/>
  <c r="FR8" i="16"/>
  <c r="FY9" i="16"/>
  <c r="FR11" i="16"/>
  <c r="FK10" i="16"/>
  <c r="GF9" i="16"/>
  <c r="FY11" i="16"/>
  <c r="FS8" i="16"/>
  <c r="FT8" i="16"/>
  <c r="FU8" i="16"/>
  <c r="FV8" i="16"/>
  <c r="FW8" i="16"/>
  <c r="FX8" i="16"/>
  <c r="FY8" i="16"/>
  <c r="FR10" i="16"/>
  <c r="FZ8" i="16"/>
  <c r="GA8" i="16"/>
  <c r="GB8" i="16"/>
  <c r="GC8" i="16"/>
  <c r="GD8" i="16"/>
  <c r="GE8" i="16"/>
  <c r="FY10" i="16"/>
  <c r="GF11" i="16"/>
  <c r="GM9" i="16"/>
  <c r="GF8" i="16"/>
  <c r="GG8" i="16"/>
  <c r="GH8" i="16"/>
  <c r="GI8" i="16"/>
  <c r="GJ8" i="16"/>
  <c r="GK8" i="16"/>
  <c r="GL8" i="16"/>
  <c r="GM8" i="16"/>
  <c r="GF10" i="16"/>
  <c r="GM11" i="16"/>
  <c r="GT9" i="16"/>
  <c r="GT11" i="16"/>
  <c r="HA9" i="16"/>
  <c r="GN8" i="16"/>
  <c r="GO8" i="16"/>
  <c r="GP8" i="16"/>
  <c r="GQ8" i="16"/>
  <c r="GR8" i="16"/>
  <c r="GS8" i="16"/>
  <c r="GT8" i="16"/>
  <c r="GM10" i="16"/>
  <c r="GU8" i="16"/>
  <c r="GV8" i="16"/>
  <c r="GW8" i="16"/>
  <c r="GX8" i="16"/>
  <c r="GY8" i="16"/>
  <c r="GZ8" i="16"/>
  <c r="HA8" i="16"/>
  <c r="GT10" i="16"/>
  <c r="HH9" i="16"/>
  <c r="HA11" i="16"/>
  <c r="HO9" i="16"/>
  <c r="HB8" i="16"/>
  <c r="HC8" i="16"/>
  <c r="HD8" i="16"/>
  <c r="HE8" i="16"/>
  <c r="HF8" i="16"/>
  <c r="HG8" i="16"/>
  <c r="HH8" i="16"/>
  <c r="HH11" i="16"/>
  <c r="HA10" i="16"/>
  <c r="HI8" i="16"/>
  <c r="HJ8" i="16"/>
  <c r="HK8" i="16"/>
  <c r="HL8" i="16"/>
  <c r="HM8" i="16"/>
  <c r="HN8" i="16"/>
  <c r="HO8" i="16"/>
  <c r="HH10" i="16"/>
  <c r="HV9" i="16"/>
  <c r="HO11" i="16"/>
  <c r="IC9" i="16"/>
  <c r="HV11" i="16"/>
  <c r="HP8" i="16"/>
  <c r="HQ8" i="16"/>
  <c r="HR8" i="16"/>
  <c r="HS8" i="16"/>
  <c r="HT8" i="16"/>
  <c r="HU8" i="16"/>
  <c r="HV8" i="16"/>
  <c r="HO10" i="16"/>
  <c r="HW8" i="16"/>
  <c r="HX8" i="16"/>
  <c r="HY8" i="16"/>
  <c r="HZ8" i="16"/>
  <c r="IA8" i="16"/>
  <c r="IB8" i="16"/>
  <c r="IC8" i="16"/>
  <c r="HV10" i="16"/>
  <c r="IC11" i="16"/>
  <c r="IJ9" i="16"/>
  <c r="IQ9" i="16"/>
  <c r="IJ11" i="16"/>
  <c r="ID8" i="16"/>
  <c r="IE8" i="16"/>
  <c r="IF8" i="16"/>
  <c r="IG8" i="16"/>
  <c r="IH8" i="16"/>
  <c r="II8" i="16"/>
  <c r="IJ8" i="16"/>
  <c r="IC10" i="16"/>
  <c r="IK8" i="16"/>
  <c r="IL8" i="16"/>
  <c r="IM8" i="16"/>
  <c r="IN8" i="16"/>
  <c r="IO8" i="16"/>
  <c r="IP8" i="16"/>
  <c r="IQ8" i="16"/>
  <c r="IJ10" i="16"/>
  <c r="IQ11" i="16"/>
  <c r="IX9" i="16"/>
  <c r="JE9" i="16"/>
  <c r="IR8" i="16"/>
  <c r="IS8" i="16"/>
  <c r="IT8" i="16"/>
  <c r="IU8" i="16"/>
  <c r="IV8" i="16"/>
  <c r="IW8" i="16"/>
  <c r="IX8" i="16"/>
  <c r="IX11" i="16"/>
  <c r="IQ10" i="16"/>
  <c r="IY8" i="16"/>
  <c r="IZ8" i="16"/>
  <c r="JA8" i="16"/>
  <c r="JB8" i="16"/>
  <c r="JC8" i="16"/>
  <c r="JD8" i="16"/>
  <c r="JE8" i="16"/>
  <c r="IX10" i="16"/>
  <c r="JL9" i="16"/>
  <c r="JE11" i="16"/>
  <c r="JF8" i="16"/>
  <c r="JG8" i="16"/>
  <c r="JH8" i="16"/>
  <c r="JI8" i="16"/>
  <c r="JJ8" i="16"/>
  <c r="JK8" i="16"/>
  <c r="JL8" i="16"/>
  <c r="JL11" i="16"/>
  <c r="JS9" i="16"/>
  <c r="JE10" i="16"/>
  <c r="JM8" i="16"/>
  <c r="JN8" i="16"/>
  <c r="JO8" i="16"/>
  <c r="JP8" i="16"/>
  <c r="JQ8" i="16"/>
  <c r="JR8" i="16"/>
  <c r="JL10" i="16"/>
  <c r="JS8" i="16"/>
  <c r="JZ9" i="16"/>
  <c r="JS11" i="16"/>
  <c r="JT8" i="16"/>
  <c r="JU8" i="16"/>
  <c r="JV8" i="16"/>
  <c r="JW8" i="16"/>
  <c r="JX8" i="16"/>
  <c r="JY8" i="16"/>
  <c r="JS10" i="16"/>
  <c r="JZ8" i="16"/>
  <c r="JZ11" i="16"/>
  <c r="KG9" i="16"/>
  <c r="KA8" i="16"/>
  <c r="KB8" i="16"/>
  <c r="KC8" i="16"/>
  <c r="KD8" i="16"/>
  <c r="KE8" i="16"/>
  <c r="KF8" i="16"/>
  <c r="KG8" i="16"/>
  <c r="KN9" i="16"/>
  <c r="KG11" i="16"/>
  <c r="JZ10" i="16"/>
  <c r="KH8" i="16"/>
  <c r="KI8" i="16"/>
  <c r="KJ8" i="16"/>
  <c r="KK8" i="16"/>
  <c r="KL8" i="16"/>
  <c r="KM8" i="16"/>
  <c r="KN8" i="16"/>
  <c r="KU9" i="16"/>
  <c r="KN11" i="16"/>
  <c r="KG10" i="16"/>
  <c r="LB9" i="16"/>
  <c r="KU11" i="16"/>
  <c r="KO8" i="16"/>
  <c r="KP8" i="16"/>
  <c r="KQ8" i="16"/>
  <c r="KR8" i="16"/>
  <c r="KS8" i="16"/>
  <c r="KT8" i="16"/>
  <c r="KU8" i="16"/>
  <c r="KN10" i="16"/>
  <c r="KV8" i="16"/>
  <c r="KW8" i="16"/>
  <c r="KX8" i="16"/>
  <c r="KY8" i="16"/>
  <c r="KZ8" i="16"/>
  <c r="LA8" i="16"/>
  <c r="KU10" i="16"/>
  <c r="LI9" i="16"/>
  <c r="LB8" i="16"/>
  <c r="LB11" i="16"/>
  <c r="LC8" i="16"/>
  <c r="LD8" i="16"/>
  <c r="LE8" i="16"/>
  <c r="LF8" i="16"/>
  <c r="LG8" i="16"/>
  <c r="LH8" i="16"/>
  <c r="LI8" i="16"/>
  <c r="LB10" i="16"/>
  <c r="LI11" i="16"/>
  <c r="LP9" i="16"/>
  <c r="LW9" i="16"/>
  <c r="LJ8" i="16"/>
  <c r="LK8" i="16"/>
  <c r="LL8" i="16"/>
  <c r="LM8" i="16"/>
  <c r="LN8" i="16"/>
  <c r="LO8" i="16"/>
  <c r="LP8" i="16"/>
  <c r="LP11" i="16"/>
  <c r="LI10" i="16"/>
  <c r="LQ8" i="16"/>
  <c r="LR8" i="16"/>
  <c r="LS8" i="16"/>
  <c r="LT8" i="16"/>
  <c r="LU8" i="16"/>
  <c r="LV8" i="16"/>
  <c r="LW8" i="16"/>
  <c r="LP10" i="16"/>
  <c r="LW11" i="16"/>
  <c r="MD9" i="16"/>
  <c r="LX8" i="16"/>
  <c r="LY8" i="16"/>
  <c r="LZ8" i="16"/>
  <c r="MA8" i="16"/>
  <c r="MB8" i="16"/>
  <c r="MC8" i="16"/>
  <c r="MD8" i="16"/>
  <c r="MK9" i="16"/>
  <c r="MD11" i="16"/>
  <c r="LW10" i="16"/>
  <c r="MK11" i="16"/>
  <c r="MR9" i="16"/>
  <c r="ME8" i="16"/>
  <c r="MF8" i="16"/>
  <c r="MG8" i="16"/>
  <c r="MH8" i="16"/>
  <c r="MI8" i="16"/>
  <c r="MJ8" i="16"/>
  <c r="MK8" i="16"/>
  <c r="MD10" i="16"/>
  <c r="ML8" i="16"/>
  <c r="MM8" i="16"/>
  <c r="MN8" i="16"/>
  <c r="MO8" i="16"/>
  <c r="MP8" i="16"/>
  <c r="MQ8" i="16"/>
  <c r="MK10" i="16"/>
  <c r="MR8" i="16"/>
  <c r="MY9" i="16"/>
  <c r="MR11" i="16"/>
  <c r="NF9" i="16"/>
  <c r="MS8" i="16"/>
  <c r="MT8" i="16"/>
  <c r="MU8" i="16"/>
  <c r="MV8" i="16"/>
  <c r="MW8" i="16"/>
  <c r="MX8" i="16"/>
  <c r="MY8" i="16"/>
  <c r="MY11" i="16"/>
  <c r="MR10" i="16"/>
  <c r="MZ8" i="16"/>
  <c r="NA8" i="16"/>
  <c r="NB8" i="16"/>
  <c r="NC8" i="16"/>
  <c r="ND8" i="16"/>
  <c r="NE8" i="16"/>
  <c r="NF8" i="16"/>
  <c r="MY10" i="16"/>
  <c r="NM9" i="16"/>
  <c r="NF11" i="16"/>
  <c r="NM11" i="16"/>
  <c r="NT9" i="16"/>
  <c r="NT11" i="16"/>
  <c r="NG8" i="16"/>
  <c r="NH8" i="16"/>
  <c r="NI8" i="16"/>
  <c r="NJ8" i="16"/>
  <c r="NK8" i="16"/>
  <c r="NL8" i="16"/>
  <c r="NM8" i="16"/>
  <c r="NF10" i="16"/>
  <c r="NN8" i="16"/>
  <c r="NO8" i="16"/>
  <c r="NP8" i="16"/>
  <c r="NQ8" i="16"/>
  <c r="NR8" i="16"/>
  <c r="NS8" i="16"/>
  <c r="NT8" i="16"/>
  <c r="NM10" i="16"/>
  <c r="NU8" i="16"/>
  <c r="NV8" i="16"/>
  <c r="NW8" i="16"/>
  <c r="NX8" i="16"/>
  <c r="NY8" i="16"/>
  <c r="NZ8" i="16"/>
  <c r="NT10" i="16"/>
  <c r="L50" i="16"/>
  <c r="R50" i="16"/>
  <c r="S77" i="16"/>
  <c r="R87" i="16"/>
  <c r="R99" i="16"/>
  <c r="S99" i="16"/>
  <c r="M87" i="16"/>
  <c r="S87" i="16"/>
  <c r="R106" i="16"/>
  <c r="S106" i="16"/>
  <c r="R113" i="16"/>
  <c r="S113" i="16"/>
  <c r="R101" i="16"/>
  <c r="S101" i="16"/>
  <c r="M105" i="16"/>
  <c r="S105" i="16"/>
  <c r="R112" i="16"/>
  <c r="S112" i="16"/>
  <c r="R107" i="16"/>
  <c r="S107" i="16"/>
  <c r="R114" i="16"/>
  <c r="S114" i="16"/>
  <c r="R115" i="16"/>
  <c r="S115" i="16"/>
  <c r="R116" i="16"/>
  <c r="L134" i="16"/>
  <c r="R134" i="16"/>
  <c r="R108" i="16"/>
  <c r="L127" i="16"/>
  <c r="R127" i="16"/>
  <c r="R70" i="16"/>
  <c r="R77" i="16"/>
  <c r="L105" i="16"/>
  <c r="R105" i="16"/>
  <c r="S70" i="16"/>
  <c r="R78" i="16"/>
  <c r="S78" i="16"/>
  <c r="R80" i="16"/>
  <c r="S80" i="16"/>
  <c r="R118" i="16"/>
  <c r="S118" i="16"/>
  <c r="R139" i="16"/>
  <c r="S139" i="16"/>
  <c r="R142" i="16"/>
  <c r="S142" i="16"/>
  <c r="R67" i="16"/>
  <c r="S67" i="16"/>
  <c r="R102" i="16"/>
  <c r="S102" i="16"/>
  <c r="R143" i="16"/>
  <c r="S143" i="16"/>
  <c r="S108" i="16"/>
  <c r="M127" i="16"/>
  <c r="S127" i="16"/>
  <c r="R128" i="16"/>
  <c r="S128" i="16"/>
  <c r="R129" i="16"/>
  <c r="S129" i="16"/>
  <c r="R89" i="16"/>
  <c r="S89" i="16"/>
  <c r="R90" i="16"/>
  <c r="S90" i="16"/>
  <c r="R91" i="16"/>
  <c r="S91" i="16"/>
  <c r="R96" i="16"/>
  <c r="S96" i="16"/>
  <c r="R119" i="16"/>
  <c r="S119" i="16"/>
  <c r="R130" i="16"/>
  <c r="S130" i="16"/>
  <c r="R131" i="16"/>
  <c r="S131" i="16"/>
  <c r="R72" i="16"/>
  <c r="S72" i="16"/>
  <c r="R74" i="16"/>
  <c r="S74" i="16"/>
  <c r="R81" i="16"/>
  <c r="S81" i="16"/>
  <c r="R149" i="16"/>
  <c r="S149" i="16"/>
  <c r="R157" i="16"/>
  <c r="S157" i="16"/>
  <c r="R163" i="16"/>
  <c r="S163" i="16"/>
  <c r="R166" i="16"/>
  <c r="S166" i="16"/>
  <c r="S116" i="16"/>
  <c r="M134" i="16"/>
  <c r="S134" i="16"/>
  <c r="R135" i="16"/>
  <c r="S135" i="16"/>
  <c r="R136" i="16"/>
  <c r="S136" i="16"/>
  <c r="R137" i="16"/>
  <c r="S137" i="16"/>
  <c r="R169" i="16"/>
  <c r="S169" i="16"/>
  <c r="R109" i="16"/>
  <c r="S109" i="16"/>
  <c r="R122" i="16"/>
  <c r="S122" i="16"/>
  <c r="R140" i="16"/>
  <c r="S140" i="16"/>
  <c r="R150" i="16"/>
  <c r="S150" i="16"/>
  <c r="R158" i="16"/>
  <c r="S158" i="16"/>
  <c r="R164" i="16"/>
  <c r="S164" i="16"/>
  <c r="R170" i="16"/>
  <c r="S170" i="16"/>
  <c r="R144" i="16"/>
  <c r="S144" i="16"/>
  <c r="R146" i="16"/>
  <c r="S146" i="16"/>
  <c r="R152" i="16"/>
  <c r="S152" i="16"/>
  <c r="R154" i="16"/>
  <c r="S154" i="16"/>
  <c r="R155" i="16"/>
  <c r="S155" i="16"/>
  <c r="R167" i="16"/>
  <c r="S167" i="16"/>
  <c r="R160" i="16"/>
  <c r="S160" i="16"/>
  <c r="R124" i="16"/>
  <c r="S124" i="16"/>
  <c r="R145" i="16"/>
  <c r="S145" i="16"/>
  <c r="R147" i="16"/>
  <c r="S147" i="16"/>
  <c r="R153" i="16"/>
  <c r="S153" i="16"/>
  <c r="R161" i="16"/>
  <c r="S161" i="16"/>
  <c r="R94" i="16"/>
  <c r="S94" i="16"/>
  <c r="R88" i="16"/>
  <c r="S88" i="16"/>
  <c r="R79" i="16"/>
  <c r="S79"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E6" authorId="0" shapeId="0" xr:uid="{00000000-0006-0000-0000-000001000000}">
      <text>
        <r>
          <rPr>
            <b/>
            <sz val="8"/>
            <color indexed="81"/>
            <rFont val="Tahoma"/>
            <family val="2"/>
          </rPr>
          <t>Project Start Date</t>
        </r>
        <r>
          <rPr>
            <sz val="8"/>
            <color indexed="81"/>
            <rFont val="Tahoma"/>
            <family val="2"/>
          </rPr>
          <t xml:space="preserve">
Enter the Start Date for the Project. Avoid choosing a date that falls on a Saturday or Sunday.</t>
        </r>
      </text>
    </comment>
    <comment ref="R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R7" authorId="0" shapeId="0" xr:uid="{00000000-0006-0000-0000-000003000000}">
      <text>
        <r>
          <rPr>
            <b/>
            <sz val="8"/>
            <color indexed="81"/>
            <rFont val="Tahoma"/>
            <family val="2"/>
          </rPr>
          <t>Display Week / Display Month</t>
        </r>
        <r>
          <rPr>
            <sz val="8"/>
            <color indexed="81"/>
            <rFont val="Tahoma"/>
            <family val="2"/>
          </rPr>
          <t>:
Use this to change the starting week or month shown in the gantt chart.</t>
        </r>
      </text>
    </comment>
    <comment ref="E8" authorId="0" shapeId="0" xr:uid="{00000000-0006-0000-0000-000004000000}">
      <text>
        <r>
          <rPr>
            <b/>
            <sz val="8"/>
            <color indexed="81"/>
            <rFont val="Tahoma"/>
            <family val="2"/>
          </rPr>
          <t>Today's Date:</t>
        </r>
        <r>
          <rPr>
            <sz val="8"/>
            <color indexed="81"/>
            <rFont val="Tahoma"/>
            <family val="2"/>
          </rPr>
          <t xml:space="preserve">
Use the formula =TODAY() to make the red line in the gantt chart display the current day, or enter the date manually.</t>
        </r>
      </text>
    </comment>
    <comment ref="D9"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E9"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F9"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G9"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I9"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L9"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M9"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N9"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O9"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P9"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Q9"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R9"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S9"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T9"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U9"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V9"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W9"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X9" authorId="0" shapeId="0" xr:uid="{00000000-0006-0000-0000-000016000000}">
      <text>
        <r>
          <rPr>
            <b/>
            <sz val="8"/>
            <color indexed="81"/>
            <rFont val="Tahoma"/>
            <family val="2"/>
          </rPr>
          <t>Planned Start &amp; End</t>
        </r>
        <r>
          <rPr>
            <sz val="8"/>
            <color indexed="81"/>
            <rFont val="Tahoma"/>
            <family val="2"/>
          </rPr>
          <t xml:space="preserve">
After creating the project schedule, you can copy the Start and End columns and use </t>
        </r>
        <r>
          <rPr>
            <b/>
            <sz val="8"/>
            <color indexed="81"/>
            <rFont val="Tahoma"/>
            <family val="2"/>
          </rPr>
          <t>Paste Special &gt; Values</t>
        </r>
        <r>
          <rPr>
            <sz val="8"/>
            <color indexed="81"/>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rgb="FF000000"/>
            <rFont val="Tahoma"/>
            <family val="2"/>
          </rPr>
          <t>This is an example comment.</t>
        </r>
      </text>
    </comment>
  </commentList>
</comments>
</file>

<file path=xl/sharedStrings.xml><?xml version="1.0" encoding="utf-8"?>
<sst xmlns="http://schemas.openxmlformats.org/spreadsheetml/2006/main" count="1094" uniqueCount="556">
  <si>
    <t>[42]</t>
  </si>
  <si>
    <t>WBS</t>
  </si>
  <si>
    <t>Date</t>
  </si>
  <si>
    <t>New Year's Day</t>
  </si>
  <si>
    <t>Christmas</t>
  </si>
  <si>
    <t>Work Days</t>
  </si>
  <si>
    <t>Gantt Chart Template</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</si>
  <si>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</si>
  <si>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</si>
  <si>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</si>
  <si>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</si>
  <si>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</si>
  <si>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</si>
  <si>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</si>
  <si>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</si>
  <si>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</si>
  <si>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</si>
  <si>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</si>
  <si>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</si>
  <si>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</si>
  <si>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</si>
  <si>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</si>
  <si>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</si>
  <si>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</si>
  <si>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</si>
  <si>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</si>
  <si>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</si>
  <si>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</si>
  <si>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</si>
  <si>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</si>
  <si>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</si>
  <si>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</si>
  <si>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</si>
  <si>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</si>
  <si>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</si>
  <si>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</si>
  <si>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</si>
  <si>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</si>
  <si>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</si>
  <si>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</si>
  <si>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</si>
  <si>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</si>
  <si>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</si>
  <si>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</si>
  <si>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</si>
  <si>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</si>
  <si>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</si>
  <si>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</si>
  <si>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</si>
  <si>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</si>
  <si>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</si>
  <si>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</si>
  <si>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</si>
  <si>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</si>
  <si>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</si>
  <si>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</si>
  <si>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</si>
  <si>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</si>
  <si>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</si>
  <si>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</si>
  <si>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</si>
  <si>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</si>
  <si>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</si>
  <si>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</si>
  <si>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</si>
  <si>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</si>
  <si>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</si>
  <si>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</si>
  <si>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</si>
  <si>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</si>
  <si>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</si>
  <si>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</si>
  <si>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</si>
  <si>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</si>
  <si>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</si>
  <si>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</si>
  <si>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</si>
  <si>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</si>
  <si>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</si>
  <si>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</si>
  <si>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</si>
  <si>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</si>
  <si>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</si>
  <si>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</si>
  <si>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</si>
  <si>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</si>
  <si>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</si>
  <si>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</si>
  <si>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</si>
  <si>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</si>
  <si>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</si>
  <si>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</si>
  <si>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</si>
  <si>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</si>
  <si>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</si>
  <si>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</si>
  <si>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</si>
  <si>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</si>
  <si>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</si>
  <si>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</si>
  <si>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</si>
  <si>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</si>
  <si>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</si>
  <si>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</si>
  <si>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</si>
  <si>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</si>
  <si>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</si>
  <si>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</si>
  <si>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</si>
  <si>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</si>
  <si>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</si>
  <si>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</si>
  <si>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</si>
  <si>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</si>
  <si>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</si>
  <si>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</si>
  <si>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</si>
  <si>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</si>
  <si>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</si>
  <si>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</si>
  <si>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</si>
  <si>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</si>
  <si>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</si>
  <si>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</si>
  <si>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</si>
  <si>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</si>
  <si>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</si>
  <si>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</si>
  <si>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</si>
  <si>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</si>
  <si>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</si>
  <si>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</si>
  <si>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</si>
  <si>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</si>
  <si>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</si>
  <si>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</si>
  <si>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</si>
  <si>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</si>
  <si>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</si>
  <si>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</si>
  <si>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</si>
  <si>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</si>
  <si>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</si>
  <si>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</si>
  <si>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</si>
  <si>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</si>
  <si>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</si>
  <si>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</si>
  <si>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</si>
  <si>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</si>
  <si>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</si>
  <si>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</si>
  <si>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</si>
  <si>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</si>
  <si>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</si>
  <si>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</si>
  <si>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</si>
  <si>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</si>
  <si>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</si>
  <si>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</si>
  <si>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</si>
  <si>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</si>
  <si>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</si>
  <si>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</si>
  <si>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</si>
  <si>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</si>
  <si>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</si>
  <si>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</si>
  <si>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</si>
  <si>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</si>
  <si>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</si>
  <si>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</si>
  <si>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</si>
  <si>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</si>
  <si>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</si>
  <si>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</si>
  <si>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</si>
  <si>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</si>
  <si>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</si>
  <si>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</si>
  <si>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</si>
  <si>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</si>
  <si>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</si>
  <si>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</si>
  <si>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</si>
  <si>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</si>
  <si>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</si>
  <si>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</si>
  <si>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</si>
  <si>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</si>
  <si>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</si>
  <si>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</si>
  <si>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</si>
  <si>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</si>
  <si>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</si>
  <si>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</si>
  <si>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</si>
  <si>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</si>
  <si>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</si>
  <si>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</si>
  <si>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</si>
  <si>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</si>
  <si>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</si>
  <si>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</si>
  <si>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</si>
  <si>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</si>
  <si>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</si>
  <si>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</si>
  <si>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</si>
  <si>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</si>
  <si>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</si>
  <si>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</si>
  <si>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</si>
  <si>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</si>
  <si>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</si>
  <si>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</si>
  <si>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</si>
  <si>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</si>
  <si>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</si>
  <si>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</si>
  <si>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</si>
  <si>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</si>
  <si>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</si>
  <si>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</si>
  <si>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</si>
  <si>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</si>
  <si>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</si>
  <si>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</si>
  <si>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</si>
  <si>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</si>
  <si>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</si>
  <si>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</si>
  <si>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</si>
  <si>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</si>
  <si>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</si>
  <si>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</si>
  <si>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</si>
  <si>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</si>
  <si>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</si>
  <si>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</si>
  <si>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</si>
  <si>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</si>
  <si>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</si>
  <si>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</si>
  <si>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</si>
  <si>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</si>
  <si>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</si>
  <si>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</si>
  <si>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</si>
  <si>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</si>
  <si>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</si>
  <si>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</si>
  <si>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</si>
  <si>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</si>
  <si>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</si>
  <si>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</si>
  <si>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</si>
  <si>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</si>
  <si>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</si>
  <si>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</si>
  <si>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</si>
  <si>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</si>
  <si>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</si>
  <si>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</si>
  <si>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</si>
  <si>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</si>
  <si>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</si>
  <si>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</si>
  <si>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</si>
  <si>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</si>
  <si>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</si>
  <si>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</si>
  <si>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</si>
  <si>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</si>
  <si>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</si>
  <si>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</si>
  <si>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</si>
  <si>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</si>
  <si>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</si>
  <si>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</si>
  <si>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</si>
  <si>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</si>
  <si>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</si>
  <si>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</si>
  <si>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NIST Detector PRR</t>
  </si>
  <si>
    <t>Assemble 6 MMBs (B1-B6)</t>
  </si>
  <si>
    <t>Test 3 MMBs (B1-B3) in DR3</t>
  </si>
  <si>
    <t>Test 3 MMBs (B4-B6) in DR1</t>
  </si>
  <si>
    <t>Assemble  6 MMBs (C1-C6)</t>
  </si>
  <si>
    <t>Test 3 UFMs in DR2</t>
  </si>
  <si>
    <t>NIST fabs 3 arrays</t>
  </si>
  <si>
    <t>Assemble 3 UFMs w/ B1-B3</t>
  </si>
  <si>
    <t>Test 3 UFMs in DR3</t>
  </si>
  <si>
    <t>Test 3 MMBs (C4-C6) in DR1</t>
  </si>
  <si>
    <t>Test 3 UFMs in DR1</t>
  </si>
  <si>
    <t>Test 1 of the above 3 UFM @ UCSD</t>
  </si>
  <si>
    <t>Test 3 MMBs (C1-C3) in DR1</t>
  </si>
  <si>
    <t>Test 3 MMBs (D1-D3) in DR1</t>
  </si>
  <si>
    <t>Assemble  6 MMBs (E1-E6)</t>
  </si>
  <si>
    <t>Test 3 MMBs (E1-E3) in DR1</t>
  </si>
  <si>
    <t>Assemble 3 UFMs w/ B4-B6</t>
  </si>
  <si>
    <t>UCB Detector PRR</t>
  </si>
  <si>
    <t>Test 3 MMBs (D4-D6) in DR3</t>
  </si>
  <si>
    <t>Test 3 MMBs (E4-E6) in DR3</t>
  </si>
  <si>
    <t>UCB  fabs 6 arrays + 1 single pixel</t>
  </si>
  <si>
    <t>Assemble 3 UCB UFMs w/ C1-C3</t>
  </si>
  <si>
    <t>Assemble 3 UCB UFMs w/ C4-C6</t>
  </si>
  <si>
    <t>Assemble  6 MMBs (F1-F6)</t>
  </si>
  <si>
    <t>Test 3 MMBs (F1-F3) in DR1</t>
  </si>
  <si>
    <t>Assemble  6 MMBs (G1-G6)</t>
  </si>
  <si>
    <t>Test 3 MMBs (G1-G3) in DR1</t>
  </si>
  <si>
    <t>Test 3 MMBs (G4-G6) in DR2</t>
  </si>
  <si>
    <t>UCB  fabs 6 arrays</t>
  </si>
  <si>
    <t>Assemble 3 UCB UFMs w/ D1-D3</t>
  </si>
  <si>
    <t>Assemble 3 UCB UFMs w/ D4-D6</t>
  </si>
  <si>
    <t>Assemble  6 MMBs (H1-H6)</t>
  </si>
  <si>
    <t>Test 3 MMBs (H1-H3) in DR1</t>
  </si>
  <si>
    <t>Assemble 3 UFMs w/ E1-E3</t>
  </si>
  <si>
    <t>Assemble  6 MMBs (I1-I6)</t>
  </si>
  <si>
    <t>Assemble  6 MMBs (J1-J6)</t>
  </si>
  <si>
    <t>Test 3 MMBs (H4-H6) in DR1</t>
  </si>
  <si>
    <t>Test 3 MMBs (J4-J6) in DR3</t>
  </si>
  <si>
    <t>Assemble 3 UFMs w/ E4-E6</t>
  </si>
  <si>
    <t>Assemble 3 UCB UFMs w/ F1-F3</t>
  </si>
  <si>
    <t>Assemble 3 UCB UFMs w/ F4-F6</t>
  </si>
  <si>
    <t>Test 3 MMBs (I4-I6) in DR2</t>
  </si>
  <si>
    <t>Test 3 MMBs (J1-J3) in DR3</t>
  </si>
  <si>
    <t>Assemble  6 MMBs (K1-K6)</t>
  </si>
  <si>
    <t>Test 3 MMBs (K1-K3) in DR1</t>
  </si>
  <si>
    <t>Test 3 MMBs (K4-K6) in DR1</t>
  </si>
  <si>
    <t>Assemble 3 UFMs w/G1-G3</t>
  </si>
  <si>
    <t>Assemble 3 UCB UFMs w/ H1-H3</t>
  </si>
  <si>
    <t>Assemble 3 UCB UFMs w/ H4-H6</t>
  </si>
  <si>
    <t>Assemble 3 UFMs w/G4-G6</t>
  </si>
  <si>
    <t>Assemble 3 UCB UFMs w/ I1-I3</t>
  </si>
  <si>
    <t>Assemble 3 UCB UFMs w/ I4-I6</t>
  </si>
  <si>
    <t>Assemble 3 UFMs w/ J1-J3</t>
  </si>
  <si>
    <t>UCB  fabs 3  arrays</t>
  </si>
  <si>
    <t>Assemble 3 UCB UFMs w/ J4-J6</t>
  </si>
  <si>
    <t>Assemble 3 UFMs w/ K1-K3</t>
  </si>
  <si>
    <t>Assemble 3 UFMs w/ K4-K6</t>
  </si>
  <si>
    <t>Monthly</t>
  </si>
  <si>
    <t>(WBS 1.5)</t>
  </si>
  <si>
    <t>WBS 1.5 Gantt Chart for Detector &amp; Readout Production &amp; Validation, Simons Observatory</t>
  </si>
  <si>
    <t>Project Lead: Suzanne Staggs</t>
  </si>
  <si>
    <t>Test 3 MMBs (L1-L3) in DR1</t>
  </si>
  <si>
    <t>UCB  fabs 6 LF arrays &amp; single pixels</t>
  </si>
  <si>
    <t>Note</t>
  </si>
  <si>
    <t>Total Counts</t>
  </si>
  <si>
    <t>3 MF-h</t>
  </si>
  <si>
    <t>6 MF-h</t>
  </si>
  <si>
    <t>3 MF-l</t>
  </si>
  <si>
    <t>6 MF-l</t>
  </si>
  <si>
    <t>9 MF-h</t>
  </si>
  <si>
    <t>SAT1</t>
  </si>
  <si>
    <t>12 MF-l</t>
  </si>
  <si>
    <t>NIST fabs 3 UHF arrays + 1 single pixel</t>
  </si>
  <si>
    <t>LATR1</t>
  </si>
  <si>
    <t>9 MF-l</t>
  </si>
  <si>
    <t>LATR2</t>
  </si>
  <si>
    <t>3 UHF-h</t>
  </si>
  <si>
    <t>6 UHF-h</t>
  </si>
  <si>
    <t>15 MF-l</t>
  </si>
  <si>
    <t>LATR3</t>
  </si>
  <si>
    <t>18 MF-l</t>
  </si>
  <si>
    <t>LATR4</t>
  </si>
  <si>
    <t>9 UHF-h</t>
  </si>
  <si>
    <t>SAT2</t>
  </si>
  <si>
    <t>3 LF-l</t>
  </si>
  <si>
    <t>6 LF-l</t>
  </si>
  <si>
    <t>LATR5</t>
  </si>
  <si>
    <t>LATR6</t>
  </si>
  <si>
    <t>LATR7</t>
  </si>
  <si>
    <t>12 UFM-h</t>
  </si>
  <si>
    <t>9 LF-l</t>
  </si>
  <si>
    <t>12 LF-l</t>
  </si>
  <si>
    <t>15 UFM-h</t>
  </si>
  <si>
    <t>12 MF-h</t>
  </si>
  <si>
    <t>15 MF-h</t>
  </si>
  <si>
    <t>18 MF-h</t>
  </si>
  <si>
    <t>Assemble 3 UFMs w/ L1-L3</t>
  </si>
  <si>
    <t>SAT3</t>
  </si>
  <si>
    <t>Value</t>
  </si>
  <si>
    <t>Parameter</t>
  </si>
  <si>
    <t>Days to assemble 6 sets MMBs</t>
  </si>
  <si>
    <t>Days to test 3 MMBs</t>
  </si>
  <si>
    <t>NIST batch size</t>
  </si>
  <si>
    <t>Days to fabricate NIST batch</t>
  </si>
  <si>
    <t>UCB batch size</t>
  </si>
  <si>
    <t>Days to fabrication UCB batch</t>
  </si>
  <si>
    <t>Days to assemble NIST UFM</t>
  </si>
  <si>
    <t>Days to assemble UCB UFM</t>
  </si>
  <si>
    <t>Days to test 3 UFMs</t>
  </si>
  <si>
    <t>Test 3 MMBs  (A1-A3)  in DR2</t>
  </si>
  <si>
    <t xml:space="preserve">Assemble 3 MMBs (A1-A3) </t>
  </si>
  <si>
    <t>3 MMBs</t>
  </si>
  <si>
    <t>6 MMBs</t>
  </si>
  <si>
    <t>9 MMBs</t>
  </si>
  <si>
    <t>12 MMBs</t>
  </si>
  <si>
    <t>15 MMBs</t>
  </si>
  <si>
    <t>18 MMBs</t>
  </si>
  <si>
    <t>21 MMBs</t>
  </si>
  <si>
    <t>24 MMBs</t>
  </si>
  <si>
    <t>27 MMBs</t>
  </si>
  <si>
    <t>30 MMBs</t>
  </si>
  <si>
    <t>33 MMBs</t>
  </si>
  <si>
    <t>36 MMBs</t>
  </si>
  <si>
    <t>39 MMBs</t>
  </si>
  <si>
    <t>42 MMBs</t>
  </si>
  <si>
    <t>45 MMBs</t>
  </si>
  <si>
    <t>48 MMBs</t>
  </si>
  <si>
    <t>51 MMBs</t>
  </si>
  <si>
    <t>54 MMBs</t>
  </si>
  <si>
    <t>57 MMBs</t>
  </si>
  <si>
    <t>60 MMBs</t>
  </si>
  <si>
    <t>63 MMBs</t>
  </si>
  <si>
    <t>66 MMBs</t>
  </si>
  <si>
    <t>NIST fabs 3 MF arrays + 1 single pixel</t>
  </si>
  <si>
    <t>Assemble 3 MF-h UFMs with A1-A3</t>
  </si>
  <si>
    <t>Test 3 MF-h UFMs in DR2</t>
  </si>
  <si>
    <t>Test 1 of the above MF-h UFM @ UCSD</t>
  </si>
  <si>
    <t xml:space="preserve">Days for optical test 1 UFM </t>
  </si>
  <si>
    <t>Screen DC wafers (C1-C6) in DR3</t>
  </si>
  <si>
    <t>Days to screen DC wafers</t>
  </si>
  <si>
    <t>Screen  resonators for A1-A3</t>
  </si>
  <si>
    <t>Screen DC wafers (A1-A3) in DR3</t>
  </si>
  <si>
    <t>Screen resonators B1-B6</t>
  </si>
  <si>
    <t>Screen DC wafers (B1-B6) in DR3</t>
  </si>
  <si>
    <t>Days to bond 1 MMB</t>
  </si>
  <si>
    <t>Lbonder</t>
  </si>
  <si>
    <t>Screen resonators C1-C6</t>
  </si>
  <si>
    <t>Assemble single pixels</t>
  </si>
  <si>
    <t>Sbonder</t>
  </si>
  <si>
    <t>Screen DC wafers (D1-D6) in DR3</t>
  </si>
  <si>
    <t>Screen resonators D1-D6</t>
  </si>
  <si>
    <t>Assemble  6 MMBs (D1-D6)</t>
  </si>
  <si>
    <t>Screen DC wafers (E1-E6) in DR3</t>
  </si>
  <si>
    <t>Screen resonators E1-E6</t>
  </si>
  <si>
    <t>Bbonder</t>
  </si>
  <si>
    <t>Screen DC wafers (F1-F6) in DR3</t>
  </si>
  <si>
    <t>Screen resonators F1-F6</t>
  </si>
  <si>
    <t>1.37</t>
  </si>
  <si>
    <t>1.39</t>
  </si>
  <si>
    <t>1.32</t>
  </si>
  <si>
    <t>1.25</t>
  </si>
  <si>
    <t>1.57</t>
  </si>
  <si>
    <t>1.58</t>
  </si>
  <si>
    <t>1.59</t>
  </si>
  <si>
    <t>1.44</t>
  </si>
  <si>
    <t>Editor: Patty Ho</t>
  </si>
  <si>
    <t>Screen DC wafers (G1-G6) in DR3</t>
  </si>
  <si>
    <t>Screen resonators G1-G6</t>
  </si>
  <si>
    <t>1.64</t>
  </si>
  <si>
    <t>1.65</t>
  </si>
  <si>
    <t>1.66</t>
  </si>
  <si>
    <t>Screen resonators H1-H6</t>
  </si>
  <si>
    <t>Screen DC wafers (H1-H6) in DR3</t>
  </si>
  <si>
    <t>1.74</t>
  </si>
  <si>
    <t>1.75</t>
  </si>
  <si>
    <t>1.70</t>
  </si>
  <si>
    <t>1.35</t>
  </si>
  <si>
    <t>1.80</t>
  </si>
  <si>
    <t>Screen DC wafers (I1-I6) in DR3</t>
  </si>
  <si>
    <t>Screen resonators I1-I6</t>
  </si>
  <si>
    <t>1.87</t>
  </si>
  <si>
    <t>1.81</t>
  </si>
  <si>
    <t>Fabrication 6 sets DC/RF/caps (J1-J6)</t>
  </si>
  <si>
    <t>Fabrication 6 sets resonators (J1-J6)</t>
  </si>
  <si>
    <t>Screen DC wafers (J1-J6) in DR3</t>
  </si>
  <si>
    <t>Screen resonators J1-J6</t>
  </si>
  <si>
    <t>Screen DC wafers (K1-K6) in DR3</t>
  </si>
  <si>
    <t>Screen resonators K1-K6</t>
  </si>
  <si>
    <t>Screen DC wafers (L1-L6) in DR3</t>
  </si>
  <si>
    <t>Screen resonators L1-L6</t>
  </si>
  <si>
    <t>Assemble  6 MMBs (L1-L6)</t>
  </si>
  <si>
    <t>Test 3 MMBs (F4-F6) in DR2</t>
  </si>
  <si>
    <t>1.36</t>
  </si>
  <si>
    <t>1.14</t>
  </si>
  <si>
    <t>Test 3 MMBs (I1-I3) in DR3</t>
  </si>
  <si>
    <t xml:space="preserve">Assemble  single pixels </t>
  </si>
  <si>
    <t>test single pixels UCSD</t>
  </si>
  <si>
    <t>Fabrication 3 sets DC(A1-A3)</t>
  </si>
  <si>
    <t>Fabrication 6 sets resonators/RF/caps  (B1-B6)</t>
  </si>
  <si>
    <t>Fabrication 6 sets DC (B1-B6)</t>
  </si>
  <si>
    <t>Test single pixels in DR4</t>
  </si>
  <si>
    <t>test single pixels In DR4</t>
  </si>
  <si>
    <t>Name</t>
  </si>
  <si>
    <t>Days to fabricate 3 set of DC</t>
  </si>
  <si>
    <t>Including DC wafer being shipped to Cornell</t>
  </si>
  <si>
    <t>Days to fabricate resonators/RF/RF cap for 3 MMB</t>
  </si>
  <si>
    <t xml:space="preserve">uMUX and RF/cap fabrication decoupled from DC wafers, the day count does not include shipping days </t>
  </si>
  <si>
    <t>Days to screen resonators and shipping of resonators/RF/RF cap</t>
  </si>
  <si>
    <t>Screening time + shipment to Princeton</t>
  </si>
  <si>
    <t>Assuming 1MMB 1d:gluing/assem, 3d:bonding, 1d:gluing/assem; during the bonding of MMB, the next one can be started; so for getting 6 MMBs done, need 20 days; continuity check included</t>
  </si>
  <si>
    <t xml:space="preserve">Including shipping time, mounting, cooldown, warmup, open-up -&gt; ready for next cool-down </t>
  </si>
  <si>
    <t>Typically it is 3 arrays, but if there is single pixel, this can happen in the 4th batch</t>
  </si>
  <si>
    <t>Including shipping to Princeton</t>
  </si>
  <si>
    <t>Assuming 1 NIST UFM 1d: assem, 2d: bonding, 1d:close-up</t>
  </si>
  <si>
    <t>Assuming 1 UCB UFM 1d:shipping MMB, 1d: assem, 2d: bonding, 1d:close-up</t>
  </si>
  <si>
    <t>tfabDC</t>
  </si>
  <si>
    <t>tfabMMB</t>
  </si>
  <si>
    <t>tbondMMB</t>
  </si>
  <si>
    <t>tassMMB</t>
  </si>
  <si>
    <t>tvalMMB</t>
  </si>
  <si>
    <t>tvalres</t>
  </si>
  <si>
    <t>tfabNIST</t>
  </si>
  <si>
    <t>tassNIST</t>
  </si>
  <si>
    <t>tfabUCB</t>
  </si>
  <si>
    <t>tassUCB</t>
  </si>
  <si>
    <t>tvalUFM</t>
  </si>
  <si>
    <t>tassSP</t>
  </si>
  <si>
    <t>tvalDC</t>
  </si>
  <si>
    <t>Days to assmble single pix</t>
  </si>
  <si>
    <t>Days to test single pix</t>
  </si>
  <si>
    <t>tvalSP</t>
  </si>
  <si>
    <t>Including shipping to Cornell</t>
  </si>
  <si>
    <t>Including shipping to UCSD</t>
  </si>
  <si>
    <t>Including shipping tested DC to Princeton</t>
  </si>
  <si>
    <t>UCBbatch</t>
  </si>
  <si>
    <t>NISTbatch</t>
  </si>
  <si>
    <t>Fabrication 3 sets resonators/RF/cap  (A1-A3)</t>
  </si>
  <si>
    <t>tvalOPT</t>
  </si>
  <si>
    <t>Fabrication 6 sets DC (C1-C6)</t>
  </si>
  <si>
    <t>Fabrication 6 sets resonators/RF/caps (C1-C6)</t>
  </si>
  <si>
    <t>Fabrication 6 sets DC (D1-D6)</t>
  </si>
  <si>
    <t>Fabrication 6 sets resonators/RF/caps (D1-D6)</t>
  </si>
  <si>
    <t>Fabrication 6 sets DC (E1-E6)</t>
  </si>
  <si>
    <t>Fabrication 6 sets resonators/RF/caps (E1-E6)</t>
  </si>
  <si>
    <t>Fabrication 6 sets DC (F1-F6)</t>
  </si>
  <si>
    <t>Fabrication 6 sets resonators/RF/caps (F1-F6)</t>
  </si>
  <si>
    <t>Fabrication 6 sets DC (G1-G6)</t>
  </si>
  <si>
    <t>Fabrication 6 sets resonators/RF/caps (G1-G6)</t>
  </si>
  <si>
    <t>Fabrication 6 sets DC (H1-H6)</t>
  </si>
  <si>
    <t>Fabrication 6 sets resonators/RF/caps (H1-H6)</t>
  </si>
  <si>
    <t>Fabrication 6 sets DC (I1-I6)</t>
  </si>
  <si>
    <t>Fabrication 6 sets resonators/RF/caps (I1-I6)</t>
  </si>
  <si>
    <t>Fabrication 6 sets DC (K1-K6)</t>
  </si>
  <si>
    <t>Fabrication 6 sets resonators/RF/caps (K1-K6)</t>
  </si>
  <si>
    <t>Fabrication 6 sets DC (L1-L6)</t>
  </si>
  <si>
    <t>Fabrication 6 sets resonators/RF/caps (L1-L6)</t>
  </si>
  <si>
    <t>DR1</t>
  </si>
  <si>
    <t>DR2</t>
  </si>
  <si>
    <t>DR3</t>
  </si>
  <si>
    <t>DR4</t>
  </si>
  <si>
    <t>PTONLBASS</t>
  </si>
  <si>
    <t>PTONSBASS</t>
  </si>
  <si>
    <t>UCBASS</t>
  </si>
  <si>
    <t>UCSD</t>
  </si>
  <si>
    <t>NIST</t>
  </si>
  <si>
    <t>UCB</t>
  </si>
  <si>
    <t>P</t>
  </si>
  <si>
    <t>O</t>
  </si>
  <si>
    <t>G</t>
  </si>
  <si>
    <t>K</t>
  </si>
  <si>
    <t>R</t>
  </si>
  <si>
    <t>Days for 2 resonator wafers (4-6 GHz 28 chips/per wafer)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</si>
</sst>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0">
    <font>
      <sz val="10"/>
      <name val="Arial"/>
    </font>
    <font>
      <sz val="12"/>
      <color theme="1"/>
      <name val="Calibri"/>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sz val="8"/>
      <color rgb="FF000000"/>
      <name val="Segoe UI"/>
    </font>
  </fonts>
  <fills count="21">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theme="8" tint="0.79998168889431442"/>
        <bgColor indexed="65"/>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
      <patternFill patternType="solid">
        <fgColor rgb="FFFF0000"/>
        <bgColor indexed="64"/>
      </patternFill>
    </fill>
    <fill>
      <patternFill patternType="solid">
        <fgColor theme="1"/>
        <bgColor indexed="64"/>
      </patternFill>
    </fill>
    <fill>
      <patternFill patternType="solid">
        <fgColor theme="5" tint="0.59999389629810485"/>
        <bgColor indexed="64"/>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s>
  <cellStyleXfs count="4">
    <xf numFmtId="0" fontId="0" fillId="0" borderId="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1" fillId="11" borderId="0" applyNumberFormat="0" applyBorder="0" applyAlignment="0" applyProtection="0"/>
  </cellStyleXfs>
  <cellXfs count="186">
    <xf numFmtId="0" fontId="0" fillId="0" borderId="0" xfId="0"/>
    <xf numFmtId="0" fontId="0" fillId="0" borderId="0" xfId="0"/>
    <xf numFmtId="0" fontId="0" fillId="0" borderId="0" xfId="0" applyAlignment="1"/>
    <xf numFmtId="0" fontId="0" fillId="0" borderId="0" xfId="0" applyAlignment="1">
      <alignment horizontal="left" indent="1"/>
    </xf>
    <xf numFmtId="0" fontId="7" fillId="0" borderId="0" xfId="0" applyFont="1" applyAlignment="1">
      <alignment horizontal="right"/>
    </xf>
    <xf numFmtId="0" fontId="11" fillId="0" borderId="0" xfId="0" applyFont="1" applyFill="1" applyBorder="1" applyAlignment="1"/>
    <xf numFmtId="0" fontId="3" fillId="0" borderId="0" xfId="1" applyFont="1" applyAlignment="1" applyProtection="1">
      <alignment horizontal="left" indent="1"/>
    </xf>
    <xf numFmtId="0" fontId="13" fillId="0" borderId="0" xfId="0" applyFont="1" applyFill="1" applyBorder="1"/>
    <xf numFmtId="0" fontId="14" fillId="0" borderId="0" xfId="0" applyFont="1" applyFill="1" applyBorder="1"/>
    <xf numFmtId="0" fontId="0" fillId="0" borderId="0" xfId="0" applyFill="1" applyBorder="1"/>
    <xf numFmtId="0" fontId="6" fillId="0" borderId="0" xfId="0" applyFont="1" applyAlignment="1">
      <alignment horizontal="right"/>
    </xf>
    <xf numFmtId="0" fontId="7" fillId="0" borderId="0" xfId="0" applyFont="1" applyAlignment="1">
      <alignment horizontal="center"/>
    </xf>
    <xf numFmtId="0" fontId="2" fillId="6" borderId="0" xfId="0" applyFont="1" applyFill="1" applyProtection="1"/>
    <xf numFmtId="0" fontId="2" fillId="6" borderId="0" xfId="0" applyFont="1" applyFill="1" applyBorder="1" applyAlignment="1" applyProtection="1">
      <alignment horizontal="center"/>
    </xf>
    <xf numFmtId="0" fontId="2" fillId="0" borderId="0" xfId="0" applyFont="1" applyProtection="1"/>
    <xf numFmtId="0" fontId="0" fillId="0" borderId="0" xfId="0" applyFill="1" applyBorder="1" applyAlignment="1" applyProtection="1">
      <alignment horizontal="center"/>
    </xf>
    <xf numFmtId="0" fontId="18" fillId="0" borderId="0" xfId="0" applyFont="1" applyAlignment="1">
      <alignment horizontal="right"/>
    </xf>
    <xf numFmtId="0" fontId="19" fillId="5" borderId="6" xfId="0" applyFont="1" applyFill="1" applyBorder="1" applyAlignment="1">
      <alignment horizontal="center" vertical="center"/>
    </xf>
    <xf numFmtId="0" fontId="19" fillId="5" borderId="4" xfId="0" applyFont="1" applyFill="1" applyBorder="1" applyAlignment="1">
      <alignment horizontal="left" vertical="center" indent="1"/>
    </xf>
    <xf numFmtId="14" fontId="17" fillId="0" borderId="2" xfId="0" applyNumberFormat="1" applyFont="1" applyBorder="1"/>
    <xf numFmtId="0" fontId="17" fillId="0" borderId="2" xfId="0" applyFont="1" applyBorder="1" applyAlignment="1">
      <alignment horizontal="left" indent="1"/>
    </xf>
    <xf numFmtId="0" fontId="10" fillId="0" borderId="0" xfId="0" applyFont="1" applyAlignment="1">
      <alignment vertical="top" wrapText="1"/>
    </xf>
    <xf numFmtId="0" fontId="20" fillId="0" borderId="0" xfId="0" applyFont="1" applyAlignment="1">
      <alignment horizontal="left" vertical="top" wrapText="1"/>
    </xf>
    <xf numFmtId="0" fontId="22" fillId="0" borderId="9" xfId="0" applyFont="1" applyFill="1" applyBorder="1" applyAlignment="1">
      <alignment horizontal="left" vertical="center"/>
    </xf>
    <xf numFmtId="0" fontId="2" fillId="0" borderId="0" xfId="0" applyFont="1"/>
    <xf numFmtId="0" fontId="4" fillId="0" borderId="0" xfId="0" applyFont="1" applyFill="1" applyBorder="1" applyAlignment="1">
      <alignment horizontal="right"/>
    </xf>
    <xf numFmtId="0" fontId="2" fillId="0" borderId="0" xfId="0" applyFont="1" applyAlignment="1"/>
    <xf numFmtId="0" fontId="4" fillId="0" borderId="0" xfId="0" applyFont="1" applyBorder="1" applyAlignment="1">
      <alignment horizontal="right"/>
    </xf>
    <xf numFmtId="0" fontId="23" fillId="0" borderId="0" xfId="1" applyFont="1" applyAlignment="1" applyProtection="1">
      <alignment horizontal="center"/>
    </xf>
    <xf numFmtId="0" fontId="2" fillId="0" borderId="0" xfId="0" applyFont="1" applyAlignment="1">
      <alignment horizontal="left"/>
    </xf>
    <xf numFmtId="0" fontId="2" fillId="0" borderId="0" xfId="0" applyFont="1" applyAlignment="1">
      <alignment wrapText="1"/>
    </xf>
    <xf numFmtId="0" fontId="2" fillId="0" borderId="0" xfId="0" applyFont="1" applyFill="1" applyBorder="1" applyAlignment="1"/>
    <xf numFmtId="0" fontId="2" fillId="8" borderId="0" xfId="0" applyFont="1" applyFill="1" applyAlignment="1">
      <alignment horizontal="center"/>
    </xf>
    <xf numFmtId="0" fontId="2" fillId="7" borderId="0" xfId="0" applyFont="1" applyFill="1" applyAlignment="1">
      <alignment horizontal="center"/>
    </xf>
    <xf numFmtId="0" fontId="2" fillId="0" borderId="10" xfId="0" applyFont="1" applyBorder="1" applyAlignment="1">
      <alignment horizontal="center"/>
    </xf>
    <xf numFmtId="0" fontId="2" fillId="2" borderId="0" xfId="0" applyFont="1" applyFill="1" applyBorder="1" applyAlignment="1">
      <alignment horizontal="center"/>
    </xf>
    <xf numFmtId="0" fontId="2" fillId="0" borderId="0" xfId="0" applyFont="1" applyFill="1" applyBorder="1" applyAlignment="1">
      <alignment horizontal="left" indent="1"/>
    </xf>
    <xf numFmtId="0" fontId="2" fillId="0" borderId="0" xfId="0" applyFont="1" applyFill="1" applyBorder="1" applyAlignment="1">
      <alignment horizontal="left"/>
    </xf>
    <xf numFmtId="0" fontId="7" fillId="0" borderId="0" xfId="0" applyFont="1" applyFill="1" applyBorder="1" applyAlignment="1"/>
    <xf numFmtId="0" fontId="25" fillId="0" borderId="0" xfId="0" applyFont="1" applyFill="1" applyBorder="1" applyAlignment="1"/>
    <xf numFmtId="0" fontId="26" fillId="0" borderId="0" xfId="0" applyFont="1"/>
    <xf numFmtId="0" fontId="7" fillId="0" borderId="0" xfId="0" applyFont="1"/>
    <xf numFmtId="0" fontId="26" fillId="0" borderId="0" xfId="0" applyFont="1" applyFill="1" applyBorder="1" applyAlignment="1"/>
    <xf numFmtId="0" fontId="26" fillId="0" borderId="0" xfId="0" applyFont="1" applyAlignment="1">
      <alignment wrapText="1"/>
    </xf>
    <xf numFmtId="0" fontId="26" fillId="0" borderId="0" xfId="0" applyFont="1" applyAlignment="1"/>
    <xf numFmtId="0" fontId="2" fillId="0" borderId="0" xfId="0" applyFont="1" applyAlignment="1">
      <alignment horizontal="left" wrapText="1" indent="1"/>
    </xf>
    <xf numFmtId="0" fontId="28" fillId="0" borderId="0" xfId="0" applyFont="1"/>
    <xf numFmtId="0" fontId="26" fillId="0" borderId="0" xfId="0" applyFont="1" applyAlignment="1">
      <alignment horizontal="left" wrapText="1" indent="1"/>
    </xf>
    <xf numFmtId="0" fontId="26" fillId="0" borderId="0" xfId="0" quotePrefix="1" applyFont="1" applyAlignment="1">
      <alignment horizontal="left" wrapText="1" indent="1"/>
    </xf>
    <xf numFmtId="0" fontId="26" fillId="0" borderId="0" xfId="0" applyFont="1" applyFill="1" applyBorder="1" applyAlignment="1">
      <alignment horizontal="left" wrapText="1"/>
    </xf>
    <xf numFmtId="0" fontId="7" fillId="0" borderId="0" xfId="0" applyFont="1" applyAlignment="1">
      <alignment horizontal="left" wrapText="1" indent="1"/>
    </xf>
    <xf numFmtId="0" fontId="2" fillId="0" borderId="0" xfId="0" applyFont="1" applyAlignment="1">
      <alignment horizontal="right"/>
    </xf>
    <xf numFmtId="0" fontId="2"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7" fillId="4" borderId="0" xfId="0" applyFont="1" applyFill="1" applyBorder="1" applyAlignment="1"/>
    <xf numFmtId="0" fontId="7" fillId="3" borderId="0" xfId="0" applyFont="1" applyFill="1" applyBorder="1" applyAlignment="1"/>
    <xf numFmtId="0" fontId="0" fillId="4" borderId="0" xfId="0" applyFill="1"/>
    <xf numFmtId="0" fontId="7" fillId="4" borderId="0" xfId="0" applyFont="1" applyFill="1" applyAlignment="1">
      <alignment horizontal="right"/>
    </xf>
    <xf numFmtId="0" fontId="7" fillId="4" borderId="0" xfId="0" applyFont="1" applyFill="1" applyAlignment="1">
      <alignment horizontal="center"/>
    </xf>
    <xf numFmtId="0" fontId="2" fillId="0" borderId="11" xfId="0" applyFont="1" applyBorder="1"/>
    <xf numFmtId="0" fontId="14" fillId="0" borderId="12" xfId="0" applyFont="1" applyBorder="1" applyAlignment="1">
      <alignment horizontal="left" wrapText="1" indent="1"/>
    </xf>
    <xf numFmtId="0" fontId="3" fillId="0" borderId="12" xfId="1" applyBorder="1" applyAlignment="1" applyProtection="1">
      <alignment horizontal="left" wrapText="1"/>
    </xf>
    <xf numFmtId="0" fontId="32" fillId="0" borderId="11" xfId="0" applyFont="1" applyBorder="1"/>
    <xf numFmtId="0" fontId="14" fillId="0" borderId="11" xfId="0" applyFont="1" applyBorder="1" applyAlignment="1">
      <alignment horizontal="left" wrapText="1"/>
    </xf>
    <xf numFmtId="0" fontId="5" fillId="0" borderId="11" xfId="0" applyFont="1" applyBorder="1" applyAlignment="1">
      <alignment horizontal="left" wrapText="1"/>
    </xf>
    <xf numFmtId="0" fontId="14" fillId="0" borderId="11" xfId="0" applyFont="1" applyBorder="1" applyAlignment="1">
      <alignment horizontal="left"/>
    </xf>
    <xf numFmtId="0" fontId="2" fillId="0" borderId="0" xfId="0" applyFont="1" applyAlignment="1">
      <alignment horizontal="left" indent="1"/>
    </xf>
    <xf numFmtId="0" fontId="7" fillId="0" borderId="0" xfId="0" applyFont="1" applyAlignment="1"/>
    <xf numFmtId="0" fontId="7" fillId="0" borderId="0" xfId="0" applyFont="1" applyAlignment="1">
      <alignment horizontal="left" indent="1"/>
    </xf>
    <xf numFmtId="0" fontId="2" fillId="0" borderId="0" xfId="0" quotePrefix="1" applyFont="1" applyAlignment="1">
      <alignment horizontal="left" wrapText="1" indent="1"/>
    </xf>
    <xf numFmtId="0" fontId="7" fillId="0" borderId="0" xfId="0" quotePrefix="1" applyFont="1" applyAlignment="1">
      <alignment horizontal="left" wrapText="1" indent="1"/>
    </xf>
    <xf numFmtId="0" fontId="4" fillId="0" borderId="0" xfId="0" applyFont="1" applyBorder="1" applyAlignment="1">
      <alignment horizontal="left" vertical="center"/>
    </xf>
    <xf numFmtId="49" fontId="2" fillId="8" borderId="5" xfId="0" applyNumberFormat="1" applyFont="1" applyFill="1" applyBorder="1" applyAlignment="1">
      <alignment horizontal="center"/>
    </xf>
    <xf numFmtId="0" fontId="2" fillId="0" borderId="0" xfId="0" applyFont="1" applyAlignment="1">
      <alignment horizontal="right" vertical="center"/>
    </xf>
    <xf numFmtId="0" fontId="6" fillId="8" borderId="2" xfId="0" applyFont="1" applyFill="1" applyBorder="1"/>
    <xf numFmtId="0" fontId="0" fillId="8" borderId="2" xfId="0" applyFill="1" applyBorder="1" applyAlignment="1">
      <alignment horizontal="center"/>
    </xf>
    <xf numFmtId="0" fontId="0" fillId="8" borderId="2" xfId="0" applyFill="1" applyBorder="1"/>
    <xf numFmtId="0" fontId="6" fillId="8" borderId="2" xfId="0" applyFont="1" applyFill="1" applyBorder="1" applyAlignment="1">
      <alignment horizontal="center"/>
    </xf>
    <xf numFmtId="0" fontId="0" fillId="8" borderId="2" xfId="0" applyFill="1" applyBorder="1" applyAlignment="1">
      <alignment horizontal="center" vertical="center"/>
    </xf>
    <xf numFmtId="0" fontId="16" fillId="0" borderId="0" xfId="0" applyFont="1" applyFill="1" applyAlignment="1" applyProtection="1">
      <alignment horizontal="center" vertical="center"/>
    </xf>
    <xf numFmtId="0" fontId="7" fillId="0" borderId="0" xfId="0" applyFont="1" applyBorder="1" applyAlignment="1">
      <alignment horizontal="center"/>
    </xf>
    <xf numFmtId="0" fontId="0" fillId="0" borderId="0" xfId="0"/>
    <xf numFmtId="0" fontId="2" fillId="8" borderId="2" xfId="0" applyFont="1" applyFill="1" applyBorder="1" applyAlignment="1">
      <alignment horizontal="center" vertical="center"/>
    </xf>
    <xf numFmtId="0" fontId="15" fillId="0" borderId="11" xfId="1" applyFont="1" applyBorder="1" applyAlignment="1" applyProtection="1">
      <alignment horizontal="left" wrapText="1"/>
    </xf>
    <xf numFmtId="0" fontId="36" fillId="3" borderId="0" xfId="0" applyFont="1" applyFill="1" applyProtection="1"/>
    <xf numFmtId="0" fontId="37" fillId="3" borderId="0" xfId="0" applyNumberFormat="1" applyFont="1" applyFill="1" applyAlignment="1" applyProtection="1">
      <alignment vertical="center"/>
    </xf>
    <xf numFmtId="0" fontId="38" fillId="3" borderId="0" xfId="0" applyFont="1" applyFill="1" applyAlignment="1" applyProtection="1">
      <alignment vertical="center"/>
    </xf>
    <xf numFmtId="0" fontId="39" fillId="3" borderId="0" xfId="0" applyFont="1" applyFill="1" applyAlignment="1" applyProtection="1">
      <alignment horizontal="right" vertical="center"/>
    </xf>
    <xf numFmtId="0" fontId="40" fillId="3" borderId="0" xfId="0" applyFont="1" applyFill="1" applyAlignment="1" applyProtection="1">
      <alignment vertical="center"/>
    </xf>
    <xf numFmtId="0" fontId="36" fillId="0" borderId="0" xfId="0" applyFont="1" applyProtection="1"/>
    <xf numFmtId="0" fontId="36" fillId="0" borderId="0" xfId="0" applyFont="1" applyAlignment="1" applyProtection="1"/>
    <xf numFmtId="0" fontId="36" fillId="0" borderId="0" xfId="0" applyFont="1" applyFill="1" applyBorder="1" applyProtection="1"/>
    <xf numFmtId="0" fontId="36" fillId="0" borderId="0" xfId="0" applyFont="1" applyFill="1" applyProtection="1"/>
    <xf numFmtId="0" fontId="41" fillId="0" borderId="0" xfId="0" applyFont="1" applyFill="1" applyAlignment="1" applyProtection="1">
      <alignment horizontal="right"/>
    </xf>
    <xf numFmtId="0" fontId="42" fillId="0" borderId="0" xfId="0" applyNumberFormat="1" applyFont="1" applyFill="1" applyBorder="1" applyAlignment="1" applyProtection="1">
      <alignment vertical="center"/>
    </xf>
    <xf numFmtId="0" fontId="36" fillId="0" borderId="0" xfId="0" applyFont="1" applyBorder="1" applyProtection="1"/>
    <xf numFmtId="0" fontId="44" fillId="0" borderId="0" xfId="0" applyFont="1" applyProtection="1"/>
    <xf numFmtId="0" fontId="36" fillId="0" borderId="0" xfId="0" applyFont="1" applyFill="1" applyAlignment="1" applyProtection="1"/>
    <xf numFmtId="0" fontId="36" fillId="0" borderId="0" xfId="0" applyFont="1" applyFill="1" applyAlignment="1" applyProtection="1">
      <alignment horizontal="right"/>
    </xf>
    <xf numFmtId="167" fontId="36" fillId="0" borderId="2" xfId="0" applyNumberFormat="1" applyFont="1" applyFill="1" applyBorder="1" applyAlignment="1" applyProtection="1">
      <alignment horizontal="left" indent="1" shrinkToFit="1"/>
      <protection locked="0"/>
    </xf>
    <xf numFmtId="0" fontId="43" fillId="0" borderId="0" xfId="0" applyFont="1" applyFill="1" applyAlignment="1" applyProtection="1">
      <alignment horizontal="right"/>
    </xf>
    <xf numFmtId="0" fontId="43" fillId="0" borderId="2" xfId="0" applyFont="1" applyFill="1" applyBorder="1" applyAlignment="1" applyProtection="1">
      <alignment horizontal="center" shrinkToFit="1"/>
      <protection locked="0"/>
    </xf>
    <xf numFmtId="14" fontId="36" fillId="0" borderId="0" xfId="0" applyNumberFormat="1" applyFont="1" applyFill="1" applyBorder="1" applyAlignment="1" applyProtection="1">
      <alignment horizontal="left"/>
    </xf>
    <xf numFmtId="167" fontId="36" fillId="0" borderId="2" xfId="0" applyNumberFormat="1" applyFont="1" applyFill="1" applyBorder="1" applyAlignment="1" applyProtection="1">
      <alignment horizontal="left" indent="1" shrinkToFit="1"/>
    </xf>
    <xf numFmtId="0" fontId="40" fillId="0" borderId="2" xfId="0" applyFont="1" applyFill="1" applyBorder="1" applyAlignment="1" applyProtection="1">
      <alignment horizontal="center" vertical="center"/>
    </xf>
    <xf numFmtId="0" fontId="45" fillId="0" borderId="0" xfId="0" applyFont="1" applyFill="1" applyAlignment="1" applyProtection="1">
      <alignment horizontal="right"/>
    </xf>
    <xf numFmtId="14" fontId="46" fillId="4" borderId="0" xfId="0" applyNumberFormat="1" applyFont="1" applyFill="1" applyProtection="1"/>
    <xf numFmtId="0" fontId="36" fillId="0" borderId="3" xfId="0" applyFont="1" applyFill="1" applyBorder="1" applyAlignment="1" applyProtection="1"/>
    <xf numFmtId="0" fontId="36" fillId="0" borderId="0" xfId="0" applyFont="1" applyFill="1" applyBorder="1" applyAlignment="1" applyProtection="1"/>
    <xf numFmtId="0" fontId="40" fillId="7" borderId="8" xfId="0" applyNumberFormat="1" applyFont="1" applyFill="1" applyBorder="1" applyAlignment="1" applyProtection="1">
      <alignment horizontal="left"/>
      <protection locked="0"/>
    </xf>
    <xf numFmtId="0" fontId="40" fillId="4" borderId="8" xfId="0" applyNumberFormat="1" applyFont="1" applyFill="1" applyBorder="1" applyAlignment="1" applyProtection="1">
      <alignment horizontal="left"/>
    </xf>
    <xf numFmtId="0" fontId="49" fillId="8" borderId="1" xfId="0" applyFont="1" applyFill="1" applyBorder="1" applyAlignment="1" applyProtection="1">
      <alignment vertical="center"/>
      <protection locked="0"/>
    </xf>
    <xf numFmtId="0" fontId="50" fillId="8" borderId="1" xfId="0" applyFont="1" applyFill="1" applyBorder="1" applyAlignment="1" applyProtection="1">
      <alignment vertical="center"/>
      <protection locked="0"/>
    </xf>
    <xf numFmtId="0" fontId="40" fillId="7" borderId="1" xfId="0" applyNumberFormat="1" applyFont="1" applyFill="1" applyBorder="1" applyAlignment="1" applyProtection="1">
      <alignment horizontal="center" vertical="center"/>
    </xf>
    <xf numFmtId="165" fontId="40" fillId="8" borderId="1" xfId="0" applyNumberFormat="1" applyFont="1" applyFill="1" applyBorder="1" applyAlignment="1" applyProtection="1">
      <alignment horizontal="center" vertical="center" shrinkToFit="1"/>
    </xf>
    <xf numFmtId="1" fontId="40" fillId="8" borderId="1" xfId="0" applyNumberFormat="1" applyFont="1" applyFill="1" applyBorder="1" applyAlignment="1" applyProtection="1">
      <alignment horizontal="center" vertical="center"/>
    </xf>
    <xf numFmtId="9" fontId="40" fillId="7" borderId="1" xfId="2" applyFont="1" applyFill="1" applyBorder="1" applyAlignment="1" applyProtection="1">
      <alignment horizontal="center" vertical="center"/>
    </xf>
    <xf numFmtId="14" fontId="40" fillId="0" borderId="1" xfId="0" applyNumberFormat="1" applyFont="1" applyFill="1" applyBorder="1" applyAlignment="1" applyProtection="1">
      <alignment horizontal="right" vertical="center" shrinkToFit="1"/>
    </xf>
    <xf numFmtId="1" fontId="40" fillId="0" borderId="1" xfId="0" applyNumberFormat="1" applyFont="1" applyFill="1" applyBorder="1" applyAlignment="1" applyProtection="1">
      <alignment horizontal="center" vertical="center"/>
    </xf>
    <xf numFmtId="1" fontId="40" fillId="0" borderId="1" xfId="2" applyNumberFormat="1" applyFont="1" applyFill="1" applyBorder="1" applyAlignment="1" applyProtection="1">
      <alignment horizontal="center" vertical="center"/>
    </xf>
    <xf numFmtId="14" fontId="41" fillId="8" borderId="1" xfId="0" applyNumberFormat="1" applyFont="1" applyFill="1" applyBorder="1" applyAlignment="1" applyProtection="1">
      <alignment horizontal="right" vertical="center" shrinkToFit="1"/>
    </xf>
    <xf numFmtId="0" fontId="40" fillId="0" borderId="1" xfId="0" applyFont="1" applyFill="1" applyBorder="1" applyAlignment="1" applyProtection="1">
      <alignment vertical="center"/>
    </xf>
    <xf numFmtId="0" fontId="40" fillId="0" borderId="1" xfId="0" applyFont="1" applyFill="1" applyBorder="1" applyAlignment="1" applyProtection="1">
      <alignment horizontal="center" vertical="center"/>
    </xf>
    <xf numFmtId="1" fontId="40" fillId="8" borderId="1" xfId="0" applyNumberFormat="1" applyFont="1" applyFill="1" applyBorder="1" applyAlignment="1" applyProtection="1">
      <alignment horizontal="center" vertical="center"/>
      <protection locked="0"/>
    </xf>
    <xf numFmtId="9" fontId="40" fillId="7" borderId="1" xfId="2" applyFont="1" applyFill="1" applyBorder="1" applyAlignment="1" applyProtection="1">
      <alignment horizontal="center" vertical="center"/>
      <protection locked="0"/>
    </xf>
    <xf numFmtId="165" fontId="47" fillId="8" borderId="1" xfId="0" applyNumberFormat="1" applyFont="1" applyFill="1" applyBorder="1" applyAlignment="1" applyProtection="1">
      <alignment horizontal="center" vertical="center" shrinkToFit="1"/>
    </xf>
    <xf numFmtId="9" fontId="47" fillId="7" borderId="1" xfId="2" applyFont="1" applyFill="1" applyBorder="1" applyAlignment="1" applyProtection="1">
      <alignment horizontal="center" vertical="center"/>
      <protection locked="0"/>
    </xf>
    <xf numFmtId="0" fontId="51" fillId="8" borderId="1" xfId="0" applyFont="1" applyFill="1" applyBorder="1" applyAlignment="1" applyProtection="1">
      <alignment vertical="center"/>
      <protection locked="0"/>
    </xf>
    <xf numFmtId="0" fontId="3" fillId="0" borderId="0" xfId="1" applyAlignment="1" applyProtection="1"/>
    <xf numFmtId="165" fontId="40" fillId="7" borderId="1" xfId="0" applyNumberFormat="1" applyFont="1" applyFill="1" applyBorder="1" applyAlignment="1" applyProtection="1">
      <alignment horizontal="center" vertical="center"/>
    </xf>
    <xf numFmtId="1" fontId="4" fillId="8" borderId="1" xfId="0" applyNumberFormat="1" applyFont="1" applyFill="1" applyBorder="1" applyAlignment="1" applyProtection="1">
      <alignment horizontal="center" vertical="center"/>
    </xf>
    <xf numFmtId="167" fontId="2" fillId="0" borderId="2" xfId="0" applyNumberFormat="1" applyFont="1" applyFill="1" applyBorder="1" applyAlignment="1" applyProtection="1">
      <alignment horizontal="left" indent="1" shrinkToFit="1"/>
    </xf>
    <xf numFmtId="0" fontId="4" fillId="7" borderId="1" xfId="0" applyNumberFormat="1" applyFont="1" applyFill="1" applyBorder="1" applyAlignment="1" applyProtection="1">
      <alignment horizontal="center" vertical="center"/>
    </xf>
    <xf numFmtId="0" fontId="10" fillId="0" borderId="0" xfId="0" applyNumberFormat="1" applyFont="1" applyAlignment="1" applyProtection="1"/>
    <xf numFmtId="0" fontId="56" fillId="8" borderId="1" xfId="0" applyFont="1" applyFill="1" applyBorder="1" applyAlignment="1" applyProtection="1">
      <alignment vertical="center"/>
      <protection locked="0"/>
    </xf>
    <xf numFmtId="14" fontId="57" fillId="0" borderId="1" xfId="0" applyNumberFormat="1" applyFont="1" applyFill="1" applyBorder="1" applyAlignment="1" applyProtection="1">
      <alignment horizontal="right" vertical="center" shrinkToFit="1"/>
    </xf>
    <xf numFmtId="0" fontId="40" fillId="7" borderId="14" xfId="0" applyNumberFormat="1" applyFont="1" applyFill="1" applyBorder="1" applyAlignment="1" applyProtection="1">
      <alignment horizontal="left"/>
      <protection locked="0"/>
    </xf>
    <xf numFmtId="0" fontId="40" fillId="9" borderId="13" xfId="0" applyFont="1" applyFill="1" applyBorder="1" applyAlignment="1" applyProtection="1">
      <alignment vertical="center"/>
    </xf>
    <xf numFmtId="0" fontId="40" fillId="10" borderId="13" xfId="0" applyFont="1" applyFill="1" applyBorder="1" applyAlignment="1" applyProtection="1">
      <alignment vertical="center"/>
    </xf>
    <xf numFmtId="0" fontId="40" fillId="7" borderId="15" xfId="0" applyNumberFormat="1" applyFont="1" applyFill="1" applyBorder="1" applyAlignment="1" applyProtection="1">
      <alignment horizontal="left"/>
      <protection locked="0"/>
    </xf>
    <xf numFmtId="0" fontId="10" fillId="0" borderId="0" xfId="0" applyFont="1" applyFill="1" applyBorder="1" applyAlignment="1" applyProtection="1"/>
    <xf numFmtId="0" fontId="4" fillId="9" borderId="13" xfId="0" applyFont="1" applyFill="1" applyBorder="1" applyAlignment="1" applyProtection="1">
      <alignment vertical="center"/>
    </xf>
    <xf numFmtId="0" fontId="4" fillId="7" borderId="1" xfId="0" quotePrefix="1" applyNumberFormat="1" applyFont="1" applyFill="1" applyBorder="1" applyAlignment="1" applyProtection="1">
      <alignment horizontal="center" vertical="center"/>
    </xf>
    <xf numFmtId="0" fontId="10" fillId="0" borderId="0" xfId="0" applyFont="1" applyProtection="1"/>
    <xf numFmtId="0" fontId="58" fillId="8" borderId="1" xfId="0" applyFont="1" applyFill="1" applyBorder="1" applyAlignment="1" applyProtection="1">
      <alignment vertical="center"/>
      <protection locked="0"/>
    </xf>
    <xf numFmtId="1" fontId="4" fillId="8" borderId="1" xfId="0" applyNumberFormat="1" applyFont="1" applyFill="1" applyBorder="1" applyAlignment="1" applyProtection="1">
      <alignment horizontal="center" vertical="center"/>
      <protection locked="0"/>
    </xf>
    <xf numFmtId="0" fontId="4" fillId="9" borderId="0" xfId="0" applyFont="1" applyFill="1" applyBorder="1" applyAlignment="1" applyProtection="1">
      <alignment vertical="center"/>
    </xf>
    <xf numFmtId="0" fontId="0" fillId="12" borderId="0" xfId="0" applyFill="1"/>
    <xf numFmtId="0" fontId="0" fillId="16" borderId="0" xfId="0" applyFill="1"/>
    <xf numFmtId="0" fontId="0" fillId="15" borderId="0" xfId="0" applyFill="1"/>
    <xf numFmtId="0" fontId="0" fillId="13" borderId="0" xfId="0" applyFill="1"/>
    <xf numFmtId="0" fontId="0" fillId="14" borderId="0" xfId="0" applyFill="1"/>
    <xf numFmtId="0" fontId="0" fillId="17" borderId="0" xfId="0" applyFill="1"/>
    <xf numFmtId="0" fontId="0" fillId="18" borderId="0" xfId="0" applyFill="1"/>
    <xf numFmtId="0" fontId="0" fillId="19" borderId="0" xfId="0" applyFill="1"/>
    <xf numFmtId="0" fontId="0" fillId="20" borderId="0" xfId="0" applyFill="1"/>
    <xf numFmtId="0" fontId="1" fillId="11" borderId="0" xfId="3"/>
    <xf numFmtId="0" fontId="0" fillId="0" borderId="0" xfId="0" applyAlignment="1">
      <alignment horizontal="right"/>
    </xf>
    <xf numFmtId="0" fontId="40" fillId="0" borderId="0" xfId="0" applyFont="1" applyBorder="1" applyAlignment="1" applyProtection="1">
      <alignment horizontal="center" wrapText="1"/>
    </xf>
    <xf numFmtId="0" fontId="40" fillId="0" borderId="0" xfId="0" applyFont="1" applyBorder="1" applyAlignment="1" applyProtection="1">
      <alignment horizontal="center"/>
    </xf>
    <xf numFmtId="0" fontId="40" fillId="0" borderId="3" xfId="0" applyFont="1" applyBorder="1" applyAlignment="1" applyProtection="1">
      <alignment horizontal="center"/>
    </xf>
    <xf numFmtId="0" fontId="40" fillId="0" borderId="3" xfId="0" applyFont="1" applyBorder="1" applyAlignment="1" applyProtection="1">
      <alignment horizontal="center" wrapText="1"/>
    </xf>
    <xf numFmtId="0" fontId="47" fillId="0" borderId="0" xfId="0" applyFont="1" applyBorder="1" applyAlignment="1" applyProtection="1">
      <alignment horizontal="center" wrapText="1"/>
    </xf>
    <xf numFmtId="0" fontId="47" fillId="0" borderId="3" xfId="0" applyFont="1" applyBorder="1" applyAlignment="1" applyProtection="1">
      <alignment horizontal="center" wrapText="1"/>
    </xf>
    <xf numFmtId="0" fontId="40" fillId="0" borderId="0" xfId="0" applyFont="1" applyFill="1" applyBorder="1" applyAlignment="1" applyProtection="1">
      <alignment horizontal="left" wrapText="1"/>
    </xf>
    <xf numFmtId="0" fontId="40" fillId="0" borderId="7" xfId="0" applyFont="1" applyFill="1" applyBorder="1" applyAlignment="1" applyProtection="1">
      <alignment horizontal="left" wrapText="1"/>
    </xf>
    <xf numFmtId="0" fontId="47" fillId="0" borderId="0" xfId="0" applyNumberFormat="1" applyFont="1" applyFill="1" applyBorder="1" applyAlignment="1" applyProtection="1">
      <alignment horizontal="center"/>
    </xf>
    <xf numFmtId="0" fontId="47" fillId="0" borderId="3" xfId="0" applyNumberFormat="1" applyFont="1" applyFill="1" applyBorder="1" applyAlignment="1" applyProtection="1">
      <alignment horizontal="center"/>
    </xf>
    <xf numFmtId="0" fontId="48" fillId="0" borderId="0" xfId="0" applyFont="1" applyBorder="1" applyAlignment="1" applyProtection="1">
      <alignment horizontal="left"/>
    </xf>
    <xf numFmtId="0" fontId="48" fillId="0" borderId="3" xfId="0" applyFont="1" applyBorder="1" applyAlignment="1" applyProtection="1">
      <alignment horizontal="left"/>
    </xf>
    <xf numFmtId="0" fontId="10" fillId="0" borderId="0" xfId="0" applyFont="1" applyBorder="1" applyAlignment="1" applyProtection="1">
      <alignment horizontal="center" wrapText="1"/>
    </xf>
    <xf numFmtId="0" fontId="43" fillId="0" borderId="0" xfId="0" applyFont="1" applyBorder="1" applyAlignment="1" applyProtection="1">
      <alignment horizontal="center" wrapText="1"/>
    </xf>
    <xf numFmtId="0" fontId="43" fillId="0" borderId="3" xfId="0" applyFont="1" applyBorder="1" applyAlignment="1" applyProtection="1">
      <alignment horizontal="center" wrapText="1"/>
    </xf>
    <xf numFmtId="0" fontId="43" fillId="0" borderId="7" xfId="0" applyFont="1" applyBorder="1" applyAlignment="1" applyProtection="1">
      <alignment horizontal="center" wrapText="1"/>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64" fontId="40" fillId="0" borderId="0" xfId="0" applyNumberFormat="1" applyFont="1" applyBorder="1" applyAlignment="1" applyProtection="1">
      <alignment horizontal="center" textRotation="90"/>
    </xf>
    <xf numFmtId="164" fontId="36" fillId="0" borderId="0" xfId="0" applyNumberFormat="1" applyFont="1" applyBorder="1" applyAlignment="1" applyProtection="1">
      <alignment horizontal="center" textRotation="90"/>
    </xf>
    <xf numFmtId="166" fontId="40" fillId="0" borderId="0" xfId="0" applyNumberFormat="1" applyFont="1" applyFill="1" applyBorder="1" applyAlignment="1" applyProtection="1">
      <alignment horizontal="center"/>
    </xf>
    <xf numFmtId="0" fontId="40" fillId="0" borderId="3" xfId="0" applyFont="1" applyFill="1" applyBorder="1" applyAlignment="1" applyProtection="1">
      <alignment horizontal="center"/>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20" fillId="0" borderId="0" xfId="0" applyFont="1" applyAlignment="1">
      <alignment horizontal="left" vertical="top" wrapText="1"/>
    </xf>
    <xf numFmtId="0" fontId="24" fillId="0" borderId="0" xfId="0" applyFont="1" applyFill="1" applyBorder="1" applyAlignment="1">
      <alignment horizontal="left"/>
    </xf>
  </cellXfs>
  <cellStyles count="4">
    <cellStyle name="20% - Accent5" xfId="3" builtinId="46"/>
    <cellStyle name="Hyperlink" xfId="1" builtinId="8"/>
    <cellStyle name="Normal" xfId="0" builtinId="0"/>
    <cellStyle name="Percent" xfId="2" builtinId="5"/>
  </cellStyles>
  <dxfs count="735">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BAE0BD"/>
      <color rgb="FFEAEAEA"/>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16" fmlaLink="$S$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25</xdr:col>
          <xdr:colOff>101600</xdr:colOff>
          <xdr:row>4</xdr:row>
          <xdr:rowOff>139700</xdr:rowOff>
        </xdr:from>
        <xdr:to>
          <xdr:col>139</xdr:col>
          <xdr:colOff>0</xdr:colOff>
          <xdr:row>6</xdr:row>
          <xdr:rowOff>25400</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1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63500</xdr:colOff>
          <xdr:row>2</xdr:row>
          <xdr:rowOff>203200</xdr:rowOff>
        </xdr:from>
        <xdr:to>
          <xdr:col>120</xdr:col>
          <xdr:colOff>0</xdr:colOff>
          <xdr:row>4</xdr:row>
          <xdr:rowOff>25400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1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74A6-FF1D-E346-8BED-AC614B0114A7}">
  <dimension ref="A1:D30"/>
  <sheetViews>
    <sheetView zoomScale="122" zoomScaleNormal="122" workbookViewId="0">
      <selection activeCell="D26" sqref="D26"/>
    </sheetView>
  </sheetViews>
  <sheetFormatPr baseColWidth="10" defaultRowHeight="13"/>
  <cols>
    <col min="1" max="1" width="8.5" customWidth="1"/>
    <col min="2" max="2" width="41.1640625" customWidth="1"/>
    <col min="3" max="3" width="7.5" customWidth="1"/>
    <col min="4" max="4" width="18.33203125" customWidth="1"/>
  </cols>
  <sheetData>
    <row r="1" spans="1:4">
      <c r="A1" s="141" t="s">
        <v>486</v>
      </c>
      <c r="B1" s="141" t="s">
        <v>383</v>
      </c>
      <c r="C1" s="141" t="s">
        <v>382</v>
      </c>
      <c r="D1" s="24" t="s">
        <v>347</v>
      </c>
    </row>
    <row r="2" spans="1:4">
      <c r="A2" s="142" t="s">
        <v>499</v>
      </c>
      <c r="B2" s="142" t="s">
        <v>487</v>
      </c>
      <c r="C2" s="139">
        <v>10</v>
      </c>
      <c r="D2" s="24" t="s">
        <v>488</v>
      </c>
    </row>
    <row r="3" spans="1:4">
      <c r="A3" s="142" t="s">
        <v>500</v>
      </c>
      <c r="B3" s="142" t="s">
        <v>489</v>
      </c>
      <c r="C3" s="139">
        <v>10</v>
      </c>
      <c r="D3" s="24" t="s">
        <v>490</v>
      </c>
    </row>
    <row r="4" spans="1:4">
      <c r="A4" s="142" t="s">
        <v>504</v>
      </c>
      <c r="B4" s="142" t="s">
        <v>491</v>
      </c>
      <c r="C4" s="139">
        <v>5</v>
      </c>
      <c r="D4" s="24" t="s">
        <v>492</v>
      </c>
    </row>
    <row r="5" spans="1:4">
      <c r="A5" s="142" t="s">
        <v>501</v>
      </c>
      <c r="B5" s="142" t="s">
        <v>428</v>
      </c>
      <c r="C5" s="139">
        <v>3</v>
      </c>
    </row>
    <row r="6" spans="1:4">
      <c r="A6" s="142" t="s">
        <v>502</v>
      </c>
      <c r="B6" s="142" t="s">
        <v>384</v>
      </c>
      <c r="C6" s="139">
        <v>20</v>
      </c>
      <c r="D6" s="24" t="s">
        <v>493</v>
      </c>
    </row>
    <row r="7" spans="1:4">
      <c r="A7" s="142" t="s">
        <v>503</v>
      </c>
      <c r="B7" s="142" t="s">
        <v>385</v>
      </c>
      <c r="C7" s="139">
        <v>15</v>
      </c>
      <c r="D7" s="24" t="s">
        <v>494</v>
      </c>
    </row>
    <row r="8" spans="1:4">
      <c r="A8" s="142" t="s">
        <v>519</v>
      </c>
      <c r="B8" s="142" t="s">
        <v>386</v>
      </c>
      <c r="C8" s="139">
        <v>4</v>
      </c>
      <c r="D8" s="24" t="s">
        <v>495</v>
      </c>
    </row>
    <row r="9" spans="1:4">
      <c r="A9" s="142" t="s">
        <v>505</v>
      </c>
      <c r="B9" s="142" t="s">
        <v>387</v>
      </c>
      <c r="C9" s="139">
        <v>30</v>
      </c>
      <c r="D9" s="24" t="s">
        <v>496</v>
      </c>
    </row>
    <row r="10" spans="1:4">
      <c r="A10" s="142" t="s">
        <v>506</v>
      </c>
      <c r="B10" s="142" t="s">
        <v>390</v>
      </c>
      <c r="C10" s="139">
        <v>6</v>
      </c>
      <c r="D10" s="24" t="s">
        <v>497</v>
      </c>
    </row>
    <row r="11" spans="1:4">
      <c r="A11" s="142" t="s">
        <v>518</v>
      </c>
      <c r="B11" s="142" t="s">
        <v>388</v>
      </c>
      <c r="C11" s="139">
        <v>6</v>
      </c>
    </row>
    <row r="12" spans="1:4">
      <c r="A12" s="142" t="s">
        <v>507</v>
      </c>
      <c r="B12" s="142" t="s">
        <v>389</v>
      </c>
      <c r="C12" s="139">
        <v>50</v>
      </c>
    </row>
    <row r="13" spans="1:4">
      <c r="A13" s="142" t="s">
        <v>508</v>
      </c>
      <c r="B13" s="142" t="s">
        <v>391</v>
      </c>
      <c r="C13" s="139">
        <v>7</v>
      </c>
      <c r="D13" s="24" t="s">
        <v>498</v>
      </c>
    </row>
    <row r="14" spans="1:4">
      <c r="A14" s="142" t="s">
        <v>509</v>
      </c>
      <c r="B14" s="142" t="s">
        <v>392</v>
      </c>
      <c r="C14" s="139">
        <v>30</v>
      </c>
      <c r="D14" s="24" t="s">
        <v>494</v>
      </c>
    </row>
    <row r="15" spans="1:4" s="82" customFormat="1">
      <c r="A15" s="142" t="s">
        <v>510</v>
      </c>
      <c r="B15" s="142" t="s">
        <v>512</v>
      </c>
      <c r="C15" s="139">
        <v>3</v>
      </c>
      <c r="D15" s="24"/>
    </row>
    <row r="16" spans="1:4">
      <c r="A16" s="142" t="s">
        <v>514</v>
      </c>
      <c r="B16" s="142" t="s">
        <v>513</v>
      </c>
      <c r="C16" s="139">
        <v>17</v>
      </c>
      <c r="D16" s="24" t="s">
        <v>515</v>
      </c>
    </row>
    <row r="17" spans="1:4">
      <c r="A17" s="142" t="s">
        <v>521</v>
      </c>
      <c r="B17" s="142" t="s">
        <v>421</v>
      </c>
      <c r="C17" s="139">
        <v>30</v>
      </c>
      <c r="D17" s="24" t="s">
        <v>516</v>
      </c>
    </row>
    <row r="18" spans="1:4">
      <c r="A18" s="142" t="s">
        <v>511</v>
      </c>
      <c r="B18" s="142" t="s">
        <v>423</v>
      </c>
      <c r="C18" s="139">
        <v>10</v>
      </c>
      <c r="D18" s="24" t="s">
        <v>517</v>
      </c>
    </row>
    <row r="21" spans="1:4">
      <c r="A21" s="147" t="s">
        <v>540</v>
      </c>
      <c r="B21" s="150"/>
      <c r="C21" s="51" t="s">
        <v>550</v>
      </c>
    </row>
    <row r="22" spans="1:4">
      <c r="A22" s="147" t="s">
        <v>541</v>
      </c>
      <c r="B22" s="151"/>
      <c r="C22" s="51" t="s">
        <v>551</v>
      </c>
    </row>
    <row r="23" spans="1:4">
      <c r="A23" s="147" t="s">
        <v>542</v>
      </c>
      <c r="B23" s="152"/>
      <c r="C23" s="51" t="s">
        <v>552</v>
      </c>
    </row>
    <row r="24" spans="1:4">
      <c r="A24" s="147" t="s">
        <v>543</v>
      </c>
      <c r="B24" s="156"/>
      <c r="C24" s="158">
        <v>6</v>
      </c>
    </row>
    <row r="25" spans="1:4">
      <c r="A25" s="147" t="s">
        <v>544</v>
      </c>
      <c r="B25" s="153"/>
      <c r="C25" s="51" t="s">
        <v>553</v>
      </c>
    </row>
    <row r="26" spans="1:4" ht="16">
      <c r="A26" s="147" t="s">
        <v>545</v>
      </c>
      <c r="B26" s="157"/>
      <c r="C26" s="158">
        <v>5</v>
      </c>
    </row>
    <row r="27" spans="1:4">
      <c r="A27" s="147" t="s">
        <v>546</v>
      </c>
      <c r="B27" s="155"/>
      <c r="C27" s="158">
        <v>3</v>
      </c>
    </row>
    <row r="28" spans="1:4">
      <c r="A28" s="147" t="s">
        <v>547</v>
      </c>
      <c r="B28" s="149"/>
      <c r="C28" s="51" t="s">
        <v>554</v>
      </c>
    </row>
    <row r="29" spans="1:4">
      <c r="A29" s="147" t="s">
        <v>548</v>
      </c>
      <c r="B29" s="148"/>
      <c r="C29" s="158"/>
    </row>
    <row r="30" spans="1:4">
      <c r="A30" s="147" t="s">
        <v>549</v>
      </c>
      <c r="B30" s="154"/>
      <c r="C30" s="158">
        <v>2</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Z205"/>
  <sheetViews>
    <sheetView showGridLines="0" tabSelected="1" zoomScale="121" zoomScaleNormal="121" workbookViewId="0">
      <pane ySplit="11" topLeftCell="A12" activePane="bottomLeft" state="frozen"/>
      <selection pane="bottomLeft" activeCell="T13" sqref="T13:W37"/>
    </sheetView>
  </sheetViews>
  <sheetFormatPr baseColWidth="10" defaultColWidth="9.1640625" defaultRowHeight="13"/>
  <cols>
    <col min="1" max="1" width="9.1640625" style="92" customWidth="1"/>
    <col min="2" max="2" width="30" style="92" customWidth="1"/>
    <col min="3" max="3" width="6.33203125" style="92" customWidth="1"/>
    <col min="4" max="4" width="3" style="92" customWidth="1"/>
    <col min="5" max="5" width="4.6640625" style="92" customWidth="1"/>
    <col min="6" max="6" width="33.1640625" style="90" customWidth="1"/>
    <col min="7" max="7" width="6.5" style="90" hidden="1" customWidth="1"/>
    <col min="8" max="8" width="7.5" style="90" hidden="1" customWidth="1"/>
    <col min="9" max="9" width="5.5" style="90" hidden="1" customWidth="1"/>
    <col min="10" max="10" width="6.1640625" style="90" hidden="1" customWidth="1"/>
    <col min="11" max="11" width="5.5" style="90" hidden="1" customWidth="1"/>
    <col min="12" max="12" width="10.33203125" style="90" hidden="1" customWidth="1"/>
    <col min="13" max="13" width="12" style="90" hidden="1" customWidth="1"/>
    <col min="14" max="14" width="9" style="90" customWidth="1"/>
    <col min="15" max="15" width="5.5" style="90" customWidth="1"/>
    <col min="16" max="16" width="5.83203125" style="90" customWidth="1"/>
    <col min="17" max="17" width="3.5" style="90" customWidth="1"/>
    <col min="18" max="19" width="9.6640625" style="90" customWidth="1"/>
    <col min="20" max="21" width="4.83203125" style="90" customWidth="1"/>
    <col min="22" max="23" width="4.5" style="90" customWidth="1"/>
    <col min="24" max="25" width="9" style="90" customWidth="1"/>
    <col min="26" max="26" width="2" style="92" customWidth="1"/>
    <col min="27" max="242" width="0.5" style="90" customWidth="1"/>
    <col min="243" max="264" width="0.5" style="92" customWidth="1"/>
    <col min="265" max="270" width="0.5" style="90" customWidth="1"/>
    <col min="271" max="306" width="0.5" style="92" customWidth="1"/>
    <col min="307" max="312" width="0.5" style="90" customWidth="1"/>
    <col min="313" max="348" width="0.5" style="92" customWidth="1"/>
    <col min="349" max="354" width="0.5" style="90" customWidth="1"/>
    <col min="355" max="390" width="0.5" style="92" customWidth="1"/>
    <col min="391" max="16384" width="9.1640625" style="92"/>
  </cols>
  <sheetData>
    <row r="1" spans="1:390" s="90" customFormat="1" ht="18">
      <c r="D1" s="85"/>
      <c r="E1" s="86" t="s">
        <v>6</v>
      </c>
      <c r="F1" s="87"/>
      <c r="G1" s="85"/>
      <c r="H1" s="85"/>
      <c r="I1" s="85"/>
      <c r="J1" s="85"/>
      <c r="K1" s="85"/>
      <c r="L1" s="85"/>
      <c r="M1" s="85"/>
      <c r="N1" s="88" t="s">
        <v>281</v>
      </c>
      <c r="O1" s="88"/>
      <c r="P1" s="88"/>
      <c r="Q1" s="89" t="s">
        <v>75</v>
      </c>
      <c r="R1" s="88"/>
      <c r="S1" s="85"/>
      <c r="T1" s="85"/>
      <c r="U1" s="85"/>
      <c r="V1" s="85"/>
      <c r="W1" s="88"/>
      <c r="X1" s="88"/>
      <c r="Y1" s="88"/>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row>
    <row r="2" spans="1:390">
      <c r="F2" s="93"/>
      <c r="G2" s="93"/>
      <c r="H2" s="93"/>
      <c r="I2" s="93"/>
      <c r="J2" s="93"/>
      <c r="K2" s="93"/>
      <c r="L2" s="93"/>
      <c r="M2" s="93"/>
      <c r="N2" s="93"/>
      <c r="O2" s="93"/>
      <c r="P2" s="92"/>
      <c r="R2" s="93"/>
      <c r="S2" s="93"/>
      <c r="T2" s="93"/>
      <c r="U2" s="93"/>
      <c r="V2" s="94"/>
      <c r="W2" s="92"/>
      <c r="X2" s="93"/>
      <c r="Y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IH2" s="93"/>
      <c r="JE2" s="93"/>
      <c r="JF2" s="93"/>
      <c r="JG2" s="93"/>
      <c r="JH2" s="93"/>
      <c r="JI2" s="93"/>
      <c r="JJ2" s="93"/>
      <c r="KU2" s="93"/>
      <c r="KV2" s="93"/>
      <c r="KW2" s="93"/>
      <c r="KX2" s="93"/>
      <c r="KY2" s="93"/>
      <c r="KZ2" s="93"/>
      <c r="MK2" s="93"/>
      <c r="ML2" s="93"/>
      <c r="MM2" s="93"/>
      <c r="MN2" s="93"/>
      <c r="MO2" s="93"/>
      <c r="MP2" s="93"/>
    </row>
    <row r="3" spans="1:390" ht="18">
      <c r="E3" s="95" t="s">
        <v>343</v>
      </c>
      <c r="R3" s="96"/>
      <c r="S3" s="96"/>
      <c r="X3" s="96"/>
      <c r="Y3" s="96"/>
    </row>
    <row r="4" spans="1:390">
      <c r="E4" s="134" t="s">
        <v>344</v>
      </c>
      <c r="G4" s="144" t="s">
        <v>449</v>
      </c>
      <c r="L4" s="97"/>
      <c r="N4" s="93"/>
      <c r="O4" s="93"/>
      <c r="P4" s="98"/>
      <c r="Q4" s="93"/>
      <c r="T4" s="98"/>
      <c r="U4" s="98"/>
      <c r="V4" s="93"/>
      <c r="W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JE4" s="93"/>
      <c r="JF4" s="93"/>
      <c r="JG4" s="93"/>
      <c r="JH4" s="93"/>
      <c r="JI4" s="93"/>
      <c r="JJ4" s="93"/>
      <c r="KU4" s="93"/>
      <c r="KV4" s="93"/>
      <c r="KW4" s="93"/>
      <c r="KX4" s="93"/>
      <c r="KY4" s="93"/>
      <c r="KZ4" s="93"/>
      <c r="MK4" s="93"/>
      <c r="ML4" s="93"/>
      <c r="MM4" s="93"/>
      <c r="MN4" s="93"/>
      <c r="MO4" s="93"/>
      <c r="MP4" s="93"/>
    </row>
    <row r="5" spans="1:390">
      <c r="F5" s="92"/>
      <c r="G5" s="92"/>
      <c r="H5" s="92"/>
      <c r="I5" s="92"/>
      <c r="J5" s="92"/>
      <c r="K5" s="92"/>
      <c r="L5" s="92"/>
      <c r="M5" s="92"/>
      <c r="N5" s="93"/>
      <c r="O5" s="93"/>
      <c r="P5" s="98"/>
      <c r="Q5" s="93"/>
      <c r="T5" s="98"/>
      <c r="U5" s="98"/>
      <c r="V5" s="93"/>
      <c r="W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JE5" s="93"/>
      <c r="JF5" s="93"/>
      <c r="JG5" s="93"/>
      <c r="JH5" s="93"/>
      <c r="JI5" s="93"/>
      <c r="JJ5" s="93"/>
      <c r="KU5" s="93"/>
      <c r="KV5" s="93"/>
      <c r="KW5" s="93"/>
      <c r="KX5" s="93"/>
      <c r="KY5" s="93"/>
      <c r="KZ5" s="93"/>
      <c r="MK5" s="93"/>
      <c r="ML5" s="93"/>
      <c r="MM5" s="93"/>
      <c r="MN5" s="93"/>
      <c r="MO5" s="93"/>
      <c r="MP5" s="93"/>
    </row>
    <row r="6" spans="1:390" s="93" customFormat="1">
      <c r="E6" s="99" t="s">
        <v>113</v>
      </c>
      <c r="F6" s="100">
        <v>43423</v>
      </c>
      <c r="G6" s="98"/>
      <c r="H6" s="98"/>
      <c r="I6" s="98"/>
      <c r="J6" s="98"/>
      <c r="K6" s="98"/>
      <c r="L6" s="98"/>
      <c r="M6" s="98"/>
      <c r="P6" s="98"/>
      <c r="R6" s="101" t="s">
        <v>129</v>
      </c>
      <c r="S6" s="102" t="s">
        <v>341</v>
      </c>
      <c r="T6" s="103"/>
      <c r="U6" s="103"/>
      <c r="V6" s="98"/>
      <c r="X6" s="90"/>
      <c r="Y6" s="90"/>
    </row>
    <row r="7" spans="1:390" s="93" customFormat="1">
      <c r="E7" s="99" t="s">
        <v>114</v>
      </c>
      <c r="F7" s="104">
        <v>44179</v>
      </c>
      <c r="G7" s="98"/>
      <c r="H7" s="98"/>
      <c r="I7" s="98"/>
      <c r="J7" s="98"/>
      <c r="K7" s="98"/>
      <c r="L7" s="98"/>
      <c r="M7" s="98"/>
      <c r="P7" s="98"/>
      <c r="R7" s="101" t="str">
        <f>IF(S6="Quarterly","Year:",IF(S6="Monthly","Month:","Week:"))</f>
        <v>Month:</v>
      </c>
      <c r="S7" s="105">
        <v>1</v>
      </c>
      <c r="T7" s="103"/>
      <c r="U7" s="103"/>
      <c r="V7" s="98"/>
      <c r="X7" s="90"/>
      <c r="Y7" s="90"/>
    </row>
    <row r="8" spans="1:390">
      <c r="E8" s="99" t="s">
        <v>112</v>
      </c>
      <c r="F8" s="132">
        <f ca="1">TODAY()</f>
        <v>43489</v>
      </c>
      <c r="G8" s="98"/>
      <c r="H8" s="98"/>
      <c r="I8" s="98"/>
      <c r="J8" s="98"/>
      <c r="K8" s="98"/>
      <c r="L8" s="98"/>
      <c r="M8" s="98"/>
      <c r="N8" s="93"/>
      <c r="O8" s="93"/>
      <c r="Q8" s="92"/>
      <c r="W8" s="106" t="s">
        <v>0</v>
      </c>
      <c r="AA8" s="107">
        <f>AA9</f>
        <v>43405</v>
      </c>
      <c r="AB8" s="107">
        <f t="shared" ref="AB8:CM8" si="0">IF(NOT($S$6="Weekly"),IF(MOD(COLUMN(AB8)-COLUMN($AA$8),7)=0,AB9,IF($S$6="Daily",AA8,IF($S$6="Monthly",AA8+4,AA8+13))),AA8+1)</f>
        <v>43409</v>
      </c>
      <c r="AC8" s="107">
        <f t="shared" si="0"/>
        <v>43413</v>
      </c>
      <c r="AD8" s="107">
        <f t="shared" si="0"/>
        <v>43417</v>
      </c>
      <c r="AE8" s="107">
        <f t="shared" si="0"/>
        <v>43421</v>
      </c>
      <c r="AF8" s="107">
        <f t="shared" si="0"/>
        <v>43425</v>
      </c>
      <c r="AG8" s="107">
        <f t="shared" si="0"/>
        <v>43429</v>
      </c>
      <c r="AH8" s="107">
        <f t="shared" si="0"/>
        <v>43435</v>
      </c>
      <c r="AI8" s="107">
        <f t="shared" si="0"/>
        <v>43439</v>
      </c>
      <c r="AJ8" s="107">
        <f t="shared" si="0"/>
        <v>43443</v>
      </c>
      <c r="AK8" s="107">
        <f t="shared" si="0"/>
        <v>43447</v>
      </c>
      <c r="AL8" s="107">
        <f t="shared" si="0"/>
        <v>43451</v>
      </c>
      <c r="AM8" s="107">
        <f t="shared" si="0"/>
        <v>43455</v>
      </c>
      <c r="AN8" s="107">
        <f t="shared" si="0"/>
        <v>43459</v>
      </c>
      <c r="AO8" s="107">
        <f t="shared" si="0"/>
        <v>43466</v>
      </c>
      <c r="AP8" s="107">
        <f t="shared" si="0"/>
        <v>43470</v>
      </c>
      <c r="AQ8" s="107">
        <f t="shared" si="0"/>
        <v>43474</v>
      </c>
      <c r="AR8" s="107">
        <f t="shared" si="0"/>
        <v>43478</v>
      </c>
      <c r="AS8" s="107">
        <f t="shared" si="0"/>
        <v>43482</v>
      </c>
      <c r="AT8" s="107">
        <f t="shared" si="0"/>
        <v>43486</v>
      </c>
      <c r="AU8" s="107">
        <f t="shared" si="0"/>
        <v>43490</v>
      </c>
      <c r="AV8" s="107">
        <f t="shared" si="0"/>
        <v>43497</v>
      </c>
      <c r="AW8" s="107">
        <f t="shared" si="0"/>
        <v>43501</v>
      </c>
      <c r="AX8" s="107">
        <f t="shared" si="0"/>
        <v>43505</v>
      </c>
      <c r="AY8" s="107">
        <f t="shared" si="0"/>
        <v>43509</v>
      </c>
      <c r="AZ8" s="107">
        <f t="shared" si="0"/>
        <v>43513</v>
      </c>
      <c r="BA8" s="107">
        <f t="shared" si="0"/>
        <v>43517</v>
      </c>
      <c r="BB8" s="107">
        <f t="shared" si="0"/>
        <v>43521</v>
      </c>
      <c r="BC8" s="107">
        <f t="shared" si="0"/>
        <v>43525</v>
      </c>
      <c r="BD8" s="107">
        <f t="shared" si="0"/>
        <v>43529</v>
      </c>
      <c r="BE8" s="107">
        <f t="shared" si="0"/>
        <v>43533</v>
      </c>
      <c r="BF8" s="107">
        <f t="shared" si="0"/>
        <v>43537</v>
      </c>
      <c r="BG8" s="107">
        <f t="shared" si="0"/>
        <v>43541</v>
      </c>
      <c r="BH8" s="107">
        <f t="shared" si="0"/>
        <v>43545</v>
      </c>
      <c r="BI8" s="107">
        <f t="shared" si="0"/>
        <v>43549</v>
      </c>
      <c r="BJ8" s="107">
        <f t="shared" si="0"/>
        <v>43556</v>
      </c>
      <c r="BK8" s="107">
        <f t="shared" si="0"/>
        <v>43560</v>
      </c>
      <c r="BL8" s="107">
        <f t="shared" si="0"/>
        <v>43564</v>
      </c>
      <c r="BM8" s="107">
        <f t="shared" si="0"/>
        <v>43568</v>
      </c>
      <c r="BN8" s="107">
        <f t="shared" si="0"/>
        <v>43572</v>
      </c>
      <c r="BO8" s="107">
        <f t="shared" si="0"/>
        <v>43576</v>
      </c>
      <c r="BP8" s="107">
        <f t="shared" si="0"/>
        <v>43580</v>
      </c>
      <c r="BQ8" s="107">
        <f t="shared" si="0"/>
        <v>43586</v>
      </c>
      <c r="BR8" s="107">
        <f t="shared" si="0"/>
        <v>43590</v>
      </c>
      <c r="BS8" s="107">
        <f t="shared" si="0"/>
        <v>43594</v>
      </c>
      <c r="BT8" s="107">
        <f t="shared" si="0"/>
        <v>43598</v>
      </c>
      <c r="BU8" s="107">
        <f t="shared" si="0"/>
        <v>43602</v>
      </c>
      <c r="BV8" s="107">
        <f t="shared" si="0"/>
        <v>43606</v>
      </c>
      <c r="BW8" s="107">
        <f t="shared" si="0"/>
        <v>43610</v>
      </c>
      <c r="BX8" s="107">
        <f t="shared" si="0"/>
        <v>43617</v>
      </c>
      <c r="BY8" s="107">
        <f t="shared" si="0"/>
        <v>43621</v>
      </c>
      <c r="BZ8" s="107">
        <f t="shared" si="0"/>
        <v>43625</v>
      </c>
      <c r="CA8" s="107">
        <f t="shared" si="0"/>
        <v>43629</v>
      </c>
      <c r="CB8" s="107">
        <f t="shared" si="0"/>
        <v>43633</v>
      </c>
      <c r="CC8" s="107">
        <f t="shared" si="0"/>
        <v>43637</v>
      </c>
      <c r="CD8" s="107">
        <f t="shared" si="0"/>
        <v>43641</v>
      </c>
      <c r="CE8" s="107">
        <f t="shared" si="0"/>
        <v>43647</v>
      </c>
      <c r="CF8" s="107">
        <f t="shared" si="0"/>
        <v>43651</v>
      </c>
      <c r="CG8" s="107">
        <f t="shared" si="0"/>
        <v>43655</v>
      </c>
      <c r="CH8" s="107">
        <f t="shared" si="0"/>
        <v>43659</v>
      </c>
      <c r="CI8" s="107">
        <f t="shared" si="0"/>
        <v>43663</v>
      </c>
      <c r="CJ8" s="107">
        <f t="shared" si="0"/>
        <v>43667</v>
      </c>
      <c r="CK8" s="107">
        <f t="shared" si="0"/>
        <v>43671</v>
      </c>
      <c r="CL8" s="107">
        <f t="shared" si="0"/>
        <v>43678</v>
      </c>
      <c r="CM8" s="107">
        <f t="shared" si="0"/>
        <v>43682</v>
      </c>
      <c r="CN8" s="107">
        <f t="shared" ref="CN8:EY8" si="1">IF(NOT($S$6="Weekly"),IF(MOD(COLUMN(CN8)-COLUMN($AA$8),7)=0,CN9,IF($S$6="Daily",CM8,IF($S$6="Monthly",CM8+4,CM8+13))),CM8+1)</f>
        <v>43686</v>
      </c>
      <c r="CO8" s="107">
        <f t="shared" si="1"/>
        <v>43690</v>
      </c>
      <c r="CP8" s="107">
        <f t="shared" si="1"/>
        <v>43694</v>
      </c>
      <c r="CQ8" s="107">
        <f t="shared" si="1"/>
        <v>43698</v>
      </c>
      <c r="CR8" s="107">
        <f t="shared" si="1"/>
        <v>43702</v>
      </c>
      <c r="CS8" s="107">
        <f t="shared" si="1"/>
        <v>43709</v>
      </c>
      <c r="CT8" s="107">
        <f t="shared" si="1"/>
        <v>43713</v>
      </c>
      <c r="CU8" s="107">
        <f t="shared" si="1"/>
        <v>43717</v>
      </c>
      <c r="CV8" s="107">
        <f t="shared" si="1"/>
        <v>43721</v>
      </c>
      <c r="CW8" s="107">
        <f t="shared" si="1"/>
        <v>43725</v>
      </c>
      <c r="CX8" s="107">
        <f t="shared" si="1"/>
        <v>43729</v>
      </c>
      <c r="CY8" s="107">
        <f t="shared" si="1"/>
        <v>43733</v>
      </c>
      <c r="CZ8" s="107">
        <f t="shared" si="1"/>
        <v>43739</v>
      </c>
      <c r="DA8" s="107">
        <f t="shared" si="1"/>
        <v>43743</v>
      </c>
      <c r="DB8" s="107">
        <f t="shared" si="1"/>
        <v>43747</v>
      </c>
      <c r="DC8" s="107">
        <f t="shared" si="1"/>
        <v>43751</v>
      </c>
      <c r="DD8" s="107">
        <f t="shared" si="1"/>
        <v>43755</v>
      </c>
      <c r="DE8" s="107">
        <f t="shared" si="1"/>
        <v>43759</v>
      </c>
      <c r="DF8" s="107">
        <f t="shared" si="1"/>
        <v>43763</v>
      </c>
      <c r="DG8" s="107">
        <f t="shared" si="1"/>
        <v>43770</v>
      </c>
      <c r="DH8" s="107">
        <f t="shared" si="1"/>
        <v>43774</v>
      </c>
      <c r="DI8" s="107">
        <f t="shared" si="1"/>
        <v>43778</v>
      </c>
      <c r="DJ8" s="107">
        <f t="shared" si="1"/>
        <v>43782</v>
      </c>
      <c r="DK8" s="107">
        <f t="shared" si="1"/>
        <v>43786</v>
      </c>
      <c r="DL8" s="107">
        <f t="shared" si="1"/>
        <v>43790</v>
      </c>
      <c r="DM8" s="107">
        <f t="shared" si="1"/>
        <v>43794</v>
      </c>
      <c r="DN8" s="107">
        <f t="shared" si="1"/>
        <v>43800</v>
      </c>
      <c r="DO8" s="107">
        <f t="shared" si="1"/>
        <v>43804</v>
      </c>
      <c r="DP8" s="107">
        <f t="shared" si="1"/>
        <v>43808</v>
      </c>
      <c r="DQ8" s="107">
        <f t="shared" si="1"/>
        <v>43812</v>
      </c>
      <c r="DR8" s="107">
        <f t="shared" si="1"/>
        <v>43816</v>
      </c>
      <c r="DS8" s="107">
        <f t="shared" si="1"/>
        <v>43820</v>
      </c>
      <c r="DT8" s="107">
        <f t="shared" si="1"/>
        <v>43824</v>
      </c>
      <c r="DU8" s="107">
        <f t="shared" si="1"/>
        <v>43831</v>
      </c>
      <c r="DV8" s="107">
        <f t="shared" si="1"/>
        <v>43835</v>
      </c>
      <c r="DW8" s="107">
        <f t="shared" si="1"/>
        <v>43839</v>
      </c>
      <c r="DX8" s="107">
        <f t="shared" si="1"/>
        <v>43843</v>
      </c>
      <c r="DY8" s="107">
        <f t="shared" si="1"/>
        <v>43847</v>
      </c>
      <c r="DZ8" s="107">
        <f t="shared" si="1"/>
        <v>43851</v>
      </c>
      <c r="EA8" s="107">
        <f t="shared" si="1"/>
        <v>43855</v>
      </c>
      <c r="EB8" s="107">
        <f t="shared" si="1"/>
        <v>43862</v>
      </c>
      <c r="EC8" s="107">
        <f t="shared" si="1"/>
        <v>43866</v>
      </c>
      <c r="ED8" s="107">
        <f t="shared" si="1"/>
        <v>43870</v>
      </c>
      <c r="EE8" s="107">
        <f t="shared" si="1"/>
        <v>43874</v>
      </c>
      <c r="EF8" s="107">
        <f t="shared" si="1"/>
        <v>43878</v>
      </c>
      <c r="EG8" s="107">
        <f t="shared" si="1"/>
        <v>43882</v>
      </c>
      <c r="EH8" s="107">
        <f t="shared" si="1"/>
        <v>43886</v>
      </c>
      <c r="EI8" s="107">
        <f t="shared" si="1"/>
        <v>43891</v>
      </c>
      <c r="EJ8" s="107">
        <f t="shared" si="1"/>
        <v>43895</v>
      </c>
      <c r="EK8" s="107">
        <f t="shared" si="1"/>
        <v>43899</v>
      </c>
      <c r="EL8" s="107">
        <f t="shared" si="1"/>
        <v>43903</v>
      </c>
      <c r="EM8" s="107">
        <f t="shared" si="1"/>
        <v>43907</v>
      </c>
      <c r="EN8" s="107">
        <f t="shared" si="1"/>
        <v>43911</v>
      </c>
      <c r="EO8" s="107">
        <f t="shared" si="1"/>
        <v>43915</v>
      </c>
      <c r="EP8" s="107">
        <f t="shared" si="1"/>
        <v>43922</v>
      </c>
      <c r="EQ8" s="107">
        <f t="shared" si="1"/>
        <v>43926</v>
      </c>
      <c r="ER8" s="107">
        <f t="shared" si="1"/>
        <v>43930</v>
      </c>
      <c r="ES8" s="107">
        <f t="shared" si="1"/>
        <v>43934</v>
      </c>
      <c r="ET8" s="107">
        <f t="shared" si="1"/>
        <v>43938</v>
      </c>
      <c r="EU8" s="107">
        <f t="shared" si="1"/>
        <v>43942</v>
      </c>
      <c r="EV8" s="107">
        <f t="shared" si="1"/>
        <v>43946</v>
      </c>
      <c r="EW8" s="107">
        <f t="shared" si="1"/>
        <v>43952</v>
      </c>
      <c r="EX8" s="107">
        <f t="shared" si="1"/>
        <v>43956</v>
      </c>
      <c r="EY8" s="107">
        <f t="shared" si="1"/>
        <v>43960</v>
      </c>
      <c r="EZ8" s="107">
        <f t="shared" ref="EZ8:HK8" si="2">IF(NOT($S$6="Weekly"),IF(MOD(COLUMN(EZ8)-COLUMN($AA$8),7)=0,EZ9,IF($S$6="Daily",EY8,IF($S$6="Monthly",EY8+4,EY8+13))),EY8+1)</f>
        <v>43964</v>
      </c>
      <c r="FA8" s="107">
        <f t="shared" si="2"/>
        <v>43968</v>
      </c>
      <c r="FB8" s="107">
        <f t="shared" si="2"/>
        <v>43972</v>
      </c>
      <c r="FC8" s="107">
        <f t="shared" si="2"/>
        <v>43976</v>
      </c>
      <c r="FD8" s="107">
        <f t="shared" si="2"/>
        <v>43983</v>
      </c>
      <c r="FE8" s="107">
        <f t="shared" si="2"/>
        <v>43987</v>
      </c>
      <c r="FF8" s="107">
        <f t="shared" si="2"/>
        <v>43991</v>
      </c>
      <c r="FG8" s="107">
        <f t="shared" si="2"/>
        <v>43995</v>
      </c>
      <c r="FH8" s="107">
        <f t="shared" si="2"/>
        <v>43999</v>
      </c>
      <c r="FI8" s="107">
        <f t="shared" si="2"/>
        <v>44003</v>
      </c>
      <c r="FJ8" s="107">
        <f t="shared" si="2"/>
        <v>44007</v>
      </c>
      <c r="FK8" s="107">
        <f t="shared" si="2"/>
        <v>44013</v>
      </c>
      <c r="FL8" s="107">
        <f t="shared" si="2"/>
        <v>44017</v>
      </c>
      <c r="FM8" s="107">
        <f t="shared" si="2"/>
        <v>44021</v>
      </c>
      <c r="FN8" s="107">
        <f t="shared" si="2"/>
        <v>44025</v>
      </c>
      <c r="FO8" s="107">
        <f t="shared" si="2"/>
        <v>44029</v>
      </c>
      <c r="FP8" s="107">
        <f t="shared" si="2"/>
        <v>44033</v>
      </c>
      <c r="FQ8" s="107">
        <f t="shared" si="2"/>
        <v>44037</v>
      </c>
      <c r="FR8" s="107">
        <f t="shared" si="2"/>
        <v>44044</v>
      </c>
      <c r="FS8" s="107">
        <f t="shared" si="2"/>
        <v>44048</v>
      </c>
      <c r="FT8" s="107">
        <f t="shared" si="2"/>
        <v>44052</v>
      </c>
      <c r="FU8" s="107">
        <f t="shared" si="2"/>
        <v>44056</v>
      </c>
      <c r="FV8" s="107">
        <f t="shared" si="2"/>
        <v>44060</v>
      </c>
      <c r="FW8" s="107">
        <f t="shared" si="2"/>
        <v>44064</v>
      </c>
      <c r="FX8" s="107">
        <f t="shared" si="2"/>
        <v>44068</v>
      </c>
      <c r="FY8" s="107">
        <f t="shared" si="2"/>
        <v>44075</v>
      </c>
      <c r="FZ8" s="107">
        <f t="shared" si="2"/>
        <v>44079</v>
      </c>
      <c r="GA8" s="107">
        <f t="shared" si="2"/>
        <v>44083</v>
      </c>
      <c r="GB8" s="107">
        <f t="shared" si="2"/>
        <v>44087</v>
      </c>
      <c r="GC8" s="107">
        <f t="shared" si="2"/>
        <v>44091</v>
      </c>
      <c r="GD8" s="107">
        <f t="shared" si="2"/>
        <v>44095</v>
      </c>
      <c r="GE8" s="107">
        <f t="shared" si="2"/>
        <v>44099</v>
      </c>
      <c r="GF8" s="107">
        <f t="shared" si="2"/>
        <v>44105</v>
      </c>
      <c r="GG8" s="107">
        <f t="shared" si="2"/>
        <v>44109</v>
      </c>
      <c r="GH8" s="107">
        <f t="shared" si="2"/>
        <v>44113</v>
      </c>
      <c r="GI8" s="107">
        <f t="shared" si="2"/>
        <v>44117</v>
      </c>
      <c r="GJ8" s="107">
        <f t="shared" si="2"/>
        <v>44121</v>
      </c>
      <c r="GK8" s="107">
        <f t="shared" si="2"/>
        <v>44125</v>
      </c>
      <c r="GL8" s="107">
        <f t="shared" si="2"/>
        <v>44129</v>
      </c>
      <c r="GM8" s="107">
        <f t="shared" si="2"/>
        <v>44136</v>
      </c>
      <c r="GN8" s="107">
        <f t="shared" si="2"/>
        <v>44140</v>
      </c>
      <c r="GO8" s="107">
        <f t="shared" si="2"/>
        <v>44144</v>
      </c>
      <c r="GP8" s="107">
        <f t="shared" si="2"/>
        <v>44148</v>
      </c>
      <c r="GQ8" s="107">
        <f t="shared" si="2"/>
        <v>44152</v>
      </c>
      <c r="GR8" s="107">
        <f t="shared" si="2"/>
        <v>44156</v>
      </c>
      <c r="GS8" s="107">
        <f t="shared" si="2"/>
        <v>44160</v>
      </c>
      <c r="GT8" s="107">
        <f t="shared" si="2"/>
        <v>44166</v>
      </c>
      <c r="GU8" s="107">
        <f t="shared" si="2"/>
        <v>44170</v>
      </c>
      <c r="GV8" s="107">
        <f t="shared" si="2"/>
        <v>44174</v>
      </c>
      <c r="GW8" s="107">
        <f t="shared" si="2"/>
        <v>44178</v>
      </c>
      <c r="GX8" s="107">
        <f t="shared" si="2"/>
        <v>44182</v>
      </c>
      <c r="GY8" s="107">
        <f t="shared" si="2"/>
        <v>44186</v>
      </c>
      <c r="GZ8" s="107">
        <f t="shared" si="2"/>
        <v>44190</v>
      </c>
      <c r="HA8" s="107">
        <f t="shared" si="2"/>
        <v>44197</v>
      </c>
      <c r="HB8" s="107">
        <f t="shared" si="2"/>
        <v>44201</v>
      </c>
      <c r="HC8" s="107">
        <f t="shared" si="2"/>
        <v>44205</v>
      </c>
      <c r="HD8" s="107">
        <f t="shared" si="2"/>
        <v>44209</v>
      </c>
      <c r="HE8" s="107">
        <f t="shared" si="2"/>
        <v>44213</v>
      </c>
      <c r="HF8" s="107">
        <f t="shared" si="2"/>
        <v>44217</v>
      </c>
      <c r="HG8" s="107">
        <f t="shared" si="2"/>
        <v>44221</v>
      </c>
      <c r="HH8" s="107">
        <f t="shared" si="2"/>
        <v>44228</v>
      </c>
      <c r="HI8" s="107">
        <f t="shared" si="2"/>
        <v>44232</v>
      </c>
      <c r="HJ8" s="107">
        <f t="shared" si="2"/>
        <v>44236</v>
      </c>
      <c r="HK8" s="107">
        <f t="shared" si="2"/>
        <v>44240</v>
      </c>
      <c r="HL8" s="107">
        <f t="shared" ref="HL8:JW8" si="3">IF(NOT($S$6="Weekly"),IF(MOD(COLUMN(HL8)-COLUMN($AA$8),7)=0,HL9,IF($S$6="Daily",HK8,IF($S$6="Monthly",HK8+4,HK8+13))),HK8+1)</f>
        <v>44244</v>
      </c>
      <c r="HM8" s="107">
        <f t="shared" si="3"/>
        <v>44248</v>
      </c>
      <c r="HN8" s="107">
        <f t="shared" si="3"/>
        <v>44252</v>
      </c>
      <c r="HO8" s="107">
        <f t="shared" si="3"/>
        <v>44256</v>
      </c>
      <c r="HP8" s="107">
        <f t="shared" si="3"/>
        <v>44260</v>
      </c>
      <c r="HQ8" s="107">
        <f t="shared" si="3"/>
        <v>44264</v>
      </c>
      <c r="HR8" s="107">
        <f t="shared" si="3"/>
        <v>44268</v>
      </c>
      <c r="HS8" s="107">
        <f t="shared" si="3"/>
        <v>44272</v>
      </c>
      <c r="HT8" s="107">
        <f t="shared" si="3"/>
        <v>44276</v>
      </c>
      <c r="HU8" s="107">
        <f t="shared" si="3"/>
        <v>44280</v>
      </c>
      <c r="HV8" s="107">
        <f t="shared" si="3"/>
        <v>44287</v>
      </c>
      <c r="HW8" s="107">
        <f t="shared" si="3"/>
        <v>44291</v>
      </c>
      <c r="HX8" s="107">
        <f t="shared" si="3"/>
        <v>44295</v>
      </c>
      <c r="HY8" s="107">
        <f t="shared" si="3"/>
        <v>44299</v>
      </c>
      <c r="HZ8" s="107">
        <f t="shared" si="3"/>
        <v>44303</v>
      </c>
      <c r="IA8" s="107">
        <f t="shared" si="3"/>
        <v>44307</v>
      </c>
      <c r="IB8" s="107">
        <f t="shared" si="3"/>
        <v>44311</v>
      </c>
      <c r="IC8" s="107">
        <f t="shared" si="3"/>
        <v>44317</v>
      </c>
      <c r="ID8" s="107">
        <f t="shared" si="3"/>
        <v>44321</v>
      </c>
      <c r="IE8" s="107">
        <f t="shared" si="3"/>
        <v>44325</v>
      </c>
      <c r="IF8" s="107">
        <f t="shared" si="3"/>
        <v>44329</v>
      </c>
      <c r="IG8" s="107">
        <f t="shared" si="3"/>
        <v>44333</v>
      </c>
      <c r="IH8" s="107">
        <f t="shared" si="3"/>
        <v>44337</v>
      </c>
      <c r="II8" s="107">
        <f t="shared" si="3"/>
        <v>44341</v>
      </c>
      <c r="IJ8" s="107">
        <f t="shared" si="3"/>
        <v>44348</v>
      </c>
      <c r="IK8" s="107">
        <f t="shared" si="3"/>
        <v>44352</v>
      </c>
      <c r="IL8" s="107">
        <f t="shared" si="3"/>
        <v>44356</v>
      </c>
      <c r="IM8" s="107">
        <f t="shared" si="3"/>
        <v>44360</v>
      </c>
      <c r="IN8" s="107">
        <f t="shared" si="3"/>
        <v>44364</v>
      </c>
      <c r="IO8" s="107">
        <f t="shared" si="3"/>
        <v>44368</v>
      </c>
      <c r="IP8" s="107">
        <f t="shared" si="3"/>
        <v>44372</v>
      </c>
      <c r="IQ8" s="107">
        <f t="shared" si="3"/>
        <v>44378</v>
      </c>
      <c r="IR8" s="107">
        <f t="shared" si="3"/>
        <v>44382</v>
      </c>
      <c r="IS8" s="107">
        <f t="shared" si="3"/>
        <v>44386</v>
      </c>
      <c r="IT8" s="107">
        <f t="shared" si="3"/>
        <v>44390</v>
      </c>
      <c r="IU8" s="107">
        <f t="shared" si="3"/>
        <v>44394</v>
      </c>
      <c r="IV8" s="107">
        <f t="shared" si="3"/>
        <v>44398</v>
      </c>
      <c r="IW8" s="107">
        <f t="shared" si="3"/>
        <v>44402</v>
      </c>
      <c r="IX8" s="107">
        <f t="shared" si="3"/>
        <v>44409</v>
      </c>
      <c r="IY8" s="107">
        <f t="shared" si="3"/>
        <v>44413</v>
      </c>
      <c r="IZ8" s="107">
        <f t="shared" si="3"/>
        <v>44417</v>
      </c>
      <c r="JA8" s="107">
        <f t="shared" si="3"/>
        <v>44421</v>
      </c>
      <c r="JB8" s="107">
        <f t="shared" si="3"/>
        <v>44425</v>
      </c>
      <c r="JC8" s="107">
        <f t="shared" si="3"/>
        <v>44429</v>
      </c>
      <c r="JD8" s="107">
        <f t="shared" si="3"/>
        <v>44433</v>
      </c>
      <c r="JE8" s="107">
        <f t="shared" si="3"/>
        <v>44440</v>
      </c>
      <c r="JF8" s="107">
        <f t="shared" si="3"/>
        <v>44444</v>
      </c>
      <c r="JG8" s="107">
        <f t="shared" si="3"/>
        <v>44448</v>
      </c>
      <c r="JH8" s="107">
        <f t="shared" si="3"/>
        <v>44452</v>
      </c>
      <c r="JI8" s="107">
        <f t="shared" si="3"/>
        <v>44456</v>
      </c>
      <c r="JJ8" s="107">
        <f t="shared" si="3"/>
        <v>44460</v>
      </c>
      <c r="JK8" s="107">
        <f t="shared" si="3"/>
        <v>44464</v>
      </c>
      <c r="JL8" s="107">
        <f t="shared" si="3"/>
        <v>44470</v>
      </c>
      <c r="JM8" s="107">
        <f t="shared" si="3"/>
        <v>44474</v>
      </c>
      <c r="JN8" s="107">
        <f t="shared" si="3"/>
        <v>44478</v>
      </c>
      <c r="JO8" s="107">
        <f t="shared" si="3"/>
        <v>44482</v>
      </c>
      <c r="JP8" s="107">
        <f t="shared" si="3"/>
        <v>44486</v>
      </c>
      <c r="JQ8" s="107">
        <f t="shared" si="3"/>
        <v>44490</v>
      </c>
      <c r="JR8" s="107">
        <f t="shared" si="3"/>
        <v>44494</v>
      </c>
      <c r="JS8" s="107">
        <f t="shared" si="3"/>
        <v>44501</v>
      </c>
      <c r="JT8" s="107">
        <f t="shared" si="3"/>
        <v>44505</v>
      </c>
      <c r="JU8" s="107">
        <f t="shared" si="3"/>
        <v>44509</v>
      </c>
      <c r="JV8" s="107">
        <f t="shared" si="3"/>
        <v>44513</v>
      </c>
      <c r="JW8" s="107">
        <f t="shared" si="3"/>
        <v>44517</v>
      </c>
      <c r="JX8" s="107">
        <f t="shared" ref="JX8:MI8" si="4">IF(NOT($S$6="Weekly"),IF(MOD(COLUMN(JX8)-COLUMN($AA$8),7)=0,JX9,IF($S$6="Daily",JW8,IF($S$6="Monthly",JW8+4,JW8+13))),JW8+1)</f>
        <v>44521</v>
      </c>
      <c r="JY8" s="107">
        <f t="shared" si="4"/>
        <v>44525</v>
      </c>
      <c r="JZ8" s="107">
        <f t="shared" si="4"/>
        <v>44531</v>
      </c>
      <c r="KA8" s="107">
        <f t="shared" si="4"/>
        <v>44535</v>
      </c>
      <c r="KB8" s="107">
        <f t="shared" si="4"/>
        <v>44539</v>
      </c>
      <c r="KC8" s="107">
        <f t="shared" si="4"/>
        <v>44543</v>
      </c>
      <c r="KD8" s="107">
        <f t="shared" si="4"/>
        <v>44547</v>
      </c>
      <c r="KE8" s="107">
        <f t="shared" si="4"/>
        <v>44551</v>
      </c>
      <c r="KF8" s="107">
        <f t="shared" si="4"/>
        <v>44555</v>
      </c>
      <c r="KG8" s="107">
        <f t="shared" si="4"/>
        <v>44562</v>
      </c>
      <c r="KH8" s="107">
        <f t="shared" si="4"/>
        <v>44566</v>
      </c>
      <c r="KI8" s="107">
        <f t="shared" si="4"/>
        <v>44570</v>
      </c>
      <c r="KJ8" s="107">
        <f t="shared" si="4"/>
        <v>44574</v>
      </c>
      <c r="KK8" s="107">
        <f t="shared" si="4"/>
        <v>44578</v>
      </c>
      <c r="KL8" s="107">
        <f t="shared" si="4"/>
        <v>44582</v>
      </c>
      <c r="KM8" s="107">
        <f t="shared" si="4"/>
        <v>44586</v>
      </c>
      <c r="KN8" s="107">
        <f t="shared" si="4"/>
        <v>44593</v>
      </c>
      <c r="KO8" s="107">
        <f t="shared" si="4"/>
        <v>44597</v>
      </c>
      <c r="KP8" s="107">
        <f t="shared" si="4"/>
        <v>44601</v>
      </c>
      <c r="KQ8" s="107">
        <f t="shared" si="4"/>
        <v>44605</v>
      </c>
      <c r="KR8" s="107">
        <f t="shared" si="4"/>
        <v>44609</v>
      </c>
      <c r="KS8" s="107">
        <f t="shared" si="4"/>
        <v>44613</v>
      </c>
      <c r="KT8" s="107">
        <f t="shared" si="4"/>
        <v>44617</v>
      </c>
      <c r="KU8" s="107">
        <f t="shared" si="4"/>
        <v>44621</v>
      </c>
      <c r="KV8" s="107">
        <f t="shared" si="4"/>
        <v>44625</v>
      </c>
      <c r="KW8" s="107">
        <f t="shared" si="4"/>
        <v>44629</v>
      </c>
      <c r="KX8" s="107">
        <f t="shared" si="4"/>
        <v>44633</v>
      </c>
      <c r="KY8" s="107">
        <f t="shared" si="4"/>
        <v>44637</v>
      </c>
      <c r="KZ8" s="107">
        <f t="shared" si="4"/>
        <v>44641</v>
      </c>
      <c r="LA8" s="107">
        <f t="shared" si="4"/>
        <v>44645</v>
      </c>
      <c r="LB8" s="107">
        <f t="shared" si="4"/>
        <v>44652</v>
      </c>
      <c r="LC8" s="107">
        <f t="shared" si="4"/>
        <v>44656</v>
      </c>
      <c r="LD8" s="107">
        <f t="shared" si="4"/>
        <v>44660</v>
      </c>
      <c r="LE8" s="107">
        <f t="shared" si="4"/>
        <v>44664</v>
      </c>
      <c r="LF8" s="107">
        <f t="shared" si="4"/>
        <v>44668</v>
      </c>
      <c r="LG8" s="107">
        <f t="shared" si="4"/>
        <v>44672</v>
      </c>
      <c r="LH8" s="107">
        <f t="shared" si="4"/>
        <v>44676</v>
      </c>
      <c r="LI8" s="107">
        <f t="shared" si="4"/>
        <v>44682</v>
      </c>
      <c r="LJ8" s="107">
        <f t="shared" si="4"/>
        <v>44686</v>
      </c>
      <c r="LK8" s="107">
        <f t="shared" si="4"/>
        <v>44690</v>
      </c>
      <c r="LL8" s="107">
        <f t="shared" si="4"/>
        <v>44694</v>
      </c>
      <c r="LM8" s="107">
        <f t="shared" si="4"/>
        <v>44698</v>
      </c>
      <c r="LN8" s="107">
        <f t="shared" si="4"/>
        <v>44702</v>
      </c>
      <c r="LO8" s="107">
        <f t="shared" si="4"/>
        <v>44706</v>
      </c>
      <c r="LP8" s="107">
        <f t="shared" si="4"/>
        <v>44713</v>
      </c>
      <c r="LQ8" s="107">
        <f t="shared" si="4"/>
        <v>44717</v>
      </c>
      <c r="LR8" s="107">
        <f t="shared" si="4"/>
        <v>44721</v>
      </c>
      <c r="LS8" s="107">
        <f t="shared" si="4"/>
        <v>44725</v>
      </c>
      <c r="LT8" s="107">
        <f t="shared" si="4"/>
        <v>44729</v>
      </c>
      <c r="LU8" s="107">
        <f t="shared" si="4"/>
        <v>44733</v>
      </c>
      <c r="LV8" s="107">
        <f t="shared" si="4"/>
        <v>44737</v>
      </c>
      <c r="LW8" s="107">
        <f t="shared" si="4"/>
        <v>44743</v>
      </c>
      <c r="LX8" s="107">
        <f t="shared" si="4"/>
        <v>44747</v>
      </c>
      <c r="LY8" s="107">
        <f t="shared" si="4"/>
        <v>44751</v>
      </c>
      <c r="LZ8" s="107">
        <f t="shared" si="4"/>
        <v>44755</v>
      </c>
      <c r="MA8" s="107">
        <f t="shared" si="4"/>
        <v>44759</v>
      </c>
      <c r="MB8" s="107">
        <f t="shared" si="4"/>
        <v>44763</v>
      </c>
      <c r="MC8" s="107">
        <f t="shared" si="4"/>
        <v>44767</v>
      </c>
      <c r="MD8" s="107">
        <f t="shared" si="4"/>
        <v>44774</v>
      </c>
      <c r="ME8" s="107">
        <f t="shared" si="4"/>
        <v>44778</v>
      </c>
      <c r="MF8" s="107">
        <f t="shared" si="4"/>
        <v>44782</v>
      </c>
      <c r="MG8" s="107">
        <f t="shared" si="4"/>
        <v>44786</v>
      </c>
      <c r="MH8" s="107">
        <f t="shared" si="4"/>
        <v>44790</v>
      </c>
      <c r="MI8" s="107">
        <f t="shared" si="4"/>
        <v>44794</v>
      </c>
      <c r="MJ8" s="107">
        <f t="shared" ref="MJ8:NZ8" si="5">IF(NOT($S$6="Weekly"),IF(MOD(COLUMN(MJ8)-COLUMN($AA$8),7)=0,MJ9,IF($S$6="Daily",MI8,IF($S$6="Monthly",MI8+4,MI8+13))),MI8+1)</f>
        <v>44798</v>
      </c>
      <c r="MK8" s="107">
        <f t="shared" si="5"/>
        <v>44805</v>
      </c>
      <c r="ML8" s="107">
        <f t="shared" si="5"/>
        <v>44809</v>
      </c>
      <c r="MM8" s="107">
        <f t="shared" si="5"/>
        <v>44813</v>
      </c>
      <c r="MN8" s="107">
        <f t="shared" si="5"/>
        <v>44817</v>
      </c>
      <c r="MO8" s="107">
        <f t="shared" si="5"/>
        <v>44821</v>
      </c>
      <c r="MP8" s="107">
        <f t="shared" si="5"/>
        <v>44825</v>
      </c>
      <c r="MQ8" s="107">
        <f t="shared" si="5"/>
        <v>44829</v>
      </c>
      <c r="MR8" s="107">
        <f t="shared" si="5"/>
        <v>44835</v>
      </c>
      <c r="MS8" s="107">
        <f t="shared" si="5"/>
        <v>44839</v>
      </c>
      <c r="MT8" s="107">
        <f t="shared" si="5"/>
        <v>44843</v>
      </c>
      <c r="MU8" s="107">
        <f t="shared" si="5"/>
        <v>44847</v>
      </c>
      <c r="MV8" s="107">
        <f t="shared" si="5"/>
        <v>44851</v>
      </c>
      <c r="MW8" s="107">
        <f t="shared" si="5"/>
        <v>44855</v>
      </c>
      <c r="MX8" s="107">
        <f t="shared" si="5"/>
        <v>44859</v>
      </c>
      <c r="MY8" s="107">
        <f t="shared" si="5"/>
        <v>44866</v>
      </c>
      <c r="MZ8" s="107">
        <f t="shared" si="5"/>
        <v>44870</v>
      </c>
      <c r="NA8" s="107">
        <f t="shared" si="5"/>
        <v>44874</v>
      </c>
      <c r="NB8" s="107">
        <f t="shared" si="5"/>
        <v>44878</v>
      </c>
      <c r="NC8" s="107">
        <f t="shared" si="5"/>
        <v>44882</v>
      </c>
      <c r="ND8" s="107">
        <f t="shared" si="5"/>
        <v>44886</v>
      </c>
      <c r="NE8" s="107">
        <f t="shared" si="5"/>
        <v>44890</v>
      </c>
      <c r="NF8" s="107">
        <f t="shared" si="5"/>
        <v>44896</v>
      </c>
      <c r="NG8" s="107">
        <f t="shared" si="5"/>
        <v>44900</v>
      </c>
      <c r="NH8" s="107">
        <f t="shared" si="5"/>
        <v>44904</v>
      </c>
      <c r="NI8" s="107">
        <f t="shared" si="5"/>
        <v>44908</v>
      </c>
      <c r="NJ8" s="107">
        <f t="shared" si="5"/>
        <v>44912</v>
      </c>
      <c r="NK8" s="107">
        <f t="shared" si="5"/>
        <v>44916</v>
      </c>
      <c r="NL8" s="107">
        <f t="shared" si="5"/>
        <v>44920</v>
      </c>
      <c r="NM8" s="107">
        <f t="shared" si="5"/>
        <v>44927</v>
      </c>
      <c r="NN8" s="107">
        <f t="shared" si="5"/>
        <v>44931</v>
      </c>
      <c r="NO8" s="107">
        <f t="shared" si="5"/>
        <v>44935</v>
      </c>
      <c r="NP8" s="107">
        <f t="shared" si="5"/>
        <v>44939</v>
      </c>
      <c r="NQ8" s="107">
        <f t="shared" si="5"/>
        <v>44943</v>
      </c>
      <c r="NR8" s="107">
        <f t="shared" si="5"/>
        <v>44947</v>
      </c>
      <c r="NS8" s="107">
        <f t="shared" si="5"/>
        <v>44951</v>
      </c>
      <c r="NT8" s="107">
        <f t="shared" si="5"/>
        <v>44958</v>
      </c>
      <c r="NU8" s="107">
        <f t="shared" si="5"/>
        <v>44962</v>
      </c>
      <c r="NV8" s="107">
        <f t="shared" si="5"/>
        <v>44966</v>
      </c>
      <c r="NW8" s="107">
        <f t="shared" si="5"/>
        <v>44970</v>
      </c>
      <c r="NX8" s="107">
        <f t="shared" si="5"/>
        <v>44974</v>
      </c>
      <c r="NY8" s="107">
        <f t="shared" si="5"/>
        <v>44978</v>
      </c>
      <c r="NZ8" s="107">
        <f t="shared" si="5"/>
        <v>44982</v>
      </c>
    </row>
    <row r="9" spans="1:390" ht="60" customHeight="1">
      <c r="D9" s="165" t="s">
        <v>111</v>
      </c>
      <c r="E9" s="167" t="s">
        <v>1</v>
      </c>
      <c r="F9" s="169" t="s">
        <v>9</v>
      </c>
      <c r="G9" s="171" t="s">
        <v>347</v>
      </c>
      <c r="H9" s="171" t="s">
        <v>348</v>
      </c>
      <c r="I9" s="175" t="s">
        <v>267</v>
      </c>
      <c r="J9" s="175"/>
      <c r="K9" s="175"/>
      <c r="L9" s="159" t="s">
        <v>277</v>
      </c>
      <c r="M9" s="159" t="s">
        <v>278</v>
      </c>
      <c r="N9" s="159" t="s">
        <v>5</v>
      </c>
      <c r="O9" s="159" t="s">
        <v>19</v>
      </c>
      <c r="P9" s="163" t="s">
        <v>18</v>
      </c>
      <c r="Q9" s="159" t="s">
        <v>33</v>
      </c>
      <c r="R9" s="159" t="s">
        <v>277</v>
      </c>
      <c r="S9" s="159" t="s">
        <v>278</v>
      </c>
      <c r="T9" s="159" t="s">
        <v>5</v>
      </c>
      <c r="U9" s="159" t="s">
        <v>19</v>
      </c>
      <c r="V9" s="159" t="s">
        <v>20</v>
      </c>
      <c r="W9" s="159" t="s">
        <v>21</v>
      </c>
      <c r="X9" s="181" t="s">
        <v>272</v>
      </c>
      <c r="Y9" s="181" t="s">
        <v>273</v>
      </c>
      <c r="AA9" s="177">
        <f>IF($S$6="Daily",(F6-MOD(WEEKDAY(F6,1)-Help!E159,7))+7*(S7-1),IF($S$6="Weekly",(F6-MOD(WEEKDAY(F6,1)-Help!E159,7))+7*(S7-1),IF($S$6="Monthly",DATE(YEAR(F6),MONTH(F6)+S7-1,1),IF($S$6="Quarterly",DATE(YEAR(F6)+S7-1,1,1),0))))</f>
        <v>43405</v>
      </c>
      <c r="AB9" s="178"/>
      <c r="AC9" s="178"/>
      <c r="AD9" s="178"/>
      <c r="AE9" s="178"/>
      <c r="AF9" s="178"/>
      <c r="AG9" s="178"/>
      <c r="AH9" s="177">
        <f>IF($S$6="Daily",IF(Help!$D$164,AA9+1,WORKDAY.INTL(AA9,1,weekend)),IF($S$6="Weekly",AA9+7,IF($S$6="Monthly",DATE(YEAR(AA9),MONTH(AA9)+1,1),IF($S$6="Quarterly",EDATE(AA9,3),""))))</f>
        <v>43435</v>
      </c>
      <c r="AI9" s="178"/>
      <c r="AJ9" s="178"/>
      <c r="AK9" s="178"/>
      <c r="AL9" s="178"/>
      <c r="AM9" s="178"/>
      <c r="AN9" s="178"/>
      <c r="AO9" s="177">
        <f>IF($S$6="Daily",IF(Help!$D$164,AH9+1,WORKDAY.INTL(AH9,1,weekend)),IF($S$6="Weekly",AH9+7,IF($S$6="Monthly",DATE(YEAR(AH9),MONTH(AH9)+1,1),IF($S$6="Quarterly",EDATE(AH9,3),""))))</f>
        <v>43466</v>
      </c>
      <c r="AP9" s="178"/>
      <c r="AQ9" s="178"/>
      <c r="AR9" s="178"/>
      <c r="AS9" s="178"/>
      <c r="AT9" s="178"/>
      <c r="AU9" s="178"/>
      <c r="AV9" s="177">
        <f>IF($S$6="Daily",IF(Help!$D$164,AO9+1,WORKDAY.INTL(AO9,1,weekend)),IF($S$6="Weekly",AO9+7,IF($S$6="Monthly",DATE(YEAR(AO9),MONTH(AO9)+1,1),IF($S$6="Quarterly",EDATE(AO9,3),""))))</f>
        <v>43497</v>
      </c>
      <c r="AW9" s="178"/>
      <c r="AX9" s="178"/>
      <c r="AY9" s="178"/>
      <c r="AZ9" s="178"/>
      <c r="BA9" s="178"/>
      <c r="BB9" s="178"/>
      <c r="BC9" s="177">
        <f>IF($S$6="Daily",IF(Help!$D$164,AV9+1,WORKDAY.INTL(AV9,1,weekend)),IF($S$6="Weekly",AV9+7,IF($S$6="Monthly",DATE(YEAR(AV9),MONTH(AV9)+1,1),IF($S$6="Quarterly",EDATE(AV9,3),""))))</f>
        <v>43525</v>
      </c>
      <c r="BD9" s="178"/>
      <c r="BE9" s="178"/>
      <c r="BF9" s="178"/>
      <c r="BG9" s="178"/>
      <c r="BH9" s="178"/>
      <c r="BI9" s="178"/>
      <c r="BJ9" s="177">
        <f>IF($S$6="Daily",IF(Help!$D$164,BC9+1,WORKDAY.INTL(BC9,1,weekend)),IF($S$6="Weekly",BC9+7,IF($S$6="Monthly",DATE(YEAR(BC9),MONTH(BC9)+1,1),IF($S$6="Quarterly",EDATE(BC9,3),""))))</f>
        <v>43556</v>
      </c>
      <c r="BK9" s="178"/>
      <c r="BL9" s="178"/>
      <c r="BM9" s="178"/>
      <c r="BN9" s="178"/>
      <c r="BO9" s="178"/>
      <c r="BP9" s="178"/>
      <c r="BQ9" s="177">
        <f>IF($S$6="Daily",IF(Help!$D$164,BJ9+1,WORKDAY.INTL(BJ9,1,weekend)),IF($S$6="Weekly",BJ9+7,IF($S$6="Monthly",DATE(YEAR(BJ9),MONTH(BJ9)+1,1),IF($S$6="Quarterly",EDATE(BJ9,3),""))))</f>
        <v>43586</v>
      </c>
      <c r="BR9" s="178"/>
      <c r="BS9" s="178"/>
      <c r="BT9" s="178"/>
      <c r="BU9" s="178"/>
      <c r="BV9" s="178"/>
      <c r="BW9" s="178"/>
      <c r="BX9" s="177">
        <f>IF($S$6="Daily",IF(Help!$D$164,BQ9+1,WORKDAY.INTL(BQ9,1,weekend)),IF($S$6="Weekly",BQ9+7,IF($S$6="Monthly",DATE(YEAR(BQ9),MONTH(BQ9)+1,1),IF($S$6="Quarterly",EDATE(BQ9,3),""))))</f>
        <v>43617</v>
      </c>
      <c r="BY9" s="178"/>
      <c r="BZ9" s="178"/>
      <c r="CA9" s="178"/>
      <c r="CB9" s="178"/>
      <c r="CC9" s="178"/>
      <c r="CD9" s="178"/>
      <c r="CE9" s="177">
        <f>IF($S$6="Daily",IF(Help!$D$164,BX9+1,WORKDAY.INTL(BX9,1,weekend)),IF($S$6="Weekly",BX9+7,IF($S$6="Monthly",DATE(YEAR(BX9),MONTH(BX9)+1,1),IF($S$6="Quarterly",EDATE(BX9,3),""))))</f>
        <v>43647</v>
      </c>
      <c r="CF9" s="178"/>
      <c r="CG9" s="178"/>
      <c r="CH9" s="178"/>
      <c r="CI9" s="178"/>
      <c r="CJ9" s="178"/>
      <c r="CK9" s="178"/>
      <c r="CL9" s="177">
        <f>IF($S$6="Daily",IF(Help!$D$164,CE9+1,WORKDAY.INTL(CE9,1,weekend)),IF($S$6="Weekly",CE9+7,IF($S$6="Monthly",DATE(YEAR(CE9),MONTH(CE9)+1,1),IF($S$6="Quarterly",EDATE(CE9,3),""))))</f>
        <v>43678</v>
      </c>
      <c r="CM9" s="178"/>
      <c r="CN9" s="178"/>
      <c r="CO9" s="178"/>
      <c r="CP9" s="178"/>
      <c r="CQ9" s="178"/>
      <c r="CR9" s="178"/>
      <c r="CS9" s="177">
        <f>IF($S$6="Daily",IF(Help!$D$164,CL9+1,WORKDAY.INTL(CL9,1,weekend)),IF($S$6="Weekly",CL9+7,IF($S$6="Monthly",DATE(YEAR(CL9),MONTH(CL9)+1,1),IF($S$6="Quarterly",EDATE(CL9,3),""))))</f>
        <v>43709</v>
      </c>
      <c r="CT9" s="178"/>
      <c r="CU9" s="178"/>
      <c r="CV9" s="178"/>
      <c r="CW9" s="178"/>
      <c r="CX9" s="178"/>
      <c r="CY9" s="178"/>
      <c r="CZ9" s="177">
        <f>IF($S$6="Daily",IF(Help!$D$164,CS9+1,WORKDAY.INTL(CS9,1,weekend)),IF($S$6="Weekly",CS9+7,IF($S$6="Monthly",DATE(YEAR(CS9),MONTH(CS9)+1,1),IF($S$6="Quarterly",EDATE(CS9,3),""))))</f>
        <v>43739</v>
      </c>
      <c r="DA9" s="178"/>
      <c r="DB9" s="178"/>
      <c r="DC9" s="178"/>
      <c r="DD9" s="178"/>
      <c r="DE9" s="178"/>
      <c r="DF9" s="178"/>
      <c r="DG9" s="177">
        <f>IF($S$6="Daily",IF(Help!$D$164,CZ9+1,WORKDAY.INTL(CZ9,1,weekend)),IF($S$6="Weekly",CZ9+7,IF($S$6="Monthly",DATE(YEAR(CZ9),MONTH(CZ9)+1,1),IF($S$6="Quarterly",EDATE(CZ9,3),""))))</f>
        <v>43770</v>
      </c>
      <c r="DH9" s="178"/>
      <c r="DI9" s="178"/>
      <c r="DJ9" s="178"/>
      <c r="DK9" s="178"/>
      <c r="DL9" s="178"/>
      <c r="DM9" s="178"/>
      <c r="DN9" s="177">
        <f>IF($S$6="Daily",IF(Help!$D$164,DG9+1,WORKDAY.INTL(DG9,1,weekend)),IF($S$6="Weekly",DG9+7,IF($S$6="Monthly",DATE(YEAR(DG9),MONTH(DG9)+1,1),IF($S$6="Quarterly",EDATE(DG9,3),""))))</f>
        <v>43800</v>
      </c>
      <c r="DO9" s="178"/>
      <c r="DP9" s="178"/>
      <c r="DQ9" s="178"/>
      <c r="DR9" s="178"/>
      <c r="DS9" s="178"/>
      <c r="DT9" s="178"/>
      <c r="DU9" s="177">
        <f>IF($S$6="Daily",IF(Help!$D$164,DN9+1,WORKDAY.INTL(DN9,1,weekend)),IF($S$6="Weekly",DN9+7,IF($S$6="Monthly",DATE(YEAR(DN9),MONTH(DN9)+1,1),IF($S$6="Quarterly",EDATE(DN9,3),""))))</f>
        <v>43831</v>
      </c>
      <c r="DV9" s="178"/>
      <c r="DW9" s="178"/>
      <c r="DX9" s="178"/>
      <c r="DY9" s="178"/>
      <c r="DZ9" s="178"/>
      <c r="EA9" s="178"/>
      <c r="EB9" s="177">
        <f>IF($S$6="Daily",IF(Help!$D$164,DU9+1,WORKDAY.INTL(DU9,1,weekend)),IF($S$6="Weekly",DU9+7,IF($S$6="Monthly",DATE(YEAR(DU9),MONTH(DU9)+1,1),IF($S$6="Quarterly",EDATE(DU9,3),""))))</f>
        <v>43862</v>
      </c>
      <c r="EC9" s="178"/>
      <c r="ED9" s="178"/>
      <c r="EE9" s="178"/>
      <c r="EF9" s="178"/>
      <c r="EG9" s="178"/>
      <c r="EH9" s="178"/>
      <c r="EI9" s="177">
        <f>IF($S$6="Daily",IF(Help!$D$164,EB9+1,WORKDAY.INTL(EB9,1,weekend)),IF($S$6="Weekly",EB9+7,IF($S$6="Monthly",DATE(YEAR(EB9),MONTH(EB9)+1,1),IF($S$6="Quarterly",EDATE(EB9,3),""))))</f>
        <v>43891</v>
      </c>
      <c r="EJ9" s="178"/>
      <c r="EK9" s="178"/>
      <c r="EL9" s="178"/>
      <c r="EM9" s="178"/>
      <c r="EN9" s="178"/>
      <c r="EO9" s="178"/>
      <c r="EP9" s="177">
        <f>IF($S$6="Daily",IF(Help!$D$164,EI9+1,WORKDAY.INTL(EI9,1,weekend)),IF($S$6="Weekly",EI9+7,IF($S$6="Monthly",DATE(YEAR(EI9),MONTH(EI9)+1,1),IF($S$6="Quarterly",EDATE(EI9,3),""))))</f>
        <v>43922</v>
      </c>
      <c r="EQ9" s="178"/>
      <c r="ER9" s="178"/>
      <c r="ES9" s="178"/>
      <c r="ET9" s="178"/>
      <c r="EU9" s="178"/>
      <c r="EV9" s="178"/>
      <c r="EW9" s="177">
        <f>IF($S$6="Daily",IF(Help!$D$164,EP9+1,WORKDAY.INTL(EP9,1,weekend)),IF($S$6="Weekly",EP9+7,IF($S$6="Monthly",DATE(YEAR(EP9),MONTH(EP9)+1,1),IF($S$6="Quarterly",EDATE(EP9,3),""))))</f>
        <v>43952</v>
      </c>
      <c r="EX9" s="178"/>
      <c r="EY9" s="178"/>
      <c r="EZ9" s="178"/>
      <c r="FA9" s="178"/>
      <c r="FB9" s="178"/>
      <c r="FC9" s="178"/>
      <c r="FD9" s="177">
        <f>IF($S$6="Daily",IF(Help!$D$164,EW9+1,WORKDAY.INTL(EW9,1,weekend)),IF($S$6="Weekly",EW9+7,IF($S$6="Monthly",DATE(YEAR(EW9),MONTH(EW9)+1,1),IF($S$6="Quarterly",EDATE(EW9,3),""))))</f>
        <v>43983</v>
      </c>
      <c r="FE9" s="178"/>
      <c r="FF9" s="178"/>
      <c r="FG9" s="178"/>
      <c r="FH9" s="178"/>
      <c r="FI9" s="178"/>
      <c r="FJ9" s="178"/>
      <c r="FK9" s="177">
        <f>IF($S$6="Daily",IF(Help!$D$164,FD9+1,WORKDAY.INTL(FD9,1,weekend)),IF($S$6="Weekly",FD9+7,IF($S$6="Monthly",DATE(YEAR(FD9),MONTH(FD9)+1,1),IF($S$6="Quarterly",EDATE(FD9,3),""))))</f>
        <v>44013</v>
      </c>
      <c r="FL9" s="178"/>
      <c r="FM9" s="178"/>
      <c r="FN9" s="178"/>
      <c r="FO9" s="178"/>
      <c r="FP9" s="178"/>
      <c r="FQ9" s="178"/>
      <c r="FR9" s="177">
        <f>IF($S$6="Daily",IF(Help!$D$164,FK9+1,WORKDAY.INTL(FK9,1,weekend)),IF($S$6="Weekly",FK9+7,IF($S$6="Monthly",DATE(YEAR(FK9),MONTH(FK9)+1,1),IF($S$6="Quarterly",EDATE(FK9,3),""))))</f>
        <v>44044</v>
      </c>
      <c r="FS9" s="178"/>
      <c r="FT9" s="178"/>
      <c r="FU9" s="178"/>
      <c r="FV9" s="178"/>
      <c r="FW9" s="178"/>
      <c r="FX9" s="178"/>
      <c r="FY9" s="177">
        <f>IF($S$6="Daily",IF(Help!$D$164,FR9+1,WORKDAY.INTL(FR9,1,weekend)),IF($S$6="Weekly",FR9+7,IF($S$6="Monthly",DATE(YEAR(FR9),MONTH(FR9)+1,1),IF($S$6="Quarterly",EDATE(FR9,3),""))))</f>
        <v>44075</v>
      </c>
      <c r="FZ9" s="178"/>
      <c r="GA9" s="178"/>
      <c r="GB9" s="178"/>
      <c r="GC9" s="178"/>
      <c r="GD9" s="178"/>
      <c r="GE9" s="178"/>
      <c r="GF9" s="177">
        <f>IF($S$6="Daily",IF(Help!$D$164,FY9+1,WORKDAY.INTL(FY9,1,weekend)),IF($S$6="Weekly",FY9+7,IF($S$6="Monthly",DATE(YEAR(FY9),MONTH(FY9)+1,1),IF($S$6="Quarterly",EDATE(FY9,3),""))))</f>
        <v>44105</v>
      </c>
      <c r="GG9" s="178"/>
      <c r="GH9" s="178"/>
      <c r="GI9" s="178"/>
      <c r="GJ9" s="178"/>
      <c r="GK9" s="178"/>
      <c r="GL9" s="178"/>
      <c r="GM9" s="177">
        <f>IF($S$6="Daily",IF(Help!$D$164,GF9+1,WORKDAY.INTL(GF9,1,weekend)),IF($S$6="Weekly",GF9+7,IF($S$6="Monthly",DATE(YEAR(GF9),MONTH(GF9)+1,1),IF($S$6="Quarterly",EDATE(GF9,3),""))))</f>
        <v>44136</v>
      </c>
      <c r="GN9" s="178"/>
      <c r="GO9" s="178"/>
      <c r="GP9" s="178"/>
      <c r="GQ9" s="178"/>
      <c r="GR9" s="178"/>
      <c r="GS9" s="178"/>
      <c r="GT9" s="177">
        <f>IF($S$6="Daily",IF(Help!$D$164,GM9+1,WORKDAY.INTL(GM9,1,weekend)),IF($S$6="Weekly",GM9+7,IF($S$6="Monthly",DATE(YEAR(GM9),MONTH(GM9)+1,1),IF($S$6="Quarterly",EDATE(GM9,3),""))))</f>
        <v>44166</v>
      </c>
      <c r="GU9" s="178"/>
      <c r="GV9" s="178"/>
      <c r="GW9" s="178"/>
      <c r="GX9" s="178"/>
      <c r="GY9" s="178"/>
      <c r="GZ9" s="178"/>
      <c r="HA9" s="177">
        <f>IF($S$6="Daily",IF(Help!$D$164,GT9+1,WORKDAY.INTL(GT9,1,weekend)),IF($S$6="Weekly",GT9+7,IF($S$6="Monthly",DATE(YEAR(GT9),MONTH(GT9)+1,1),IF($S$6="Quarterly",EDATE(GT9,3),""))))</f>
        <v>44197</v>
      </c>
      <c r="HB9" s="178"/>
      <c r="HC9" s="178"/>
      <c r="HD9" s="178"/>
      <c r="HE9" s="178"/>
      <c r="HF9" s="178"/>
      <c r="HG9" s="178"/>
      <c r="HH9" s="177">
        <f>IF($S$6="Daily",IF(Help!$D$164,HA9+1,WORKDAY.INTL(HA9,1,weekend)),IF($S$6="Weekly",HA9+7,IF($S$6="Monthly",DATE(YEAR(HA9),MONTH(HA9)+1,1),IF($S$6="Quarterly",EDATE(HA9,3),""))))</f>
        <v>44228</v>
      </c>
      <c r="HI9" s="178"/>
      <c r="HJ9" s="178"/>
      <c r="HK9" s="178"/>
      <c r="HL9" s="178"/>
      <c r="HM9" s="178"/>
      <c r="HN9" s="178"/>
      <c r="HO9" s="177">
        <f>IF($S$6="Daily",IF(Help!$D$164,HH9+1,WORKDAY.INTL(HH9,1,weekend)),IF($S$6="Weekly",HH9+7,IF($S$6="Monthly",DATE(YEAR(HH9),MONTH(HH9)+1,1),IF($S$6="Quarterly",EDATE(HH9,3),""))))</f>
        <v>44256</v>
      </c>
      <c r="HP9" s="178"/>
      <c r="HQ9" s="178"/>
      <c r="HR9" s="178"/>
      <c r="HS9" s="178"/>
      <c r="HT9" s="178"/>
      <c r="HU9" s="178"/>
      <c r="HV9" s="177">
        <f>IF($S$6="Daily",IF(Help!$D$164,HO9+1,WORKDAY.INTL(HO9,1,weekend)),IF($S$6="Weekly",HO9+7,IF($S$6="Monthly",DATE(YEAR(HO9),MONTH(HO9)+1,1),IF($S$6="Quarterly",EDATE(HO9,3),""))))</f>
        <v>44287</v>
      </c>
      <c r="HW9" s="178"/>
      <c r="HX9" s="178"/>
      <c r="HY9" s="178"/>
      <c r="HZ9" s="178"/>
      <c r="IA9" s="178"/>
      <c r="IB9" s="178"/>
      <c r="IC9" s="177">
        <f>IF($S$6="Daily",IF(Help!$D$164,HV9+1,WORKDAY.INTL(HV9,1,weekend)),IF($S$6="Weekly",HV9+7,IF($S$6="Monthly",DATE(YEAR(HV9),MONTH(HV9)+1,1),IF($S$6="Quarterly",EDATE(HV9,3),""))))</f>
        <v>44317</v>
      </c>
      <c r="ID9" s="178"/>
      <c r="IE9" s="178"/>
      <c r="IF9" s="178"/>
      <c r="IG9" s="178"/>
      <c r="IH9" s="178"/>
      <c r="II9" s="178"/>
      <c r="IJ9" s="177">
        <f>IF($S$6="Daily",IF(Help!$D$164,IC9+1,WORKDAY.INTL(IC9,1,weekend)),IF($S$6="Weekly",IC9+7,IF($S$6="Monthly",DATE(YEAR(IC9),MONTH(IC9)+1,1),IF($S$6="Quarterly",EDATE(IC9,3),""))))</f>
        <v>44348</v>
      </c>
      <c r="IK9" s="178"/>
      <c r="IL9" s="178"/>
      <c r="IM9" s="178"/>
      <c r="IN9" s="178"/>
      <c r="IO9" s="178"/>
      <c r="IP9" s="178"/>
      <c r="IQ9" s="177">
        <f>IF($S$6="Daily",IF(Help!$D$164,IJ9+1,WORKDAY.INTL(IJ9,1,weekend)),IF($S$6="Weekly",IJ9+7,IF($S$6="Monthly",DATE(YEAR(IJ9),MONTH(IJ9)+1,1),IF($S$6="Quarterly",EDATE(IJ9,3),""))))</f>
        <v>44378</v>
      </c>
      <c r="IR9" s="178"/>
      <c r="IS9" s="178"/>
      <c r="IT9" s="178"/>
      <c r="IU9" s="178"/>
      <c r="IV9" s="178"/>
      <c r="IW9" s="178"/>
      <c r="IX9" s="177">
        <f>IF($S$6="Daily",IF(Help!$D$164,IQ9+1,WORKDAY.INTL(IQ9,1,weekend)),IF($S$6="Weekly",IQ9+7,IF($S$6="Monthly",DATE(YEAR(IQ9),MONTH(IQ9)+1,1),IF($S$6="Quarterly",EDATE(IQ9,3),""))))</f>
        <v>44409</v>
      </c>
      <c r="IY9" s="178"/>
      <c r="IZ9" s="178"/>
      <c r="JA9" s="178"/>
      <c r="JB9" s="178"/>
      <c r="JC9" s="178"/>
      <c r="JD9" s="178"/>
      <c r="JE9" s="177">
        <f>IF($S$6="Daily",IF(Help!$D$164,IX9+1,WORKDAY.INTL(IX9,1,weekend)),IF($S$6="Weekly",IX9+7,IF($S$6="Monthly",DATE(YEAR(IX9),MONTH(IX9)+1,1),IF($S$6="Quarterly",EDATE(IX9,3),""))))</f>
        <v>44440</v>
      </c>
      <c r="JF9" s="178"/>
      <c r="JG9" s="178"/>
      <c r="JH9" s="178"/>
      <c r="JI9" s="178"/>
      <c r="JJ9" s="178"/>
      <c r="JK9" s="178"/>
      <c r="JL9" s="177">
        <f>IF($S$6="Daily",IF(Help!$D$164,JE9+1,WORKDAY.INTL(JE9,1,weekend)),IF($S$6="Weekly",JE9+7,IF($S$6="Monthly",DATE(YEAR(JE9),MONTH(JE9)+1,1),IF($S$6="Quarterly",EDATE(JE9,3),""))))</f>
        <v>44470</v>
      </c>
      <c r="JM9" s="178"/>
      <c r="JN9" s="178"/>
      <c r="JO9" s="178"/>
      <c r="JP9" s="178"/>
      <c r="JQ9" s="178"/>
      <c r="JR9" s="178"/>
      <c r="JS9" s="177">
        <f>IF($S$6="Daily",IF(Help!$D$164,JL9+1,WORKDAY.INTL(JL9,1,weekend)),IF($S$6="Weekly",JL9+7,IF($S$6="Monthly",DATE(YEAR(JL9),MONTH(JL9)+1,1),IF($S$6="Quarterly",EDATE(JL9,3),""))))</f>
        <v>44501</v>
      </c>
      <c r="JT9" s="178"/>
      <c r="JU9" s="178"/>
      <c r="JV9" s="178"/>
      <c r="JW9" s="178"/>
      <c r="JX9" s="178"/>
      <c r="JY9" s="178"/>
      <c r="JZ9" s="177">
        <f>IF($S$6="Daily",IF(Help!$D$164,JS9+1,WORKDAY.INTL(JS9,1,weekend)),IF($S$6="Weekly",JS9+7,IF($S$6="Monthly",DATE(YEAR(JS9),MONTH(JS9)+1,1),IF($S$6="Quarterly",EDATE(JS9,3),""))))</f>
        <v>44531</v>
      </c>
      <c r="KA9" s="178"/>
      <c r="KB9" s="178"/>
      <c r="KC9" s="178"/>
      <c r="KD9" s="178"/>
      <c r="KE9" s="178"/>
      <c r="KF9" s="178"/>
      <c r="KG9" s="177">
        <f>IF($S$6="Daily",IF(Help!$D$164,JZ9+1,WORKDAY.INTL(JZ9,1,weekend)),IF($S$6="Weekly",JZ9+7,IF($S$6="Monthly",DATE(YEAR(JZ9),MONTH(JZ9)+1,1),IF($S$6="Quarterly",EDATE(JZ9,3),""))))</f>
        <v>44562</v>
      </c>
      <c r="KH9" s="178"/>
      <c r="KI9" s="178"/>
      <c r="KJ9" s="178"/>
      <c r="KK9" s="178"/>
      <c r="KL9" s="178"/>
      <c r="KM9" s="178"/>
      <c r="KN9" s="177">
        <f>IF($S$6="Daily",IF(Help!$D$164,KG9+1,WORKDAY.INTL(KG9,1,weekend)),IF($S$6="Weekly",KG9+7,IF($S$6="Monthly",DATE(YEAR(KG9),MONTH(KG9)+1,1),IF($S$6="Quarterly",EDATE(KG9,3),""))))</f>
        <v>44593</v>
      </c>
      <c r="KO9" s="178"/>
      <c r="KP9" s="178"/>
      <c r="KQ9" s="178"/>
      <c r="KR9" s="178"/>
      <c r="KS9" s="178"/>
      <c r="KT9" s="178"/>
      <c r="KU9" s="177">
        <f>IF($S$6="Daily",IF(Help!$D$164,KN9+1,WORKDAY.INTL(KN9,1,weekend)),IF($S$6="Weekly",KN9+7,IF($S$6="Monthly",DATE(YEAR(KN9),MONTH(KN9)+1,1),IF($S$6="Quarterly",EDATE(KN9,3),""))))</f>
        <v>44621</v>
      </c>
      <c r="KV9" s="178"/>
      <c r="KW9" s="178"/>
      <c r="KX9" s="178"/>
      <c r="KY9" s="178"/>
      <c r="KZ9" s="178"/>
      <c r="LA9" s="178"/>
      <c r="LB9" s="177">
        <f>IF($S$6="Daily",IF(Help!$D$164,KU9+1,WORKDAY.INTL(KU9,1,weekend)),IF($S$6="Weekly",KU9+7,IF($S$6="Monthly",DATE(YEAR(KU9),MONTH(KU9)+1,1),IF($S$6="Quarterly",EDATE(KU9,3),""))))</f>
        <v>44652</v>
      </c>
      <c r="LC9" s="178"/>
      <c r="LD9" s="178"/>
      <c r="LE9" s="178"/>
      <c r="LF9" s="178"/>
      <c r="LG9" s="178"/>
      <c r="LH9" s="178"/>
      <c r="LI9" s="177">
        <f>IF($S$6="Daily",IF(Help!$D$164,LB9+1,WORKDAY.INTL(LB9,1,weekend)),IF($S$6="Weekly",LB9+7,IF($S$6="Monthly",DATE(YEAR(LB9),MONTH(LB9)+1,1),IF($S$6="Quarterly",EDATE(LB9,3),""))))</f>
        <v>44682</v>
      </c>
      <c r="LJ9" s="178"/>
      <c r="LK9" s="178"/>
      <c r="LL9" s="178"/>
      <c r="LM9" s="178"/>
      <c r="LN9" s="178"/>
      <c r="LO9" s="178"/>
      <c r="LP9" s="177">
        <f>IF($S$6="Daily",IF(Help!$D$164,LI9+1,WORKDAY.INTL(LI9,1,weekend)),IF($S$6="Weekly",LI9+7,IF($S$6="Monthly",DATE(YEAR(LI9),MONTH(LI9)+1,1),IF($S$6="Quarterly",EDATE(LI9,3),""))))</f>
        <v>44713</v>
      </c>
      <c r="LQ9" s="178"/>
      <c r="LR9" s="178"/>
      <c r="LS9" s="178"/>
      <c r="LT9" s="178"/>
      <c r="LU9" s="178"/>
      <c r="LV9" s="178"/>
      <c r="LW9" s="177">
        <f>IF($S$6="Daily",IF(Help!$D$164,LP9+1,WORKDAY.INTL(LP9,1,weekend)),IF($S$6="Weekly",LP9+7,IF($S$6="Monthly",DATE(YEAR(LP9),MONTH(LP9)+1,1),IF($S$6="Quarterly",EDATE(LP9,3),""))))</f>
        <v>44743</v>
      </c>
      <c r="LX9" s="178"/>
      <c r="LY9" s="178"/>
      <c r="LZ9" s="178"/>
      <c r="MA9" s="178"/>
      <c r="MB9" s="178"/>
      <c r="MC9" s="178"/>
      <c r="MD9" s="177">
        <f>IF($S$6="Daily",IF(Help!$D$164,LW9+1,WORKDAY.INTL(LW9,1,weekend)),IF($S$6="Weekly",LW9+7,IF($S$6="Monthly",DATE(YEAR(LW9),MONTH(LW9)+1,1),IF($S$6="Quarterly",EDATE(LW9,3),""))))</f>
        <v>44774</v>
      </c>
      <c r="ME9" s="178"/>
      <c r="MF9" s="178"/>
      <c r="MG9" s="178"/>
      <c r="MH9" s="178"/>
      <c r="MI9" s="178"/>
      <c r="MJ9" s="178"/>
      <c r="MK9" s="177">
        <f>IF($S$6="Daily",IF(Help!$D$164,MD9+1,WORKDAY.INTL(MD9,1,weekend)),IF($S$6="Weekly",MD9+7,IF($S$6="Monthly",DATE(YEAR(MD9),MONTH(MD9)+1,1),IF($S$6="Quarterly",EDATE(MD9,3),""))))</f>
        <v>44805</v>
      </c>
      <c r="ML9" s="178"/>
      <c r="MM9" s="178"/>
      <c r="MN9" s="178"/>
      <c r="MO9" s="178"/>
      <c r="MP9" s="178"/>
      <c r="MQ9" s="178"/>
      <c r="MR9" s="177">
        <f>IF($S$6="Daily",IF(Help!$D$164,MK9+1,WORKDAY.INTL(MK9,1,weekend)),IF($S$6="Weekly",MK9+7,IF($S$6="Monthly",DATE(YEAR(MK9),MONTH(MK9)+1,1),IF($S$6="Quarterly",EDATE(MK9,3),""))))</f>
        <v>44835</v>
      </c>
      <c r="MS9" s="178"/>
      <c r="MT9" s="178"/>
      <c r="MU9" s="178"/>
      <c r="MV9" s="178"/>
      <c r="MW9" s="178"/>
      <c r="MX9" s="178"/>
      <c r="MY9" s="177">
        <f>IF($S$6="Daily",IF(Help!$D$164,MR9+1,WORKDAY.INTL(MR9,1,weekend)),IF($S$6="Weekly",MR9+7,IF($S$6="Monthly",DATE(YEAR(MR9),MONTH(MR9)+1,1),IF($S$6="Quarterly",EDATE(MR9,3),""))))</f>
        <v>44866</v>
      </c>
      <c r="MZ9" s="178"/>
      <c r="NA9" s="178"/>
      <c r="NB9" s="178"/>
      <c r="NC9" s="178"/>
      <c r="ND9" s="178"/>
      <c r="NE9" s="178"/>
      <c r="NF9" s="177">
        <f>IF($S$6="Daily",IF(Help!$D$164,MY9+1,WORKDAY.INTL(MY9,1,weekend)),IF($S$6="Weekly",MY9+7,IF($S$6="Monthly",DATE(YEAR(MY9),MONTH(MY9)+1,1),IF($S$6="Quarterly",EDATE(MY9,3),""))))</f>
        <v>44896</v>
      </c>
      <c r="NG9" s="178"/>
      <c r="NH9" s="178"/>
      <c r="NI9" s="178"/>
      <c r="NJ9" s="178"/>
      <c r="NK9" s="178"/>
      <c r="NL9" s="178"/>
      <c r="NM9" s="177">
        <f>IF($S$6="Daily",IF(Help!$D$164,NF9+1,WORKDAY.INTL(NF9,1,weekend)),IF($S$6="Weekly",NF9+7,IF($S$6="Monthly",DATE(YEAR(NF9),MONTH(NF9)+1,1),IF($S$6="Quarterly",EDATE(NF9,3),""))))</f>
        <v>44927</v>
      </c>
      <c r="NN9" s="178"/>
      <c r="NO9" s="178"/>
      <c r="NP9" s="178"/>
      <c r="NQ9" s="178"/>
      <c r="NR9" s="178"/>
      <c r="NS9" s="178"/>
      <c r="NT9" s="177">
        <f>IF($S$6="Daily",IF(Help!$D$164,NM9+1,WORKDAY.INTL(NM9,1,weekend)),IF($S$6="Weekly",NM9+7,IF($S$6="Monthly",DATE(YEAR(NM9),MONTH(NM9)+1,1),IF($S$6="Quarterly",EDATE(NM9,3),""))))</f>
        <v>44958</v>
      </c>
      <c r="NU9" s="178"/>
      <c r="NV9" s="178"/>
      <c r="NW9" s="178"/>
      <c r="NX9" s="178"/>
      <c r="NY9" s="178"/>
      <c r="NZ9" s="178"/>
    </row>
    <row r="10" spans="1:390" ht="12.75" customHeight="1">
      <c r="D10" s="165"/>
      <c r="E10" s="167"/>
      <c r="F10" s="169"/>
      <c r="G10" s="172"/>
      <c r="H10" s="172"/>
      <c r="I10" s="175"/>
      <c r="J10" s="175"/>
      <c r="K10" s="175"/>
      <c r="L10" s="160"/>
      <c r="M10" s="160"/>
      <c r="N10" s="159"/>
      <c r="O10" s="159"/>
      <c r="P10" s="163"/>
      <c r="Q10" s="159"/>
      <c r="R10" s="160"/>
      <c r="S10" s="160"/>
      <c r="T10" s="159"/>
      <c r="U10" s="159"/>
      <c r="V10" s="159"/>
      <c r="W10" s="159"/>
      <c r="X10" s="182"/>
      <c r="Y10" s="182"/>
      <c r="AA10" s="179">
        <f>AA8</f>
        <v>43405</v>
      </c>
      <c r="AB10" s="179"/>
      <c r="AC10" s="179"/>
      <c r="AD10" s="179"/>
      <c r="AE10" s="179"/>
      <c r="AF10" s="179"/>
      <c r="AG10" s="179"/>
      <c r="AH10" s="179">
        <f>AH8</f>
        <v>43435</v>
      </c>
      <c r="AI10" s="179"/>
      <c r="AJ10" s="179"/>
      <c r="AK10" s="179"/>
      <c r="AL10" s="179"/>
      <c r="AM10" s="179"/>
      <c r="AN10" s="179"/>
      <c r="AO10" s="179">
        <f>AO8</f>
        <v>43466</v>
      </c>
      <c r="AP10" s="179"/>
      <c r="AQ10" s="179"/>
      <c r="AR10" s="179"/>
      <c r="AS10" s="179"/>
      <c r="AT10" s="179"/>
      <c r="AU10" s="179"/>
      <c r="AV10" s="179">
        <f>AV8</f>
        <v>43497</v>
      </c>
      <c r="AW10" s="179"/>
      <c r="AX10" s="179"/>
      <c r="AY10" s="179"/>
      <c r="AZ10" s="179"/>
      <c r="BA10" s="179"/>
      <c r="BB10" s="179"/>
      <c r="BC10" s="179">
        <f>BC8</f>
        <v>43525</v>
      </c>
      <c r="BD10" s="179"/>
      <c r="BE10" s="179"/>
      <c r="BF10" s="179"/>
      <c r="BG10" s="179"/>
      <c r="BH10" s="179"/>
      <c r="BI10" s="179"/>
      <c r="BJ10" s="179">
        <f>BJ8</f>
        <v>43556</v>
      </c>
      <c r="BK10" s="179"/>
      <c r="BL10" s="179"/>
      <c r="BM10" s="179"/>
      <c r="BN10" s="179"/>
      <c r="BO10" s="179"/>
      <c r="BP10" s="179"/>
      <c r="BQ10" s="179">
        <f>BQ8</f>
        <v>43586</v>
      </c>
      <c r="BR10" s="179"/>
      <c r="BS10" s="179"/>
      <c r="BT10" s="179"/>
      <c r="BU10" s="179"/>
      <c r="BV10" s="179"/>
      <c r="BW10" s="179"/>
      <c r="BX10" s="179">
        <f>BX8</f>
        <v>43617</v>
      </c>
      <c r="BY10" s="179"/>
      <c r="BZ10" s="179"/>
      <c r="CA10" s="179"/>
      <c r="CB10" s="179"/>
      <c r="CC10" s="179"/>
      <c r="CD10" s="179"/>
      <c r="CE10" s="179">
        <f>CE8</f>
        <v>43647</v>
      </c>
      <c r="CF10" s="179"/>
      <c r="CG10" s="179"/>
      <c r="CH10" s="179"/>
      <c r="CI10" s="179"/>
      <c r="CJ10" s="179"/>
      <c r="CK10" s="179"/>
      <c r="CL10" s="179">
        <f>CL8</f>
        <v>43678</v>
      </c>
      <c r="CM10" s="179"/>
      <c r="CN10" s="179"/>
      <c r="CO10" s="179"/>
      <c r="CP10" s="179"/>
      <c r="CQ10" s="179"/>
      <c r="CR10" s="179"/>
      <c r="CS10" s="179">
        <f>CS8</f>
        <v>43709</v>
      </c>
      <c r="CT10" s="179"/>
      <c r="CU10" s="179"/>
      <c r="CV10" s="179"/>
      <c r="CW10" s="179"/>
      <c r="CX10" s="179"/>
      <c r="CY10" s="179"/>
      <c r="CZ10" s="179">
        <f>CZ8</f>
        <v>43739</v>
      </c>
      <c r="DA10" s="179"/>
      <c r="DB10" s="179"/>
      <c r="DC10" s="179"/>
      <c r="DD10" s="179"/>
      <c r="DE10" s="179"/>
      <c r="DF10" s="179"/>
      <c r="DG10" s="179">
        <f>DG8</f>
        <v>43770</v>
      </c>
      <c r="DH10" s="179"/>
      <c r="DI10" s="179"/>
      <c r="DJ10" s="179"/>
      <c r="DK10" s="179"/>
      <c r="DL10" s="179"/>
      <c r="DM10" s="179"/>
      <c r="DN10" s="179">
        <f>DN8</f>
        <v>43800</v>
      </c>
      <c r="DO10" s="179"/>
      <c r="DP10" s="179"/>
      <c r="DQ10" s="179"/>
      <c r="DR10" s="179"/>
      <c r="DS10" s="179"/>
      <c r="DT10" s="179"/>
      <c r="DU10" s="179">
        <f>DU8</f>
        <v>43831</v>
      </c>
      <c r="DV10" s="179"/>
      <c r="DW10" s="179"/>
      <c r="DX10" s="179"/>
      <c r="DY10" s="179"/>
      <c r="DZ10" s="179"/>
      <c r="EA10" s="179"/>
      <c r="EB10" s="179">
        <f>EB8</f>
        <v>43862</v>
      </c>
      <c r="EC10" s="179"/>
      <c r="ED10" s="179"/>
      <c r="EE10" s="179"/>
      <c r="EF10" s="179"/>
      <c r="EG10" s="179"/>
      <c r="EH10" s="179"/>
      <c r="EI10" s="179">
        <f>EI8</f>
        <v>43891</v>
      </c>
      <c r="EJ10" s="179"/>
      <c r="EK10" s="179"/>
      <c r="EL10" s="179"/>
      <c r="EM10" s="179"/>
      <c r="EN10" s="179"/>
      <c r="EO10" s="179"/>
      <c r="EP10" s="179">
        <f>EP8</f>
        <v>43922</v>
      </c>
      <c r="EQ10" s="179"/>
      <c r="ER10" s="179"/>
      <c r="ES10" s="179"/>
      <c r="ET10" s="179"/>
      <c r="EU10" s="179"/>
      <c r="EV10" s="179"/>
      <c r="EW10" s="179">
        <f>EW8</f>
        <v>43952</v>
      </c>
      <c r="EX10" s="179"/>
      <c r="EY10" s="179"/>
      <c r="EZ10" s="179"/>
      <c r="FA10" s="179"/>
      <c r="FB10" s="179"/>
      <c r="FC10" s="179"/>
      <c r="FD10" s="179">
        <f>FD8</f>
        <v>43983</v>
      </c>
      <c r="FE10" s="179"/>
      <c r="FF10" s="179"/>
      <c r="FG10" s="179"/>
      <c r="FH10" s="179"/>
      <c r="FI10" s="179"/>
      <c r="FJ10" s="179"/>
      <c r="FK10" s="179">
        <f>FK8</f>
        <v>44013</v>
      </c>
      <c r="FL10" s="179"/>
      <c r="FM10" s="179"/>
      <c r="FN10" s="179"/>
      <c r="FO10" s="179"/>
      <c r="FP10" s="179"/>
      <c r="FQ10" s="179"/>
      <c r="FR10" s="179">
        <f>FR8</f>
        <v>44044</v>
      </c>
      <c r="FS10" s="179"/>
      <c r="FT10" s="179"/>
      <c r="FU10" s="179"/>
      <c r="FV10" s="179"/>
      <c r="FW10" s="179"/>
      <c r="FX10" s="179"/>
      <c r="FY10" s="179">
        <f>FY8</f>
        <v>44075</v>
      </c>
      <c r="FZ10" s="179"/>
      <c r="GA10" s="179"/>
      <c r="GB10" s="179"/>
      <c r="GC10" s="179"/>
      <c r="GD10" s="179"/>
      <c r="GE10" s="179"/>
      <c r="GF10" s="179">
        <f>GF8</f>
        <v>44105</v>
      </c>
      <c r="GG10" s="179"/>
      <c r="GH10" s="179"/>
      <c r="GI10" s="179"/>
      <c r="GJ10" s="179"/>
      <c r="GK10" s="179"/>
      <c r="GL10" s="179"/>
      <c r="GM10" s="179">
        <f>GM8</f>
        <v>44136</v>
      </c>
      <c r="GN10" s="179"/>
      <c r="GO10" s="179"/>
      <c r="GP10" s="179"/>
      <c r="GQ10" s="179"/>
      <c r="GR10" s="179"/>
      <c r="GS10" s="179"/>
      <c r="GT10" s="179">
        <f>GT8</f>
        <v>44166</v>
      </c>
      <c r="GU10" s="179"/>
      <c r="GV10" s="179"/>
      <c r="GW10" s="179"/>
      <c r="GX10" s="179"/>
      <c r="GY10" s="179"/>
      <c r="GZ10" s="179"/>
      <c r="HA10" s="179">
        <f>HA8</f>
        <v>44197</v>
      </c>
      <c r="HB10" s="179"/>
      <c r="HC10" s="179"/>
      <c r="HD10" s="179"/>
      <c r="HE10" s="179"/>
      <c r="HF10" s="179"/>
      <c r="HG10" s="179"/>
      <c r="HH10" s="179">
        <f>HH8</f>
        <v>44228</v>
      </c>
      <c r="HI10" s="179"/>
      <c r="HJ10" s="179"/>
      <c r="HK10" s="179"/>
      <c r="HL10" s="179"/>
      <c r="HM10" s="179"/>
      <c r="HN10" s="179"/>
      <c r="HO10" s="179">
        <f>HO8</f>
        <v>44256</v>
      </c>
      <c r="HP10" s="179"/>
      <c r="HQ10" s="179"/>
      <c r="HR10" s="179"/>
      <c r="HS10" s="179"/>
      <c r="HT10" s="179"/>
      <c r="HU10" s="179"/>
      <c r="HV10" s="179">
        <f>HV8</f>
        <v>44287</v>
      </c>
      <c r="HW10" s="179"/>
      <c r="HX10" s="179"/>
      <c r="HY10" s="179"/>
      <c r="HZ10" s="179"/>
      <c r="IA10" s="179"/>
      <c r="IB10" s="179"/>
      <c r="IC10" s="179">
        <f>IC8</f>
        <v>44317</v>
      </c>
      <c r="ID10" s="179"/>
      <c r="IE10" s="179"/>
      <c r="IF10" s="179"/>
      <c r="IG10" s="179"/>
      <c r="IH10" s="179"/>
      <c r="II10" s="179"/>
      <c r="IJ10" s="179">
        <f>IJ8</f>
        <v>44348</v>
      </c>
      <c r="IK10" s="179"/>
      <c r="IL10" s="179"/>
      <c r="IM10" s="179"/>
      <c r="IN10" s="179"/>
      <c r="IO10" s="179"/>
      <c r="IP10" s="179"/>
      <c r="IQ10" s="179">
        <f>IQ8</f>
        <v>44378</v>
      </c>
      <c r="IR10" s="179"/>
      <c r="IS10" s="179"/>
      <c r="IT10" s="179"/>
      <c r="IU10" s="179"/>
      <c r="IV10" s="179"/>
      <c r="IW10" s="179"/>
      <c r="IX10" s="179">
        <f>IX8</f>
        <v>44409</v>
      </c>
      <c r="IY10" s="179"/>
      <c r="IZ10" s="179"/>
      <c r="JA10" s="179"/>
      <c r="JB10" s="179"/>
      <c r="JC10" s="179"/>
      <c r="JD10" s="179"/>
      <c r="JE10" s="179">
        <f>JE8</f>
        <v>44440</v>
      </c>
      <c r="JF10" s="179"/>
      <c r="JG10" s="179"/>
      <c r="JH10" s="179"/>
      <c r="JI10" s="179"/>
      <c r="JJ10" s="179"/>
      <c r="JK10" s="179"/>
      <c r="JL10" s="179">
        <f>JL8</f>
        <v>44470</v>
      </c>
      <c r="JM10" s="179"/>
      <c r="JN10" s="179"/>
      <c r="JO10" s="179"/>
      <c r="JP10" s="179"/>
      <c r="JQ10" s="179"/>
      <c r="JR10" s="179"/>
      <c r="JS10" s="179">
        <f>JS8</f>
        <v>44501</v>
      </c>
      <c r="JT10" s="179"/>
      <c r="JU10" s="179"/>
      <c r="JV10" s="179"/>
      <c r="JW10" s="179"/>
      <c r="JX10" s="179"/>
      <c r="JY10" s="179"/>
      <c r="JZ10" s="179">
        <f>JZ8</f>
        <v>44531</v>
      </c>
      <c r="KA10" s="179"/>
      <c r="KB10" s="179"/>
      <c r="KC10" s="179"/>
      <c r="KD10" s="179"/>
      <c r="KE10" s="179"/>
      <c r="KF10" s="179"/>
      <c r="KG10" s="179">
        <f>KG8</f>
        <v>44562</v>
      </c>
      <c r="KH10" s="179"/>
      <c r="KI10" s="179"/>
      <c r="KJ10" s="179"/>
      <c r="KK10" s="179"/>
      <c r="KL10" s="179"/>
      <c r="KM10" s="179"/>
      <c r="KN10" s="179">
        <f>KN8</f>
        <v>44593</v>
      </c>
      <c r="KO10" s="179"/>
      <c r="KP10" s="179"/>
      <c r="KQ10" s="179"/>
      <c r="KR10" s="179"/>
      <c r="KS10" s="179"/>
      <c r="KT10" s="179"/>
      <c r="KU10" s="179">
        <f>KU8</f>
        <v>44621</v>
      </c>
      <c r="KV10" s="179"/>
      <c r="KW10" s="179"/>
      <c r="KX10" s="179"/>
      <c r="KY10" s="179"/>
      <c r="KZ10" s="179"/>
      <c r="LA10" s="179"/>
      <c r="LB10" s="179">
        <f>LB8</f>
        <v>44652</v>
      </c>
      <c r="LC10" s="179"/>
      <c r="LD10" s="179"/>
      <c r="LE10" s="179"/>
      <c r="LF10" s="179"/>
      <c r="LG10" s="179"/>
      <c r="LH10" s="179"/>
      <c r="LI10" s="179">
        <f>LI8</f>
        <v>44682</v>
      </c>
      <c r="LJ10" s="179"/>
      <c r="LK10" s="179"/>
      <c r="LL10" s="179"/>
      <c r="LM10" s="179"/>
      <c r="LN10" s="179"/>
      <c r="LO10" s="179"/>
      <c r="LP10" s="179">
        <f>LP8</f>
        <v>44713</v>
      </c>
      <c r="LQ10" s="179"/>
      <c r="LR10" s="179"/>
      <c r="LS10" s="179"/>
      <c r="LT10" s="179"/>
      <c r="LU10" s="179"/>
      <c r="LV10" s="179"/>
      <c r="LW10" s="179">
        <f>LW8</f>
        <v>44743</v>
      </c>
      <c r="LX10" s="179"/>
      <c r="LY10" s="179"/>
      <c r="LZ10" s="179"/>
      <c r="MA10" s="179"/>
      <c r="MB10" s="179"/>
      <c r="MC10" s="179"/>
      <c r="MD10" s="179">
        <f>MD8</f>
        <v>44774</v>
      </c>
      <c r="ME10" s="179"/>
      <c r="MF10" s="179"/>
      <c r="MG10" s="179"/>
      <c r="MH10" s="179"/>
      <c r="MI10" s="179"/>
      <c r="MJ10" s="179"/>
      <c r="MK10" s="179">
        <f>MK8</f>
        <v>44805</v>
      </c>
      <c r="ML10" s="179"/>
      <c r="MM10" s="179"/>
      <c r="MN10" s="179"/>
      <c r="MO10" s="179"/>
      <c r="MP10" s="179"/>
      <c r="MQ10" s="179"/>
      <c r="MR10" s="179">
        <f>MR8</f>
        <v>44835</v>
      </c>
      <c r="MS10" s="179"/>
      <c r="MT10" s="179"/>
      <c r="MU10" s="179"/>
      <c r="MV10" s="179"/>
      <c r="MW10" s="179"/>
      <c r="MX10" s="179"/>
      <c r="MY10" s="179">
        <f>MY8</f>
        <v>44866</v>
      </c>
      <c r="MZ10" s="179"/>
      <c r="NA10" s="179"/>
      <c r="NB10" s="179"/>
      <c r="NC10" s="179"/>
      <c r="ND10" s="179"/>
      <c r="NE10" s="179"/>
      <c r="NF10" s="179">
        <f>NF8</f>
        <v>44896</v>
      </c>
      <c r="NG10" s="179"/>
      <c r="NH10" s="179"/>
      <c r="NI10" s="179"/>
      <c r="NJ10" s="179"/>
      <c r="NK10" s="179"/>
      <c r="NL10" s="179"/>
      <c r="NM10" s="179">
        <f>NM8</f>
        <v>44927</v>
      </c>
      <c r="NN10" s="179"/>
      <c r="NO10" s="179"/>
      <c r="NP10" s="179"/>
      <c r="NQ10" s="179"/>
      <c r="NR10" s="179"/>
      <c r="NS10" s="179"/>
      <c r="NT10" s="179">
        <f>NT8</f>
        <v>44958</v>
      </c>
      <c r="NU10" s="179"/>
      <c r="NV10" s="179"/>
      <c r="NW10" s="179"/>
      <c r="NX10" s="179"/>
      <c r="NY10" s="179"/>
      <c r="NZ10" s="179"/>
    </row>
    <row r="11" spans="1:390" s="109" customFormat="1">
      <c r="A11" s="141" t="s">
        <v>486</v>
      </c>
      <c r="B11" s="141" t="s">
        <v>383</v>
      </c>
      <c r="C11" s="141" t="s">
        <v>382</v>
      </c>
      <c r="D11" s="166"/>
      <c r="E11" s="168"/>
      <c r="F11" s="170"/>
      <c r="G11" s="173"/>
      <c r="H11" s="174"/>
      <c r="I11" s="176"/>
      <c r="J11" s="176"/>
      <c r="K11" s="176"/>
      <c r="L11" s="161"/>
      <c r="M11" s="161"/>
      <c r="N11" s="162"/>
      <c r="O11" s="162"/>
      <c r="P11" s="164"/>
      <c r="Q11" s="162"/>
      <c r="R11" s="161"/>
      <c r="S11" s="161"/>
      <c r="T11" s="162"/>
      <c r="U11" s="162"/>
      <c r="V11" s="162"/>
      <c r="W11" s="162"/>
      <c r="X11" s="183"/>
      <c r="Y11" s="183"/>
      <c r="Z11" s="108"/>
      <c r="AA11" s="180">
        <f>IF($S$6="Daily",INDEX({"Su";"M";"Tu";"W";"Th";"F";"Sa"},WEEKDAY(AA9,1)),IF(OR($S$6="Weekly",$S$6="Monthly"),$S$7+INT((COLUMN()-COLUMN($AA$9))/7),IF($S$6="Quarterly","Q"&amp;INT((MONTH(AA9)-1)/3+1),"")))</f>
        <v>1</v>
      </c>
      <c r="AB11" s="180"/>
      <c r="AC11" s="180"/>
      <c r="AD11" s="180"/>
      <c r="AE11" s="180"/>
      <c r="AF11" s="180"/>
      <c r="AG11" s="180"/>
      <c r="AH11" s="180">
        <f>IF($S$6="Daily",INDEX({"Su";"M";"Tu";"W";"Th";"F";"Sa"},WEEKDAY(AH9,1)),IF(OR($S$6="Weekly",$S$6="Monthly"),$S$7+INT((COLUMN()-COLUMN($AA$9))/7),IF($S$6="Quarterly","Q"&amp;INT((MONTH(AH9)-1)/3+1),"")))</f>
        <v>2</v>
      </c>
      <c r="AI11" s="180"/>
      <c r="AJ11" s="180"/>
      <c r="AK11" s="180"/>
      <c r="AL11" s="180"/>
      <c r="AM11" s="180"/>
      <c r="AN11" s="180"/>
      <c r="AO11" s="180">
        <f>IF($S$6="Daily",INDEX({"Su";"M";"Tu";"W";"Th";"F";"Sa"},WEEKDAY(AO9,1)),IF(OR($S$6="Weekly",$S$6="Monthly"),$S$7+INT((COLUMN()-COLUMN($AA$9))/7),IF($S$6="Quarterly","Q"&amp;INT((MONTH(AO9)-1)/3+1),"")))</f>
        <v>3</v>
      </c>
      <c r="AP11" s="180"/>
      <c r="AQ11" s="180"/>
      <c r="AR11" s="180"/>
      <c r="AS11" s="180"/>
      <c r="AT11" s="180"/>
      <c r="AU11" s="180"/>
      <c r="AV11" s="180">
        <f>IF($S$6="Daily",INDEX({"Su";"M";"Tu";"W";"Th";"F";"Sa"},WEEKDAY(AV9,1)),IF(OR($S$6="Weekly",$S$6="Monthly"),$S$7+INT((COLUMN()-COLUMN($AA$9))/7),IF($S$6="Quarterly","Q"&amp;INT((MONTH(AV9)-1)/3+1),"")))</f>
        <v>4</v>
      </c>
      <c r="AW11" s="180"/>
      <c r="AX11" s="180"/>
      <c r="AY11" s="180"/>
      <c r="AZ11" s="180"/>
      <c r="BA11" s="180"/>
      <c r="BB11" s="180"/>
      <c r="BC11" s="180">
        <f>IF($S$6="Daily",INDEX({"Su";"M";"Tu";"W";"Th";"F";"Sa"},WEEKDAY(BC9,1)),IF(OR($S$6="Weekly",$S$6="Monthly"),$S$7+INT((COLUMN()-COLUMN($AA$9))/7),IF($S$6="Quarterly","Q"&amp;INT((MONTH(BC9)-1)/3+1),"")))</f>
        <v>5</v>
      </c>
      <c r="BD11" s="180"/>
      <c r="BE11" s="180"/>
      <c r="BF11" s="180"/>
      <c r="BG11" s="180"/>
      <c r="BH11" s="180"/>
      <c r="BI11" s="180"/>
      <c r="BJ11" s="180">
        <f>IF($S$6="Daily",INDEX({"Su";"M";"Tu";"W";"Th";"F";"Sa"},WEEKDAY(BJ9,1)),IF(OR($S$6="Weekly",$S$6="Monthly"),$S$7+INT((COLUMN()-COLUMN($AA$9))/7),IF($S$6="Quarterly","Q"&amp;INT((MONTH(BJ9)-1)/3+1),"")))</f>
        <v>6</v>
      </c>
      <c r="BK11" s="180"/>
      <c r="BL11" s="180"/>
      <c r="BM11" s="180"/>
      <c r="BN11" s="180"/>
      <c r="BO11" s="180"/>
      <c r="BP11" s="180"/>
      <c r="BQ11" s="180">
        <f>IF($S$6="Daily",INDEX({"Su";"M";"Tu";"W";"Th";"F";"Sa"},WEEKDAY(BQ9,1)),IF(OR($S$6="Weekly",$S$6="Monthly"),$S$7+INT((COLUMN()-COLUMN($AA$9))/7),IF($S$6="Quarterly","Q"&amp;INT((MONTH(BQ9)-1)/3+1),"")))</f>
        <v>7</v>
      </c>
      <c r="BR11" s="180"/>
      <c r="BS11" s="180"/>
      <c r="BT11" s="180"/>
      <c r="BU11" s="180"/>
      <c r="BV11" s="180"/>
      <c r="BW11" s="180"/>
      <c r="BX11" s="180">
        <f>IF($S$6="Daily",INDEX({"Su";"M";"Tu";"W";"Th";"F";"Sa"},WEEKDAY(BX9,1)),IF(OR($S$6="Weekly",$S$6="Monthly"),$S$7+INT((COLUMN()-COLUMN($AA$9))/7),IF($S$6="Quarterly","Q"&amp;INT((MONTH(BX9)-1)/3+1),"")))</f>
        <v>8</v>
      </c>
      <c r="BY11" s="180"/>
      <c r="BZ11" s="180"/>
      <c r="CA11" s="180"/>
      <c r="CB11" s="180"/>
      <c r="CC11" s="180"/>
      <c r="CD11" s="180"/>
      <c r="CE11" s="180">
        <f>IF($S$6="Daily",INDEX({"Su";"M";"Tu";"W";"Th";"F";"Sa"},WEEKDAY(CE9,1)),IF(OR($S$6="Weekly",$S$6="Monthly"),$S$7+INT((COLUMN()-COLUMN($AA$9))/7),IF($S$6="Quarterly","Q"&amp;INT((MONTH(CE9)-1)/3+1),"")))</f>
        <v>9</v>
      </c>
      <c r="CF11" s="180"/>
      <c r="CG11" s="180"/>
      <c r="CH11" s="180"/>
      <c r="CI11" s="180"/>
      <c r="CJ11" s="180"/>
      <c r="CK11" s="180"/>
      <c r="CL11" s="180">
        <f>IF($S$6="Daily",INDEX({"Su";"M";"Tu";"W";"Th";"F";"Sa"},WEEKDAY(CL9,1)),IF(OR($S$6="Weekly",$S$6="Monthly"),$S$7+INT((COLUMN()-COLUMN($AA$9))/7),IF($S$6="Quarterly","Q"&amp;INT((MONTH(CL9)-1)/3+1),"")))</f>
        <v>10</v>
      </c>
      <c r="CM11" s="180"/>
      <c r="CN11" s="180"/>
      <c r="CO11" s="180"/>
      <c r="CP11" s="180"/>
      <c r="CQ11" s="180"/>
      <c r="CR11" s="180"/>
      <c r="CS11" s="180">
        <f>IF($S$6="Daily",INDEX({"Su";"M";"Tu";"W";"Th";"F";"Sa"},WEEKDAY(CS9,1)),IF(OR($S$6="Weekly",$S$6="Monthly"),$S$7+INT((COLUMN()-COLUMN($AA$9))/7),IF($S$6="Quarterly","Q"&amp;INT((MONTH(CS9)-1)/3+1),"")))</f>
        <v>11</v>
      </c>
      <c r="CT11" s="180"/>
      <c r="CU11" s="180"/>
      <c r="CV11" s="180"/>
      <c r="CW11" s="180"/>
      <c r="CX11" s="180"/>
      <c r="CY11" s="180"/>
      <c r="CZ11" s="180">
        <f>IF($S$6="Daily",INDEX({"Su";"M";"Tu";"W";"Th";"F";"Sa"},WEEKDAY(CZ9,1)),IF(OR($S$6="Weekly",$S$6="Monthly"),$S$7+INT((COLUMN()-COLUMN($AA$9))/7),IF($S$6="Quarterly","Q"&amp;INT((MONTH(CZ9)-1)/3+1),"")))</f>
        <v>12</v>
      </c>
      <c r="DA11" s="180"/>
      <c r="DB11" s="180"/>
      <c r="DC11" s="180"/>
      <c r="DD11" s="180"/>
      <c r="DE11" s="180"/>
      <c r="DF11" s="180"/>
      <c r="DG11" s="180">
        <f>IF($S$6="Daily",INDEX({"Su";"M";"Tu";"W";"Th";"F";"Sa"},WEEKDAY(DG9,1)),IF(OR($S$6="Weekly",$S$6="Monthly"),$S$7+INT((COLUMN()-COLUMN($AA$9))/7),IF($S$6="Quarterly","Q"&amp;INT((MONTH(DG9)-1)/3+1),"")))</f>
        <v>13</v>
      </c>
      <c r="DH11" s="180"/>
      <c r="DI11" s="180"/>
      <c r="DJ11" s="180"/>
      <c r="DK11" s="180"/>
      <c r="DL11" s="180"/>
      <c r="DM11" s="180"/>
      <c r="DN11" s="180">
        <f>IF($S$6="Daily",INDEX({"Su";"M";"Tu";"W";"Th";"F";"Sa"},WEEKDAY(DN9,1)),IF(OR($S$6="Weekly",$S$6="Monthly"),$S$7+INT((COLUMN()-COLUMN($AA$9))/7),IF($S$6="Quarterly","Q"&amp;INT((MONTH(DN9)-1)/3+1),"")))</f>
        <v>14</v>
      </c>
      <c r="DO11" s="180"/>
      <c r="DP11" s="180"/>
      <c r="DQ11" s="180"/>
      <c r="DR11" s="180"/>
      <c r="DS11" s="180"/>
      <c r="DT11" s="180"/>
      <c r="DU11" s="180">
        <f>IF($S$6="Daily",INDEX({"Su";"M";"Tu";"W";"Th";"F";"Sa"},WEEKDAY(DU9,1)),IF(OR($S$6="Weekly",$S$6="Monthly"),$S$7+INT((COLUMN()-COLUMN($AA$9))/7),IF($S$6="Quarterly","Q"&amp;INT((MONTH(DU9)-1)/3+1),"")))</f>
        <v>15</v>
      </c>
      <c r="DV11" s="180"/>
      <c r="DW11" s="180"/>
      <c r="DX11" s="180"/>
      <c r="DY11" s="180"/>
      <c r="DZ11" s="180"/>
      <c r="EA11" s="180"/>
      <c r="EB11" s="180">
        <f>IF($S$6="Daily",INDEX({"Su";"M";"Tu";"W";"Th";"F";"Sa"},WEEKDAY(EB9,1)),IF(OR($S$6="Weekly",$S$6="Monthly"),$S$7+INT((COLUMN()-COLUMN($AA$9))/7),IF($S$6="Quarterly","Q"&amp;INT((MONTH(EB9)-1)/3+1),"")))</f>
        <v>16</v>
      </c>
      <c r="EC11" s="180"/>
      <c r="ED11" s="180"/>
      <c r="EE11" s="180"/>
      <c r="EF11" s="180"/>
      <c r="EG11" s="180"/>
      <c r="EH11" s="180"/>
      <c r="EI11" s="180">
        <f>IF($S$6="Daily",INDEX({"Su";"M";"Tu";"W";"Th";"F";"Sa"},WEEKDAY(EI9,1)),IF(OR($S$6="Weekly",$S$6="Monthly"),$S$7+INT((COLUMN()-COLUMN($AA$9))/7),IF($S$6="Quarterly","Q"&amp;INT((MONTH(EI9)-1)/3+1),"")))</f>
        <v>17</v>
      </c>
      <c r="EJ11" s="180"/>
      <c r="EK11" s="180"/>
      <c r="EL11" s="180"/>
      <c r="EM11" s="180"/>
      <c r="EN11" s="180"/>
      <c r="EO11" s="180"/>
      <c r="EP11" s="180">
        <f>IF($S$6="Daily",INDEX({"Su";"M";"Tu";"W";"Th";"F";"Sa"},WEEKDAY(EP9,1)),IF(OR($S$6="Weekly",$S$6="Monthly"),$S$7+INT((COLUMN()-COLUMN($AA$9))/7),IF($S$6="Quarterly","Q"&amp;INT((MONTH(EP9)-1)/3+1),"")))</f>
        <v>18</v>
      </c>
      <c r="EQ11" s="180"/>
      <c r="ER11" s="180"/>
      <c r="ES11" s="180"/>
      <c r="ET11" s="180"/>
      <c r="EU11" s="180"/>
      <c r="EV11" s="180"/>
      <c r="EW11" s="180">
        <f>IF($S$6="Daily",INDEX({"Su";"M";"Tu";"W";"Th";"F";"Sa"},WEEKDAY(EW9,1)),IF(OR($S$6="Weekly",$S$6="Monthly"),$S$7+INT((COLUMN()-COLUMN($AA$9))/7),IF($S$6="Quarterly","Q"&amp;INT((MONTH(EW9)-1)/3+1),"")))</f>
        <v>19</v>
      </c>
      <c r="EX11" s="180"/>
      <c r="EY11" s="180"/>
      <c r="EZ11" s="180"/>
      <c r="FA11" s="180"/>
      <c r="FB11" s="180"/>
      <c r="FC11" s="180"/>
      <c r="FD11" s="180">
        <f>IF($S$6="Daily",INDEX({"Su";"M";"Tu";"W";"Th";"F";"Sa"},WEEKDAY(FD9,1)),IF(OR($S$6="Weekly",$S$6="Monthly"),$S$7+INT((COLUMN()-COLUMN($AA$9))/7),IF($S$6="Quarterly","Q"&amp;INT((MONTH(FD9)-1)/3+1),"")))</f>
        <v>20</v>
      </c>
      <c r="FE11" s="180"/>
      <c r="FF11" s="180"/>
      <c r="FG11" s="180"/>
      <c r="FH11" s="180"/>
      <c r="FI11" s="180"/>
      <c r="FJ11" s="180"/>
      <c r="FK11" s="180">
        <f>IF($S$6="Daily",INDEX({"Su";"M";"Tu";"W";"Th";"F";"Sa"},WEEKDAY(FK9,1)),IF(OR($S$6="Weekly",$S$6="Monthly"),$S$7+INT((COLUMN()-COLUMN($AA$9))/7),IF($S$6="Quarterly","Q"&amp;INT((MONTH(FK9)-1)/3+1),"")))</f>
        <v>21</v>
      </c>
      <c r="FL11" s="180"/>
      <c r="FM11" s="180"/>
      <c r="FN11" s="180"/>
      <c r="FO11" s="180"/>
      <c r="FP11" s="180"/>
      <c r="FQ11" s="180"/>
      <c r="FR11" s="180">
        <f>IF($S$6="Daily",INDEX({"Su";"M";"Tu";"W";"Th";"F";"Sa"},WEEKDAY(FR9,1)),IF(OR($S$6="Weekly",$S$6="Monthly"),$S$7+INT((COLUMN()-COLUMN($AA$9))/7),IF($S$6="Quarterly","Q"&amp;INT((MONTH(FR9)-1)/3+1),"")))</f>
        <v>22</v>
      </c>
      <c r="FS11" s="180"/>
      <c r="FT11" s="180"/>
      <c r="FU11" s="180"/>
      <c r="FV11" s="180"/>
      <c r="FW11" s="180"/>
      <c r="FX11" s="180"/>
      <c r="FY11" s="180">
        <f>IF($S$6="Daily",INDEX({"Su";"M";"Tu";"W";"Th";"F";"Sa"},WEEKDAY(FY9,1)),IF(OR($S$6="Weekly",$S$6="Monthly"),$S$7+INT((COLUMN()-COLUMN($AA$9))/7),IF($S$6="Quarterly","Q"&amp;INT((MONTH(FY9)-1)/3+1),"")))</f>
        <v>23</v>
      </c>
      <c r="FZ11" s="180"/>
      <c r="GA11" s="180"/>
      <c r="GB11" s="180"/>
      <c r="GC11" s="180"/>
      <c r="GD11" s="180"/>
      <c r="GE11" s="180"/>
      <c r="GF11" s="180">
        <f>IF($S$6="Daily",INDEX({"Su";"M";"Tu";"W";"Th";"F";"Sa"},WEEKDAY(GF9,1)),IF(OR($S$6="Weekly",$S$6="Monthly"),$S$7+INT((COLUMN()-COLUMN($AA$9))/7),IF($S$6="Quarterly","Q"&amp;INT((MONTH(GF9)-1)/3+1),"")))</f>
        <v>24</v>
      </c>
      <c r="GG11" s="180"/>
      <c r="GH11" s="180"/>
      <c r="GI11" s="180"/>
      <c r="GJ11" s="180"/>
      <c r="GK11" s="180"/>
      <c r="GL11" s="180"/>
      <c r="GM11" s="180">
        <f>IF($S$6="Daily",INDEX({"Su";"M";"Tu";"W";"Th";"F";"Sa"},WEEKDAY(GM9,1)),IF(OR($S$6="Weekly",$S$6="Monthly"),$S$7+INT((COLUMN()-COLUMN($AA$9))/7),IF($S$6="Quarterly","Q"&amp;INT((MONTH(GM9)-1)/3+1),"")))</f>
        <v>25</v>
      </c>
      <c r="GN11" s="180"/>
      <c r="GO11" s="180"/>
      <c r="GP11" s="180"/>
      <c r="GQ11" s="180"/>
      <c r="GR11" s="180"/>
      <c r="GS11" s="180"/>
      <c r="GT11" s="180">
        <f>IF($S$6="Daily",INDEX({"Su";"M";"Tu";"W";"Th";"F";"Sa"},WEEKDAY(GT9,1)),IF(OR($S$6="Weekly",$S$6="Monthly"),$S$7+INT((COLUMN()-COLUMN($AA$9))/7),IF($S$6="Quarterly","Q"&amp;INT((MONTH(GT9)-1)/3+1),"")))</f>
        <v>26</v>
      </c>
      <c r="GU11" s="180"/>
      <c r="GV11" s="180"/>
      <c r="GW11" s="180"/>
      <c r="GX11" s="180"/>
      <c r="GY11" s="180"/>
      <c r="GZ11" s="180"/>
      <c r="HA11" s="180">
        <f>IF($S$6="Daily",INDEX({"Su";"M";"Tu";"W";"Th";"F";"Sa"},WEEKDAY(HA9,1)),IF(OR($S$6="Weekly",$S$6="Monthly"),$S$7+INT((COLUMN()-COLUMN($AA$9))/7),IF($S$6="Quarterly","Q"&amp;INT((MONTH(HA9)-1)/3+1),"")))</f>
        <v>27</v>
      </c>
      <c r="HB11" s="180"/>
      <c r="HC11" s="180"/>
      <c r="HD11" s="180"/>
      <c r="HE11" s="180"/>
      <c r="HF11" s="180"/>
      <c r="HG11" s="180"/>
      <c r="HH11" s="180">
        <f>IF($S$6="Daily",INDEX({"Su";"M";"Tu";"W";"Th";"F";"Sa"},WEEKDAY(HH9,1)),IF(OR($S$6="Weekly",$S$6="Monthly"),$S$7+INT((COLUMN()-COLUMN($AA$9))/7),IF($S$6="Quarterly","Q"&amp;INT((MONTH(HH9)-1)/3+1),"")))</f>
        <v>28</v>
      </c>
      <c r="HI11" s="180"/>
      <c r="HJ11" s="180"/>
      <c r="HK11" s="180"/>
      <c r="HL11" s="180"/>
      <c r="HM11" s="180"/>
      <c r="HN11" s="180"/>
      <c r="HO11" s="180">
        <f>IF($S$6="Daily",INDEX({"Su";"M";"Tu";"W";"Th";"F";"Sa"},WEEKDAY(HO9,1)),IF(OR($S$6="Weekly",$S$6="Monthly"),$S$7+INT((COLUMN()-COLUMN($AA$9))/7),IF($S$6="Quarterly","Q"&amp;INT((MONTH(HO9)-1)/3+1),"")))</f>
        <v>29</v>
      </c>
      <c r="HP11" s="180"/>
      <c r="HQ11" s="180"/>
      <c r="HR11" s="180"/>
      <c r="HS11" s="180"/>
      <c r="HT11" s="180"/>
      <c r="HU11" s="180"/>
      <c r="HV11" s="180">
        <f>IF($S$6="Daily",INDEX({"Su";"M";"Tu";"W";"Th";"F";"Sa"},WEEKDAY(HV9,1)),IF(OR($S$6="Weekly",$S$6="Monthly"),$S$7+INT((COLUMN()-COLUMN($AA$9))/7),IF($S$6="Quarterly","Q"&amp;INT((MONTH(HV9)-1)/3+1),"")))</f>
        <v>30</v>
      </c>
      <c r="HW11" s="180"/>
      <c r="HX11" s="180"/>
      <c r="HY11" s="180"/>
      <c r="HZ11" s="180"/>
      <c r="IA11" s="180"/>
      <c r="IB11" s="180"/>
      <c r="IC11" s="180">
        <f>IF($S$6="Daily",INDEX({"Su";"M";"Tu";"W";"Th";"F";"Sa"},WEEKDAY(IC9,1)),IF(OR($S$6="Weekly",$S$6="Monthly"),$S$7+INT((COLUMN()-COLUMN($AA$9))/7),IF($S$6="Quarterly","Q"&amp;INT((MONTH(IC9)-1)/3+1),"")))</f>
        <v>31</v>
      </c>
      <c r="ID11" s="180"/>
      <c r="IE11" s="180"/>
      <c r="IF11" s="180"/>
      <c r="IG11" s="180"/>
      <c r="IH11" s="180"/>
      <c r="II11" s="180"/>
      <c r="IJ11" s="180">
        <f>IF($S$6="Daily",INDEX({"Su";"M";"Tu";"W";"Th";"F";"Sa"},WEEKDAY(IJ9,1)),IF(OR($S$6="Weekly",$S$6="Monthly"),$S$7+INT((COLUMN()-COLUMN($AA$9))/7),IF($S$6="Quarterly","Q"&amp;INT((MONTH(IJ9)-1)/3+1),"")))</f>
        <v>32</v>
      </c>
      <c r="IK11" s="180"/>
      <c r="IL11" s="180"/>
      <c r="IM11" s="180"/>
      <c r="IN11" s="180"/>
      <c r="IO11" s="180"/>
      <c r="IP11" s="180"/>
      <c r="IQ11" s="180">
        <f>IF($S$6="Daily",INDEX({"Su";"M";"Tu";"W";"Th";"F";"Sa"},WEEKDAY(IQ9,1)),IF(OR($S$6="Weekly",$S$6="Monthly"),$S$7+INT((COLUMN()-COLUMN($AA$9))/7),IF($S$6="Quarterly","Q"&amp;INT((MONTH(IQ9)-1)/3+1),"")))</f>
        <v>33</v>
      </c>
      <c r="IR11" s="180"/>
      <c r="IS11" s="180"/>
      <c r="IT11" s="180"/>
      <c r="IU11" s="180"/>
      <c r="IV11" s="180"/>
      <c r="IW11" s="180"/>
      <c r="IX11" s="180">
        <f>IF($S$6="Daily",INDEX({"Su";"M";"Tu";"W";"Th";"F";"Sa"},WEEKDAY(IX9,1)),IF(OR($S$6="Weekly",$S$6="Monthly"),$S$7+INT((COLUMN()-COLUMN($AA$9))/7),IF($S$6="Quarterly","Q"&amp;INT((MONTH(IX9)-1)/3+1),"")))</f>
        <v>34</v>
      </c>
      <c r="IY11" s="180"/>
      <c r="IZ11" s="180"/>
      <c r="JA11" s="180"/>
      <c r="JB11" s="180"/>
      <c r="JC11" s="180"/>
      <c r="JD11" s="180"/>
      <c r="JE11" s="180">
        <f>IF($S$6="Daily",INDEX({"Su";"M";"Tu";"W";"Th";"F";"Sa"},WEEKDAY(JE9,1)),IF(OR($S$6="Weekly",$S$6="Monthly"),$S$7+INT((COLUMN()-COLUMN($AA$9))/7),IF($S$6="Quarterly","Q"&amp;INT((MONTH(JE9)-1)/3+1),"")))</f>
        <v>35</v>
      </c>
      <c r="JF11" s="180"/>
      <c r="JG11" s="180"/>
      <c r="JH11" s="180"/>
      <c r="JI11" s="180"/>
      <c r="JJ11" s="180"/>
      <c r="JK11" s="180"/>
      <c r="JL11" s="180">
        <f>IF($S$6="Daily",INDEX({"Su";"M";"Tu";"W";"Th";"F";"Sa"},WEEKDAY(JL9,1)),IF(OR($S$6="Weekly",$S$6="Monthly"),$S$7+INT((COLUMN()-COLUMN($AA$9))/7),IF($S$6="Quarterly","Q"&amp;INT((MONTH(JL9)-1)/3+1),"")))</f>
        <v>36</v>
      </c>
      <c r="JM11" s="180"/>
      <c r="JN11" s="180"/>
      <c r="JO11" s="180"/>
      <c r="JP11" s="180"/>
      <c r="JQ11" s="180"/>
      <c r="JR11" s="180"/>
      <c r="JS11" s="180">
        <f>IF($S$6="Daily",INDEX({"Su";"M";"Tu";"W";"Th";"F";"Sa"},WEEKDAY(JS9,1)),IF(OR($S$6="Weekly",$S$6="Monthly"),$S$7+INT((COLUMN()-COLUMN($AA$9))/7),IF($S$6="Quarterly","Q"&amp;INT((MONTH(JS9)-1)/3+1),"")))</f>
        <v>37</v>
      </c>
      <c r="JT11" s="180"/>
      <c r="JU11" s="180"/>
      <c r="JV11" s="180"/>
      <c r="JW11" s="180"/>
      <c r="JX11" s="180"/>
      <c r="JY11" s="180"/>
      <c r="JZ11" s="180">
        <f>IF($S$6="Daily",INDEX({"Su";"M";"Tu";"W";"Th";"F";"Sa"},WEEKDAY(JZ9,1)),IF(OR($S$6="Weekly",$S$6="Monthly"),$S$7+INT((COLUMN()-COLUMN($AA$9))/7),IF($S$6="Quarterly","Q"&amp;INT((MONTH(JZ9)-1)/3+1),"")))</f>
        <v>38</v>
      </c>
      <c r="KA11" s="180"/>
      <c r="KB11" s="180"/>
      <c r="KC11" s="180"/>
      <c r="KD11" s="180"/>
      <c r="KE11" s="180"/>
      <c r="KF11" s="180"/>
      <c r="KG11" s="180">
        <f>IF($S$6="Daily",INDEX({"Su";"M";"Tu";"W";"Th";"F";"Sa"},WEEKDAY(KG9,1)),IF(OR($S$6="Weekly",$S$6="Monthly"),$S$7+INT((COLUMN()-COLUMN($AA$9))/7),IF($S$6="Quarterly","Q"&amp;INT((MONTH(KG9)-1)/3+1),"")))</f>
        <v>39</v>
      </c>
      <c r="KH11" s="180"/>
      <c r="KI11" s="180"/>
      <c r="KJ11" s="180"/>
      <c r="KK11" s="180"/>
      <c r="KL11" s="180"/>
      <c r="KM11" s="180"/>
      <c r="KN11" s="180">
        <f>IF($S$6="Daily",INDEX({"Su";"M";"Tu";"W";"Th";"F";"Sa"},WEEKDAY(KN9,1)),IF(OR($S$6="Weekly",$S$6="Monthly"),$S$7+INT((COLUMN()-COLUMN($AA$9))/7),IF($S$6="Quarterly","Q"&amp;INT((MONTH(KN9)-1)/3+1),"")))</f>
        <v>40</v>
      </c>
      <c r="KO11" s="180"/>
      <c r="KP11" s="180"/>
      <c r="KQ11" s="180"/>
      <c r="KR11" s="180"/>
      <c r="KS11" s="180"/>
      <c r="KT11" s="180"/>
      <c r="KU11" s="180">
        <f>IF($S$6="Daily",INDEX({"Su";"M";"Tu";"W";"Th";"F";"Sa"},WEEKDAY(KU9,1)),IF(OR($S$6="Weekly",$S$6="Monthly"),$S$7+INT((COLUMN()-COLUMN($AA$9))/7),IF($S$6="Quarterly","Q"&amp;INT((MONTH(KU9)-1)/3+1),"")))</f>
        <v>41</v>
      </c>
      <c r="KV11" s="180"/>
      <c r="KW11" s="180"/>
      <c r="KX11" s="180"/>
      <c r="KY11" s="180"/>
      <c r="KZ11" s="180"/>
      <c r="LA11" s="180"/>
      <c r="LB11" s="180">
        <f>IF($S$6="Daily",INDEX({"Su";"M";"Tu";"W";"Th";"F";"Sa"},WEEKDAY(LB9,1)),IF(OR($S$6="Weekly",$S$6="Monthly"),$S$7+INT((COLUMN()-COLUMN($AA$9))/7),IF($S$6="Quarterly","Q"&amp;INT((MONTH(LB9)-1)/3+1),"")))</f>
        <v>42</v>
      </c>
      <c r="LC11" s="180"/>
      <c r="LD11" s="180"/>
      <c r="LE11" s="180"/>
      <c r="LF11" s="180"/>
      <c r="LG11" s="180"/>
      <c r="LH11" s="180"/>
      <c r="LI11" s="180">
        <f>IF($S$6="Daily",INDEX({"Su";"M";"Tu";"W";"Th";"F";"Sa"},WEEKDAY(LI9,1)),IF(OR($S$6="Weekly",$S$6="Monthly"),$S$7+INT((COLUMN()-COLUMN($AA$9))/7),IF($S$6="Quarterly","Q"&amp;INT((MONTH(LI9)-1)/3+1),"")))</f>
        <v>43</v>
      </c>
      <c r="LJ11" s="180"/>
      <c r="LK11" s="180"/>
      <c r="LL11" s="180"/>
      <c r="LM11" s="180"/>
      <c r="LN11" s="180"/>
      <c r="LO11" s="180"/>
      <c r="LP11" s="180">
        <f>IF($S$6="Daily",INDEX({"Su";"M";"Tu";"W";"Th";"F";"Sa"},WEEKDAY(LP9,1)),IF(OR($S$6="Weekly",$S$6="Monthly"),$S$7+INT((COLUMN()-COLUMN($AA$9))/7),IF($S$6="Quarterly","Q"&amp;INT((MONTH(LP9)-1)/3+1),"")))</f>
        <v>44</v>
      </c>
      <c r="LQ11" s="180"/>
      <c r="LR11" s="180"/>
      <c r="LS11" s="180"/>
      <c r="LT11" s="180"/>
      <c r="LU11" s="180"/>
      <c r="LV11" s="180"/>
      <c r="LW11" s="180">
        <f>IF($S$6="Daily",INDEX({"Su";"M";"Tu";"W";"Th";"F";"Sa"},WEEKDAY(LW9,1)),IF(OR($S$6="Weekly",$S$6="Monthly"),$S$7+INT((COLUMN()-COLUMN($AA$9))/7),IF($S$6="Quarterly","Q"&amp;INT((MONTH(LW9)-1)/3+1),"")))</f>
        <v>45</v>
      </c>
      <c r="LX11" s="180"/>
      <c r="LY11" s="180"/>
      <c r="LZ11" s="180"/>
      <c r="MA11" s="180"/>
      <c r="MB11" s="180"/>
      <c r="MC11" s="180"/>
      <c r="MD11" s="180">
        <f>IF($S$6="Daily",INDEX({"Su";"M";"Tu";"W";"Th";"F";"Sa"},WEEKDAY(MD9,1)),IF(OR($S$6="Weekly",$S$6="Monthly"),$S$7+INT((COLUMN()-COLUMN($AA$9))/7),IF($S$6="Quarterly","Q"&amp;INT((MONTH(MD9)-1)/3+1),"")))</f>
        <v>46</v>
      </c>
      <c r="ME11" s="180"/>
      <c r="MF11" s="180"/>
      <c r="MG11" s="180"/>
      <c r="MH11" s="180"/>
      <c r="MI11" s="180"/>
      <c r="MJ11" s="180"/>
      <c r="MK11" s="180">
        <f>IF($S$6="Daily",INDEX({"Su";"M";"Tu";"W";"Th";"F";"Sa"},WEEKDAY(MK9,1)),IF(OR($S$6="Weekly",$S$6="Monthly"),$S$7+INT((COLUMN()-COLUMN($AA$9))/7),IF($S$6="Quarterly","Q"&amp;INT((MONTH(MK9)-1)/3+1),"")))</f>
        <v>47</v>
      </c>
      <c r="ML11" s="180"/>
      <c r="MM11" s="180"/>
      <c r="MN11" s="180"/>
      <c r="MO11" s="180"/>
      <c r="MP11" s="180"/>
      <c r="MQ11" s="180"/>
      <c r="MR11" s="180">
        <f>IF($S$6="Daily",INDEX({"Su";"M";"Tu";"W";"Th";"F";"Sa"},WEEKDAY(MR9,1)),IF(OR($S$6="Weekly",$S$6="Monthly"),$S$7+INT((COLUMN()-COLUMN($AA$9))/7),IF($S$6="Quarterly","Q"&amp;INT((MONTH(MR9)-1)/3+1),"")))</f>
        <v>48</v>
      </c>
      <c r="MS11" s="180"/>
      <c r="MT11" s="180"/>
      <c r="MU11" s="180"/>
      <c r="MV11" s="180"/>
      <c r="MW11" s="180"/>
      <c r="MX11" s="180"/>
      <c r="MY11" s="180">
        <f>IF($S$6="Daily",INDEX({"Su";"M";"Tu";"W";"Th";"F";"Sa"},WEEKDAY(MY9,1)),IF(OR($S$6="Weekly",$S$6="Monthly"),$S$7+INT((COLUMN()-COLUMN($AA$9))/7),IF($S$6="Quarterly","Q"&amp;INT((MONTH(MY9)-1)/3+1),"")))</f>
        <v>49</v>
      </c>
      <c r="MZ11" s="180"/>
      <c r="NA11" s="180"/>
      <c r="NB11" s="180"/>
      <c r="NC11" s="180"/>
      <c r="ND11" s="180"/>
      <c r="NE11" s="180"/>
      <c r="NF11" s="180">
        <f>IF($S$6="Daily",INDEX({"Su";"M";"Tu";"W";"Th";"F";"Sa"},WEEKDAY(NF9,1)),IF(OR($S$6="Weekly",$S$6="Monthly"),$S$7+INT((COLUMN()-COLUMN($AA$9))/7),IF($S$6="Quarterly","Q"&amp;INT((MONTH(NF9)-1)/3+1),"")))</f>
        <v>50</v>
      </c>
      <c r="NG11" s="180"/>
      <c r="NH11" s="180"/>
      <c r="NI11" s="180"/>
      <c r="NJ11" s="180"/>
      <c r="NK11" s="180"/>
      <c r="NL11" s="180"/>
      <c r="NM11" s="180">
        <f>IF($S$6="Daily",INDEX({"Su";"M";"Tu";"W";"Th";"F";"Sa"},WEEKDAY(NM9,1)),IF(OR($S$6="Weekly",$S$6="Monthly"),$S$7+INT((COLUMN()-COLUMN($AA$9))/7),IF($S$6="Quarterly","Q"&amp;INT((MONTH(NM9)-1)/3+1),"")))</f>
        <v>51</v>
      </c>
      <c r="NN11" s="180"/>
      <c r="NO11" s="180"/>
      <c r="NP11" s="180"/>
      <c r="NQ11" s="180"/>
      <c r="NR11" s="180"/>
      <c r="NS11" s="180"/>
      <c r="NT11" s="180">
        <f>IF($S$6="Daily",INDEX({"Su";"M";"Tu";"W";"Th";"F";"Sa"},WEEKDAY(NT9,1)),IF(OR($S$6="Weekly",$S$6="Monthly"),$S$7+INT((COLUMN()-COLUMN($AA$9))/7),IF($S$6="Quarterly","Q"&amp;INT((MONTH(NT9)-1)/3+1),"")))</f>
        <v>52</v>
      </c>
      <c r="NU11" s="180"/>
      <c r="NV11" s="180"/>
      <c r="NW11" s="180"/>
      <c r="NX11" s="180"/>
      <c r="NY11" s="180"/>
      <c r="NZ11" s="180"/>
    </row>
    <row r="12" spans="1:390" s="122" customFormat="1" ht="12">
      <c r="A12" s="142" t="s">
        <v>499</v>
      </c>
      <c r="B12" s="142" t="s">
        <v>487</v>
      </c>
      <c r="C12" s="139">
        <v>10</v>
      </c>
      <c r="D12" s="140">
        <v>1</v>
      </c>
      <c r="E12" s="111" t="str">
        <f t="shared" ref="E12:E38" si="6">IF(D12="","",IF(D12&gt;prevLevel,IF(prevWBS="","1",prevWBS)&amp;REPT(".1",D12-MAX(prevLevel,1)),IF(ISERROR(FIND(".",prevWBS)),REPT("1.",D12-1)&amp;IFERROR(VALUE(prevWBS)+1,"1"),IF(D12=1,"",IFERROR(LEFT(prevWBS,FIND("^",SUBSTITUTE(prevWBS,".","^",D12-1))),""))&amp;VALUE(TRIM(MID(SUBSTITUTE(prevWBS,".",REPT(" ",LEN(prevWBS))),(D12-1)*LEN(prevWBS)+1,LEN(prevWBS))))+1)))</f>
        <v>1</v>
      </c>
      <c r="F12" s="112" t="s">
        <v>342</v>
      </c>
      <c r="G12" s="113" t="s">
        <v>27</v>
      </c>
      <c r="H12" s="113"/>
      <c r="I12" s="114"/>
      <c r="J12" s="114"/>
      <c r="K12" s="114"/>
      <c r="L12" s="115"/>
      <c r="M12" s="115"/>
      <c r="N12" s="116"/>
      <c r="O12" s="116"/>
      <c r="P12" s="117"/>
      <c r="Q12" s="116"/>
      <c r="R12" s="118" t="str">
        <f t="shared" ref="R12:R43" si="7">IF(L12&lt;&gt;"",L12,IF(OR(I12&lt;&gt;"",J12&lt;&gt;"",K12&lt;&gt;""),WORKDAY.INTL(MAX(IFERROR(INDEX(S:S,MATCH(I12,E:E,0)),0),IFERROR(INDEX(S:S,MATCH(J12,E:E,0)),0),IFERROR(INDEX(S:S,MATCH(K12,E:E,0)),0)),1,weekend,holidays),IF(M12&lt;&gt;"",IF(N12&lt;&gt;"",WORKDAY.INTL(M12,-(MAX(N12,1)-1),weekend,holidays),M12-(MAX(O12,1)-1))," - ")))</f>
        <v xml:space="preserve"> - </v>
      </c>
      <c r="S12" s="118" t="str">
        <f t="shared" ref="S12:S25" si="8">IF(M12&lt;&gt;"",M12,IF(R12=" - "," - ",IF(N12&lt;&gt;"",WORKDAY.INTL(R12,N12-1,weekend,holidays),R12+MAX(O12,1)-1)))</f>
        <v xml:space="preserve"> - </v>
      </c>
      <c r="T12" s="119" t="str">
        <f t="shared" ref="T12:T37" si="9">IF(N12&lt;&gt;"",N12,IF(OR(NOT(ISNUMBER(R12)),NOT(ISNUMBER(S12)))," - ",NETWORKDAYS.INTL(R12,S12,weekend,holidays)))</f>
        <v xml:space="preserve"> - </v>
      </c>
      <c r="U12" s="119" t="str">
        <f>IF(O12&lt;&gt;"",O12,IF(OR(NOT(ISNUMBER(R12)),NOT(ISNUMBER(S12)))," - ",S12-R12+1))</f>
        <v xml:space="preserve"> - </v>
      </c>
      <c r="V12" s="120" t="str">
        <f t="shared" ref="V12:V37" si="10">IF(OR(R12=" - ",S12=" - ")," - ",MIN(U12,WORKDAY.INTL(R12,ROUNDDOWN(P12*T12,0),weekend,holidays)-R12))</f>
        <v xml:space="preserve"> - </v>
      </c>
      <c r="W12" s="119" t="str">
        <f>IF(OR(R12=" - ",S12=" - ")," - ",U12-V12)</f>
        <v xml:space="preserve"> - </v>
      </c>
      <c r="X12" s="121"/>
      <c r="Y12" s="121"/>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c r="NZ12" s="123"/>
    </row>
    <row r="13" spans="1:390" s="122" customFormat="1" ht="12">
      <c r="A13" s="142" t="s">
        <v>500</v>
      </c>
      <c r="B13" s="142" t="s">
        <v>489</v>
      </c>
      <c r="C13" s="139">
        <v>10</v>
      </c>
      <c r="D13" s="137">
        <v>2</v>
      </c>
      <c r="E13" s="111" t="str">
        <f t="shared" si="6"/>
        <v>1.1</v>
      </c>
      <c r="F13" s="113" t="s">
        <v>283</v>
      </c>
      <c r="G13" s="113"/>
      <c r="H13" s="113"/>
      <c r="I13" s="114"/>
      <c r="J13" s="114"/>
      <c r="K13" s="114"/>
      <c r="L13" s="115">
        <v>43514</v>
      </c>
      <c r="M13" s="115"/>
      <c r="N13" s="124">
        <v>1</v>
      </c>
      <c r="O13" s="124"/>
      <c r="P13" s="125"/>
      <c r="Q13" s="116"/>
      <c r="R13" s="118">
        <f t="shared" si="7"/>
        <v>43514</v>
      </c>
      <c r="S13" s="118">
        <f t="shared" ca="1" si="8"/>
        <v>43514</v>
      </c>
      <c r="T13" s="119">
        <f t="shared" si="9"/>
        <v>1</v>
      </c>
      <c r="U13" s="119">
        <f ca="1">IF(O13&lt;&gt;"",O13,IF(OR(NOT(ISNUMBER(R13)),NOT(ISNUMBER(S13)))," - ",S13-R13+1))</f>
        <v>1</v>
      </c>
      <c r="V13" s="120">
        <f t="shared" ca="1" si="10"/>
        <v>0</v>
      </c>
      <c r="W13" s="119">
        <f ca="1">IF(OR(R13=" - ",S13=" - ")," - ",U13-V13)</f>
        <v>1</v>
      </c>
      <c r="X13" s="121"/>
      <c r="Y13" s="121"/>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c r="NZ13" s="123"/>
    </row>
    <row r="14" spans="1:390" s="122" customFormat="1" ht="12">
      <c r="A14" s="142" t="s">
        <v>504</v>
      </c>
      <c r="B14" s="142" t="s">
        <v>491</v>
      </c>
      <c r="C14" s="139">
        <v>5</v>
      </c>
      <c r="D14" s="110">
        <v>2</v>
      </c>
      <c r="E14" s="111" t="str">
        <f t="shared" si="6"/>
        <v>1.2</v>
      </c>
      <c r="F14" s="113" t="s">
        <v>481</v>
      </c>
      <c r="G14" s="113"/>
      <c r="H14" s="113"/>
      <c r="I14" s="114" t="str">
        <f>E13</f>
        <v>1.1</v>
      </c>
      <c r="J14" s="114"/>
      <c r="K14" s="114"/>
      <c r="L14" s="115"/>
      <c r="M14" s="115"/>
      <c r="N14" s="116">
        <f>tfabDC</f>
        <v>10</v>
      </c>
      <c r="O14" s="124"/>
      <c r="P14" s="125"/>
      <c r="Q14" s="116"/>
      <c r="R14" s="118">
        <f t="shared" ca="1" si="7"/>
        <v>43515</v>
      </c>
      <c r="S14" s="118">
        <f t="shared" ca="1" si="8"/>
        <v>43528</v>
      </c>
      <c r="T14" s="119">
        <f t="shared" si="9"/>
        <v>10</v>
      </c>
      <c r="U14" s="119">
        <f t="shared" ref="U14:U37" ca="1" si="11">IF(O14&lt;&gt;"",O14,IF(OR(NOT(ISNUMBER(R14)),NOT(ISNUMBER(S14)))," - ",S14-R14+1))</f>
        <v>14</v>
      </c>
      <c r="V14" s="120">
        <f t="shared" ca="1" si="10"/>
        <v>0</v>
      </c>
      <c r="W14" s="119">
        <f t="shared" ref="W14:W37" ca="1" si="12">IF(OR(R14=" - ",S14=" - ")," - ",U14-V14)</f>
        <v>14</v>
      </c>
      <c r="X14" s="121"/>
      <c r="Y14" s="121"/>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c r="NZ14" s="123"/>
    </row>
    <row r="15" spans="1:390" s="122" customFormat="1" ht="12">
      <c r="A15" s="142" t="s">
        <v>501</v>
      </c>
      <c r="B15" s="142" t="s">
        <v>428</v>
      </c>
      <c r="C15" s="139">
        <v>3</v>
      </c>
      <c r="D15" s="110">
        <v>2</v>
      </c>
      <c r="E15" s="111" t="str">
        <f t="shared" si="6"/>
        <v>1.3</v>
      </c>
      <c r="F15" s="113" t="s">
        <v>520</v>
      </c>
      <c r="G15" s="113"/>
      <c r="H15" s="113"/>
      <c r="I15" s="114" t="str">
        <f>E13</f>
        <v>1.1</v>
      </c>
      <c r="J15" s="114"/>
      <c r="K15" s="114"/>
      <c r="L15" s="115"/>
      <c r="M15" s="115"/>
      <c r="N15" s="116">
        <f>tfabMMB</f>
        <v>10</v>
      </c>
      <c r="O15" s="124"/>
      <c r="P15" s="125"/>
      <c r="Q15" s="116"/>
      <c r="R15" s="118">
        <f t="shared" ca="1" si="7"/>
        <v>43515</v>
      </c>
      <c r="S15" s="118">
        <f ca="1">IF(M15&lt;&gt;"",M15,IF(R15=" - "," - ",IF(N15&lt;&gt;"",WORKDAY.INTL(R15,N15-1,weekend,holidays),R15+MAX(O15,1)-1)))</f>
        <v>43528</v>
      </c>
      <c r="T15" s="119">
        <f t="shared" si="9"/>
        <v>10</v>
      </c>
      <c r="U15" s="119">
        <f t="shared" ca="1" si="11"/>
        <v>14</v>
      </c>
      <c r="V15" s="120">
        <f t="shared" ca="1" si="10"/>
        <v>0</v>
      </c>
      <c r="W15" s="119">
        <f t="shared" ca="1" si="12"/>
        <v>14</v>
      </c>
      <c r="X15" s="121"/>
      <c r="Y15" s="121"/>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c r="NZ15" s="123"/>
    </row>
    <row r="16" spans="1:390" s="122" customFormat="1" ht="12">
      <c r="A16" s="142" t="s">
        <v>502</v>
      </c>
      <c r="B16" s="142" t="s">
        <v>384</v>
      </c>
      <c r="C16" s="139">
        <v>20</v>
      </c>
      <c r="D16" s="110">
        <v>2</v>
      </c>
      <c r="E16" s="111" t="str">
        <f t="shared" si="6"/>
        <v>1.4</v>
      </c>
      <c r="F16" s="113" t="s">
        <v>425</v>
      </c>
      <c r="G16" s="113"/>
      <c r="H16" s="113"/>
      <c r="I16" s="114" t="str">
        <f>E14</f>
        <v>1.2</v>
      </c>
      <c r="J16" s="114"/>
      <c r="K16" s="114"/>
      <c r="L16" s="115"/>
      <c r="M16" s="115"/>
      <c r="N16" s="116">
        <f>tvalDC*1.5</f>
        <v>15</v>
      </c>
      <c r="O16" s="124"/>
      <c r="P16" s="125"/>
      <c r="Q16" s="131" t="s">
        <v>38</v>
      </c>
      <c r="R16" s="118">
        <f t="shared" ca="1" si="7"/>
        <v>43529</v>
      </c>
      <c r="S16" s="118">
        <f ca="1">IF(M16&lt;&gt;"",M16,IF(R16=" - "," - ",IF(N16&lt;&gt;"",WORKDAY.INTL(R16,N16-1,weekend,holidays),R16+MAX(O16,1)-1)))</f>
        <v>43549</v>
      </c>
      <c r="T16" s="119">
        <f t="shared" si="9"/>
        <v>15</v>
      </c>
      <c r="U16" s="119">
        <f t="shared" ca="1" si="11"/>
        <v>21</v>
      </c>
      <c r="V16" s="120">
        <f t="shared" ca="1" si="10"/>
        <v>0</v>
      </c>
      <c r="W16" s="119">
        <f t="shared" ca="1" si="12"/>
        <v>21</v>
      </c>
      <c r="X16" s="121"/>
      <c r="Y16" s="121"/>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c r="NZ16" s="123"/>
    </row>
    <row r="17" spans="1:390" s="122" customFormat="1" ht="12">
      <c r="A17" s="142" t="s">
        <v>503</v>
      </c>
      <c r="B17" s="142" t="s">
        <v>385</v>
      </c>
      <c r="C17" s="139">
        <v>15</v>
      </c>
      <c r="D17" s="110">
        <v>2</v>
      </c>
      <c r="E17" s="111" t="str">
        <f t="shared" si="6"/>
        <v>1.5</v>
      </c>
      <c r="F17" s="113" t="s">
        <v>424</v>
      </c>
      <c r="G17" s="113"/>
      <c r="H17" s="113"/>
      <c r="I17" s="114" t="str">
        <f>E15</f>
        <v>1.3</v>
      </c>
      <c r="J17" s="114"/>
      <c r="K17" s="114"/>
      <c r="L17" s="115"/>
      <c r="M17" s="115"/>
      <c r="N17" s="131">
        <f>tvalres</f>
        <v>5</v>
      </c>
      <c r="O17" s="124"/>
      <c r="P17" s="125"/>
      <c r="Q17" s="131"/>
      <c r="R17" s="118">
        <f t="shared" ca="1" si="7"/>
        <v>43529</v>
      </c>
      <c r="S17" s="118">
        <f t="shared" ca="1" si="8"/>
        <v>43535</v>
      </c>
      <c r="T17" s="119">
        <f t="shared" si="9"/>
        <v>5</v>
      </c>
      <c r="U17" s="119">
        <f t="shared" ca="1" si="11"/>
        <v>7</v>
      </c>
      <c r="V17" s="120">
        <f t="shared" ca="1" si="10"/>
        <v>0</v>
      </c>
      <c r="W17" s="119">
        <f t="shared" ca="1" si="12"/>
        <v>7</v>
      </c>
      <c r="X17" s="121"/>
      <c r="Y17" s="121"/>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c r="NZ17" s="123"/>
    </row>
    <row r="18" spans="1:390" s="122" customFormat="1" ht="12">
      <c r="A18" s="142" t="s">
        <v>519</v>
      </c>
      <c r="B18" s="142" t="s">
        <v>386</v>
      </c>
      <c r="C18" s="139">
        <v>4</v>
      </c>
      <c r="D18" s="110">
        <v>2</v>
      </c>
      <c r="E18" s="111" t="str">
        <f t="shared" si="6"/>
        <v>1.6</v>
      </c>
      <c r="F18" s="113" t="s">
        <v>394</v>
      </c>
      <c r="G18" s="113" t="s">
        <v>429</v>
      </c>
      <c r="H18" s="113"/>
      <c r="I18" s="133" t="str">
        <f>E17</f>
        <v>1.5</v>
      </c>
      <c r="J18" s="114" t="str">
        <f>E16</f>
        <v>1.4</v>
      </c>
      <c r="K18" s="114"/>
      <c r="L18" s="115"/>
      <c r="M18" s="115"/>
      <c r="N18" s="116">
        <f>tassMMB/2</f>
        <v>10</v>
      </c>
      <c r="O18" s="124"/>
      <c r="P18" s="125"/>
      <c r="Q18" s="131" t="s">
        <v>34</v>
      </c>
      <c r="R18" s="118">
        <f t="shared" ca="1" si="7"/>
        <v>43550</v>
      </c>
      <c r="S18" s="118">
        <f t="shared" ca="1" si="8"/>
        <v>43563</v>
      </c>
      <c r="T18" s="119">
        <f t="shared" si="9"/>
        <v>10</v>
      </c>
      <c r="U18" s="119">
        <f t="shared" ca="1" si="11"/>
        <v>14</v>
      </c>
      <c r="V18" s="120">
        <f t="shared" ca="1" si="10"/>
        <v>0</v>
      </c>
      <c r="W18" s="119">
        <f t="shared" ca="1" si="12"/>
        <v>14</v>
      </c>
      <c r="X18" s="121"/>
      <c r="Y18" s="121"/>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c r="NZ18" s="123"/>
    </row>
    <row r="19" spans="1:390" s="122" customFormat="1" ht="12">
      <c r="A19" s="142" t="s">
        <v>505</v>
      </c>
      <c r="B19" s="142" t="s">
        <v>387</v>
      </c>
      <c r="C19" s="139">
        <v>30</v>
      </c>
      <c r="D19" s="110">
        <v>2</v>
      </c>
      <c r="E19" s="111" t="str">
        <f t="shared" si="6"/>
        <v>1.7</v>
      </c>
      <c r="F19" s="113" t="s">
        <v>393</v>
      </c>
      <c r="G19" s="113"/>
      <c r="H19" s="113" t="s">
        <v>395</v>
      </c>
      <c r="I19" s="114" t="str">
        <f>E18</f>
        <v>1.6</v>
      </c>
      <c r="J19" s="114"/>
      <c r="K19" s="114"/>
      <c r="L19" s="115"/>
      <c r="M19" s="115"/>
      <c r="N19" s="131">
        <f>tvalMMB</f>
        <v>15</v>
      </c>
      <c r="O19" s="124"/>
      <c r="P19" s="125"/>
      <c r="Q19" s="131" t="s">
        <v>39</v>
      </c>
      <c r="R19" s="118">
        <f t="shared" ca="1" si="7"/>
        <v>43564</v>
      </c>
      <c r="S19" s="118">
        <f ca="1">IF(M19&lt;&gt;"",M19,IF(R19=" - "," - ",IF(N19&lt;&gt;"",WORKDAY.INTL(R19,N19-1,weekend,holidays),R19+MAX(O19,1)-1)))</f>
        <v>43586</v>
      </c>
      <c r="T19" s="119">
        <f t="shared" si="9"/>
        <v>15</v>
      </c>
      <c r="U19" s="119">
        <f t="shared" ca="1" si="11"/>
        <v>23</v>
      </c>
      <c r="V19" s="120">
        <f t="shared" ca="1" si="10"/>
        <v>0</v>
      </c>
      <c r="W19" s="119">
        <f t="shared" ca="1" si="12"/>
        <v>23</v>
      </c>
      <c r="X19" s="121"/>
      <c r="Y19" s="121"/>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c r="NZ19" s="123"/>
    </row>
    <row r="20" spans="1:390" s="122" customFormat="1" ht="12">
      <c r="A20" s="142" t="s">
        <v>506</v>
      </c>
      <c r="B20" s="142" t="s">
        <v>390</v>
      </c>
      <c r="C20" s="139">
        <v>6</v>
      </c>
      <c r="D20" s="110">
        <v>2</v>
      </c>
      <c r="E20" s="111" t="str">
        <f t="shared" si="6"/>
        <v>1.8</v>
      </c>
      <c r="F20" s="113" t="s">
        <v>483</v>
      </c>
      <c r="G20" s="113"/>
      <c r="H20" s="113"/>
      <c r="I20" s="114" t="str">
        <f>E14</f>
        <v>1.2</v>
      </c>
      <c r="J20" s="114"/>
      <c r="K20" s="114"/>
      <c r="L20" s="115"/>
      <c r="M20" s="115"/>
      <c r="N20" s="116">
        <f>tfabDC*2</f>
        <v>20</v>
      </c>
      <c r="O20" s="124"/>
      <c r="P20" s="125"/>
      <c r="Q20" s="116"/>
      <c r="R20" s="118">
        <f t="shared" ca="1" si="7"/>
        <v>43529</v>
      </c>
      <c r="S20" s="118">
        <f ca="1">IF(M20&lt;&gt;"",M20,IF(R20=" - "," - ",IF(N20&lt;&gt;"",WORKDAY.INTL(R20,N20-1,weekend,holidays),R20+MAX(O20,1)-1)))</f>
        <v>43556</v>
      </c>
      <c r="T20" s="119">
        <f t="shared" si="9"/>
        <v>20</v>
      </c>
      <c r="U20" s="119">
        <f t="shared" ca="1" si="11"/>
        <v>28</v>
      </c>
      <c r="V20" s="120">
        <f t="shared" ca="1" si="10"/>
        <v>0</v>
      </c>
      <c r="W20" s="119">
        <f t="shared" ca="1" si="12"/>
        <v>28</v>
      </c>
      <c r="X20" s="121"/>
      <c r="Y20" s="121"/>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c r="NZ20" s="123"/>
    </row>
    <row r="21" spans="1:390" s="122" customFormat="1" ht="12">
      <c r="A21" s="142" t="s">
        <v>518</v>
      </c>
      <c r="B21" s="142" t="s">
        <v>388</v>
      </c>
      <c r="C21" s="139">
        <v>6</v>
      </c>
      <c r="D21" s="110">
        <v>2</v>
      </c>
      <c r="E21" s="111" t="str">
        <f t="shared" si="6"/>
        <v>1.9</v>
      </c>
      <c r="F21" s="113" t="s">
        <v>482</v>
      </c>
      <c r="G21" s="113"/>
      <c r="H21" s="113"/>
      <c r="I21" s="114" t="str">
        <f>E15</f>
        <v>1.3</v>
      </c>
      <c r="J21" s="114"/>
      <c r="K21" s="114"/>
      <c r="L21" s="115"/>
      <c r="M21" s="115"/>
      <c r="N21" s="116">
        <f>tfabMMB*2</f>
        <v>20</v>
      </c>
      <c r="O21" s="124"/>
      <c r="P21" s="125"/>
      <c r="Q21" s="116"/>
      <c r="R21" s="118">
        <f t="shared" ca="1" si="7"/>
        <v>43529</v>
      </c>
      <c r="S21" s="118">
        <f ca="1">IF(M21&lt;&gt;"",M21,IF(R21=" - "," - ",IF(N21&lt;&gt;"",WORKDAY.INTL(R21,N21-1,weekend,holidays),R21+MAX(O21,1)-1)))</f>
        <v>43556</v>
      </c>
      <c r="T21" s="119">
        <f t="shared" si="9"/>
        <v>20</v>
      </c>
      <c r="U21" s="119">
        <f t="shared" ca="1" si="11"/>
        <v>28</v>
      </c>
      <c r="V21" s="120">
        <f t="shared" ca="1" si="10"/>
        <v>0</v>
      </c>
      <c r="W21" s="119">
        <f t="shared" ca="1" si="12"/>
        <v>28</v>
      </c>
      <c r="X21" s="121"/>
      <c r="Y21" s="121"/>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c r="NZ21" s="123"/>
    </row>
    <row r="22" spans="1:390" s="122" customFormat="1" ht="12">
      <c r="A22" s="142" t="s">
        <v>507</v>
      </c>
      <c r="B22" s="142" t="s">
        <v>389</v>
      </c>
      <c r="C22" s="139">
        <v>50</v>
      </c>
      <c r="D22" s="110">
        <v>2</v>
      </c>
      <c r="E22" s="111" t="str">
        <f t="shared" si="6"/>
        <v>1.10</v>
      </c>
      <c r="F22" s="113" t="s">
        <v>427</v>
      </c>
      <c r="G22" s="113"/>
      <c r="H22" s="113"/>
      <c r="I22" s="114" t="str">
        <f>E20</f>
        <v>1.8</v>
      </c>
      <c r="J22" s="114" t="str">
        <f>E16</f>
        <v>1.4</v>
      </c>
      <c r="K22" s="114"/>
      <c r="L22" s="115"/>
      <c r="M22" s="115"/>
      <c r="N22" s="124">
        <f>tvalDC</f>
        <v>10</v>
      </c>
      <c r="O22" s="124"/>
      <c r="P22" s="125"/>
      <c r="Q22" s="131" t="s">
        <v>38</v>
      </c>
      <c r="R22" s="118">
        <f t="shared" ca="1" si="7"/>
        <v>43557</v>
      </c>
      <c r="S22" s="118">
        <f ca="1">IF(M22&lt;&gt;"",M22,IF(R22=" - "," - ",IF(N22&lt;&gt;"",WORKDAY.INTL(R22,N22-1,weekend,holidays),R22+MAX(O22,1)-1)))</f>
        <v>43570</v>
      </c>
      <c r="T22" s="119">
        <f t="shared" si="9"/>
        <v>10</v>
      </c>
      <c r="U22" s="119">
        <f t="shared" ca="1" si="11"/>
        <v>14</v>
      </c>
      <c r="V22" s="120">
        <f t="shared" ca="1" si="10"/>
        <v>0</v>
      </c>
      <c r="W22" s="119">
        <f t="shared" ca="1" si="12"/>
        <v>14</v>
      </c>
      <c r="X22" s="121"/>
      <c r="Y22" s="121"/>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c r="NZ22" s="123"/>
    </row>
    <row r="23" spans="1:390" s="122" customFormat="1" ht="12">
      <c r="A23" s="142" t="s">
        <v>508</v>
      </c>
      <c r="B23" s="142" t="s">
        <v>391</v>
      </c>
      <c r="C23" s="139">
        <v>7</v>
      </c>
      <c r="D23" s="110">
        <v>2</v>
      </c>
      <c r="E23" s="111" t="str">
        <f t="shared" si="6"/>
        <v>1.11</v>
      </c>
      <c r="F23" s="113" t="s">
        <v>426</v>
      </c>
      <c r="G23" s="113"/>
      <c r="H23" s="113"/>
      <c r="I23" s="130" t="str">
        <f>E21</f>
        <v>1.9</v>
      </c>
      <c r="J23" s="114" t="str">
        <f>E17</f>
        <v>1.5</v>
      </c>
      <c r="K23" s="114"/>
      <c r="L23" s="115"/>
      <c r="M23" s="115"/>
      <c r="N23" s="116">
        <f>tvalres</f>
        <v>5</v>
      </c>
      <c r="O23" s="124"/>
      <c r="P23" s="125"/>
      <c r="Q23" s="116"/>
      <c r="R23" s="118">
        <f t="shared" ca="1" si="7"/>
        <v>43557</v>
      </c>
      <c r="S23" s="118">
        <f ca="1">IF(M23&lt;&gt;"",M23,IF(R23=" - "," - ",IF(N23&lt;&gt;"",WORKDAY.INTL(R23,N23-1,weekend,holidays),R23+MAX(O23,1)-1)))</f>
        <v>43563</v>
      </c>
      <c r="T23" s="119">
        <f t="shared" si="9"/>
        <v>5</v>
      </c>
      <c r="U23" s="119">
        <f t="shared" ca="1" si="11"/>
        <v>7</v>
      </c>
      <c r="V23" s="120">
        <f t="shared" ca="1" si="10"/>
        <v>0</v>
      </c>
      <c r="W23" s="119">
        <f t="shared" ca="1" si="12"/>
        <v>7</v>
      </c>
      <c r="X23" s="121"/>
      <c r="Y23" s="121"/>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c r="NZ23" s="123"/>
    </row>
    <row r="24" spans="1:390" s="122" customFormat="1" ht="12">
      <c r="A24" s="142" t="s">
        <v>509</v>
      </c>
      <c r="B24" s="142" t="s">
        <v>392</v>
      </c>
      <c r="C24" s="139">
        <v>30</v>
      </c>
      <c r="D24" s="110">
        <v>2</v>
      </c>
      <c r="E24" s="111" t="str">
        <f t="shared" si="6"/>
        <v>1.12</v>
      </c>
      <c r="F24" s="113" t="s">
        <v>285</v>
      </c>
      <c r="G24" s="113" t="s">
        <v>429</v>
      </c>
      <c r="H24" s="113"/>
      <c r="I24" s="114" t="str">
        <f>E22</f>
        <v>1.10</v>
      </c>
      <c r="J24" s="114" t="str">
        <f>E23</f>
        <v>1.11</v>
      </c>
      <c r="K24" s="143" t="str">
        <f>E18</f>
        <v>1.6</v>
      </c>
      <c r="L24" s="115"/>
      <c r="M24" s="115"/>
      <c r="N24" s="116">
        <f>tassMMB</f>
        <v>20</v>
      </c>
      <c r="O24" s="124"/>
      <c r="P24" s="125"/>
      <c r="Q24" s="131" t="s">
        <v>34</v>
      </c>
      <c r="R24" s="118">
        <f t="shared" ca="1" si="7"/>
        <v>43571</v>
      </c>
      <c r="S24" s="118">
        <f t="shared" ca="1" si="8"/>
        <v>43601</v>
      </c>
      <c r="T24" s="119">
        <f t="shared" si="9"/>
        <v>20</v>
      </c>
      <c r="U24" s="119">
        <f t="shared" ca="1" si="11"/>
        <v>31</v>
      </c>
      <c r="V24" s="120">
        <f t="shared" ca="1" si="10"/>
        <v>0</v>
      </c>
      <c r="W24" s="119">
        <f t="shared" ca="1" si="12"/>
        <v>31</v>
      </c>
      <c r="X24" s="121"/>
      <c r="Y24" s="121"/>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c r="NZ24" s="123"/>
    </row>
    <row r="25" spans="1:390" s="122" customFormat="1" ht="12">
      <c r="A25" s="142" t="s">
        <v>510</v>
      </c>
      <c r="B25" s="142" t="s">
        <v>512</v>
      </c>
      <c r="C25" s="139">
        <v>3</v>
      </c>
      <c r="D25" s="110">
        <v>2</v>
      </c>
      <c r="E25" s="111" t="str">
        <f t="shared" si="6"/>
        <v>1.13</v>
      </c>
      <c r="F25" s="113" t="s">
        <v>286</v>
      </c>
      <c r="G25" s="113"/>
      <c r="H25" s="113" t="s">
        <v>396</v>
      </c>
      <c r="I25" s="114" t="str">
        <f>E24</f>
        <v>1.12</v>
      </c>
      <c r="J25" s="114" t="str">
        <f>E23</f>
        <v>1.11</v>
      </c>
      <c r="K25" s="114"/>
      <c r="L25" s="115"/>
      <c r="M25" s="115"/>
      <c r="N25" s="116">
        <f>tvalMMB</f>
        <v>15</v>
      </c>
      <c r="O25" s="124"/>
      <c r="P25" s="125"/>
      <c r="Q25" s="131" t="s">
        <v>38</v>
      </c>
      <c r="R25" s="118">
        <f t="shared" ca="1" si="7"/>
        <v>43602</v>
      </c>
      <c r="S25" s="118">
        <f t="shared" ca="1" si="8"/>
        <v>43623</v>
      </c>
      <c r="T25" s="119">
        <f t="shared" si="9"/>
        <v>15</v>
      </c>
      <c r="U25" s="119">
        <f t="shared" ca="1" si="11"/>
        <v>22</v>
      </c>
      <c r="V25" s="120">
        <f t="shared" ca="1" si="10"/>
        <v>0</v>
      </c>
      <c r="W25" s="119">
        <f t="shared" ca="1" si="12"/>
        <v>22</v>
      </c>
      <c r="X25" s="121"/>
      <c r="Y25" s="121"/>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c r="NZ25" s="123"/>
    </row>
    <row r="26" spans="1:390" s="122" customFormat="1" ht="12">
      <c r="A26" s="142" t="s">
        <v>514</v>
      </c>
      <c r="B26" s="142" t="s">
        <v>513</v>
      </c>
      <c r="C26" s="139">
        <v>17</v>
      </c>
      <c r="D26" s="110">
        <v>2</v>
      </c>
      <c r="E26" s="111" t="str">
        <f t="shared" si="6"/>
        <v>1.14</v>
      </c>
      <c r="F26" s="113" t="s">
        <v>287</v>
      </c>
      <c r="G26" s="113"/>
      <c r="H26" s="113" t="s">
        <v>397</v>
      </c>
      <c r="I26" s="114" t="str">
        <f>E24</f>
        <v>1.12</v>
      </c>
      <c r="J26" s="114"/>
      <c r="K26" s="114"/>
      <c r="L26" s="115"/>
      <c r="M26" s="115"/>
      <c r="N26" s="131">
        <f>tvalMMB</f>
        <v>15</v>
      </c>
      <c r="O26" s="124"/>
      <c r="P26" s="125"/>
      <c r="Q26" s="131" t="s">
        <v>37</v>
      </c>
      <c r="R26" s="118">
        <f t="shared" ca="1" si="7"/>
        <v>43602</v>
      </c>
      <c r="S26" s="118">
        <f t="shared" ref="S26:S41" ca="1" si="13">IF(M26&lt;&gt;"",M26,IF(R26=" - "," - ",IF(N26&lt;&gt;"",WORKDAY.INTL(R26,N26-1,weekend,holidays),R26+MAX(O26,1)-1)))</f>
        <v>43623</v>
      </c>
      <c r="T26" s="119">
        <f t="shared" si="9"/>
        <v>15</v>
      </c>
      <c r="U26" s="119">
        <f t="shared" ca="1" si="11"/>
        <v>22</v>
      </c>
      <c r="V26" s="120">
        <f t="shared" ca="1" si="10"/>
        <v>0</v>
      </c>
      <c r="W26" s="119">
        <f t="shared" ca="1" si="12"/>
        <v>22</v>
      </c>
      <c r="X26" s="121"/>
      <c r="Y26" s="121"/>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c r="NZ26" s="123"/>
    </row>
    <row r="27" spans="1:390" s="122" customFormat="1" ht="12">
      <c r="A27" s="142" t="s">
        <v>521</v>
      </c>
      <c r="B27" s="142" t="s">
        <v>421</v>
      </c>
      <c r="C27" s="139">
        <v>30</v>
      </c>
      <c r="D27" s="110">
        <v>2</v>
      </c>
      <c r="E27" s="111" t="str">
        <f t="shared" si="6"/>
        <v>1.15</v>
      </c>
      <c r="F27" s="113" t="s">
        <v>284</v>
      </c>
      <c r="G27" s="113"/>
      <c r="H27" s="113"/>
      <c r="I27" s="114"/>
      <c r="J27" s="114"/>
      <c r="K27" s="114"/>
      <c r="L27" s="115">
        <v>43560</v>
      </c>
      <c r="M27" s="115"/>
      <c r="N27" s="124">
        <v>1</v>
      </c>
      <c r="O27" s="124"/>
      <c r="P27" s="125"/>
      <c r="Q27" s="116"/>
      <c r="R27" s="118">
        <f t="shared" si="7"/>
        <v>43560</v>
      </c>
      <c r="S27" s="118">
        <f t="shared" ca="1" si="13"/>
        <v>43560</v>
      </c>
      <c r="T27" s="119">
        <f t="shared" si="9"/>
        <v>1</v>
      </c>
      <c r="U27" s="119">
        <f t="shared" ca="1" si="11"/>
        <v>1</v>
      </c>
      <c r="V27" s="120">
        <f t="shared" ca="1" si="10"/>
        <v>0</v>
      </c>
      <c r="W27" s="119">
        <f t="shared" ca="1" si="12"/>
        <v>1</v>
      </c>
      <c r="X27" s="121"/>
      <c r="Y27" s="121"/>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c r="NZ27" s="123"/>
    </row>
    <row r="28" spans="1:390" s="122" customFormat="1" ht="12">
      <c r="A28" s="142" t="s">
        <v>511</v>
      </c>
      <c r="B28" s="142" t="s">
        <v>423</v>
      </c>
      <c r="C28" s="139">
        <v>10</v>
      </c>
      <c r="D28" s="110">
        <v>2</v>
      </c>
      <c r="E28" s="111" t="str">
        <f t="shared" si="6"/>
        <v>1.16</v>
      </c>
      <c r="F28" s="113" t="s">
        <v>417</v>
      </c>
      <c r="G28" s="113"/>
      <c r="H28" s="113"/>
      <c r="I28" s="114" t="str">
        <f>E27</f>
        <v>1.15</v>
      </c>
      <c r="J28" s="114"/>
      <c r="K28" s="114"/>
      <c r="L28" s="115"/>
      <c r="M28" s="115"/>
      <c r="N28" s="124">
        <f>tfabNIST</f>
        <v>30</v>
      </c>
      <c r="O28" s="124"/>
      <c r="P28" s="125"/>
      <c r="Q28" s="116"/>
      <c r="R28" s="118">
        <f t="shared" ca="1" si="7"/>
        <v>43563</v>
      </c>
      <c r="S28" s="118">
        <f t="shared" ca="1" si="13"/>
        <v>43607</v>
      </c>
      <c r="T28" s="119">
        <f t="shared" si="9"/>
        <v>30</v>
      </c>
      <c r="U28" s="119">
        <f t="shared" ca="1" si="11"/>
        <v>45</v>
      </c>
      <c r="V28" s="120">
        <f t="shared" ca="1" si="10"/>
        <v>0</v>
      </c>
      <c r="W28" s="119">
        <f t="shared" ca="1" si="12"/>
        <v>45</v>
      </c>
      <c r="X28" s="121"/>
      <c r="Y28" s="121"/>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c r="NZ28" s="123"/>
    </row>
    <row r="29" spans="1:390" s="122" customFormat="1" ht="12">
      <c r="A29" s="142"/>
      <c r="B29" s="142" t="s">
        <v>555</v>
      </c>
      <c r="C29" s="139">
        <v>10</v>
      </c>
      <c r="D29" s="110">
        <v>2</v>
      </c>
      <c r="E29" s="111" t="str">
        <f t="shared" si="6"/>
        <v>1.17</v>
      </c>
      <c r="F29" s="113" t="s">
        <v>431</v>
      </c>
      <c r="G29" s="113" t="s">
        <v>432</v>
      </c>
      <c r="H29" s="113"/>
      <c r="I29" s="114" t="str">
        <f>E28</f>
        <v>1.16</v>
      </c>
      <c r="J29" s="114"/>
      <c r="K29" s="114"/>
      <c r="L29" s="115"/>
      <c r="M29" s="115"/>
      <c r="N29" s="116">
        <f>tassSP</f>
        <v>3</v>
      </c>
      <c r="O29" s="124"/>
      <c r="P29" s="125"/>
      <c r="Q29" s="131">
        <v>5</v>
      </c>
      <c r="R29" s="118">
        <f t="shared" ca="1" si="7"/>
        <v>43608</v>
      </c>
      <c r="S29" s="118">
        <f t="shared" ca="1" si="13"/>
        <v>43613</v>
      </c>
      <c r="T29" s="119">
        <f t="shared" si="9"/>
        <v>3</v>
      </c>
      <c r="U29" s="119">
        <f t="shared" ca="1" si="11"/>
        <v>6</v>
      </c>
      <c r="V29" s="120">
        <f t="shared" ca="1" si="10"/>
        <v>0</v>
      </c>
      <c r="W29" s="119">
        <f t="shared" ca="1" si="12"/>
        <v>6</v>
      </c>
      <c r="X29" s="121"/>
      <c r="Y29" s="121"/>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c r="NZ29" s="123"/>
    </row>
    <row r="30" spans="1:390" s="122" customFormat="1" ht="12">
      <c r="A30" s="138"/>
      <c r="B30" s="138"/>
      <c r="C30" s="139"/>
      <c r="D30" s="110">
        <v>2</v>
      </c>
      <c r="E30" s="111" t="str">
        <f t="shared" si="6"/>
        <v>1.18</v>
      </c>
      <c r="F30" s="113" t="s">
        <v>484</v>
      </c>
      <c r="G30" s="113"/>
      <c r="H30" s="113"/>
      <c r="I30" s="143" t="str">
        <f>E29</f>
        <v>1.17</v>
      </c>
      <c r="J30" s="143"/>
      <c r="K30" s="114"/>
      <c r="L30" s="115"/>
      <c r="M30" s="115"/>
      <c r="N30" s="116">
        <f>tvalSP</f>
        <v>17</v>
      </c>
      <c r="O30" s="124"/>
      <c r="P30" s="125"/>
      <c r="Q30" s="131">
        <v>6</v>
      </c>
      <c r="R30" s="118">
        <f t="shared" ca="1" si="7"/>
        <v>43614</v>
      </c>
      <c r="S30" s="118">
        <f t="shared" ca="1" si="13"/>
        <v>43636</v>
      </c>
      <c r="T30" s="119">
        <f t="shared" si="9"/>
        <v>17</v>
      </c>
      <c r="U30" s="119">
        <f t="shared" ca="1" si="11"/>
        <v>23</v>
      </c>
      <c r="V30" s="120">
        <f t="shared" ca="1" si="10"/>
        <v>0</v>
      </c>
      <c r="W30" s="119">
        <f t="shared" ca="1" si="12"/>
        <v>23</v>
      </c>
      <c r="X30" s="121"/>
      <c r="Y30" s="121"/>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c r="NZ30" s="123"/>
    </row>
    <row r="31" spans="1:390" s="122" customFormat="1" ht="12">
      <c r="A31" s="138"/>
      <c r="B31" s="138"/>
      <c r="C31" s="139"/>
      <c r="D31" s="110">
        <v>2</v>
      </c>
      <c r="E31" s="111" t="str">
        <f t="shared" si="6"/>
        <v>1.19</v>
      </c>
      <c r="F31" s="113" t="s">
        <v>418</v>
      </c>
      <c r="G31" s="113" t="s">
        <v>429</v>
      </c>
      <c r="H31" s="113"/>
      <c r="I31" s="114" t="str">
        <f>E28</f>
        <v>1.16</v>
      </c>
      <c r="J31" s="143" t="str">
        <f>E24</f>
        <v>1.12</v>
      </c>
      <c r="K31" s="143"/>
      <c r="L31" s="115"/>
      <c r="M31" s="115"/>
      <c r="N31" s="116">
        <f>tassNIST</f>
        <v>6</v>
      </c>
      <c r="O31" s="124"/>
      <c r="P31" s="125"/>
      <c r="Q31" s="131" t="s">
        <v>34</v>
      </c>
      <c r="R31" s="118">
        <f t="shared" ca="1" si="7"/>
        <v>43608</v>
      </c>
      <c r="S31" s="118">
        <f t="shared" ca="1" si="13"/>
        <v>43616</v>
      </c>
      <c r="T31" s="119">
        <f t="shared" si="9"/>
        <v>6</v>
      </c>
      <c r="U31" s="119">
        <f t="shared" ca="1" si="11"/>
        <v>9</v>
      </c>
      <c r="V31" s="120">
        <f t="shared" ca="1" si="10"/>
        <v>0</v>
      </c>
      <c r="W31" s="119">
        <f t="shared" ca="1" si="12"/>
        <v>9</v>
      </c>
      <c r="X31" s="121"/>
      <c r="Y31" s="121"/>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c r="NZ31" s="123"/>
    </row>
    <row r="32" spans="1:390" s="122" customFormat="1" ht="12">
      <c r="A32" s="138"/>
      <c r="B32" s="138"/>
      <c r="C32" s="139"/>
      <c r="D32" s="110">
        <v>2</v>
      </c>
      <c r="E32" s="111" t="str">
        <f t="shared" si="6"/>
        <v>1.20</v>
      </c>
      <c r="F32" s="113" t="s">
        <v>419</v>
      </c>
      <c r="G32" s="113"/>
      <c r="H32" s="113" t="s">
        <v>349</v>
      </c>
      <c r="I32" s="114" t="str">
        <f>E31</f>
        <v>1.19</v>
      </c>
      <c r="J32" s="114" t="str">
        <f>E19</f>
        <v>1.7</v>
      </c>
      <c r="K32" s="114"/>
      <c r="L32" s="115"/>
      <c r="M32" s="115"/>
      <c r="N32" s="116">
        <f>tvalUFM</f>
        <v>30</v>
      </c>
      <c r="O32" s="124"/>
      <c r="P32" s="125"/>
      <c r="Q32" s="131" t="s">
        <v>39</v>
      </c>
      <c r="R32" s="118">
        <f t="shared" ca="1" si="7"/>
        <v>43619</v>
      </c>
      <c r="S32" s="118">
        <f t="shared" ca="1" si="13"/>
        <v>43661</v>
      </c>
      <c r="T32" s="119">
        <f t="shared" si="9"/>
        <v>30</v>
      </c>
      <c r="U32" s="119">
        <f t="shared" ca="1" si="11"/>
        <v>43</v>
      </c>
      <c r="V32" s="120">
        <f t="shared" ca="1" si="10"/>
        <v>0</v>
      </c>
      <c r="W32" s="119">
        <f t="shared" ca="1" si="12"/>
        <v>43</v>
      </c>
      <c r="X32" s="121"/>
      <c r="Y32" s="121"/>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c r="NZ32" s="123"/>
    </row>
    <row r="33" spans="1:390" s="122" customFormat="1" ht="12">
      <c r="A33" s="138"/>
      <c r="B33" s="138"/>
      <c r="C33" s="139"/>
      <c r="D33" s="110">
        <v>2</v>
      </c>
      <c r="E33" s="111" t="str">
        <f t="shared" si="6"/>
        <v>1.21</v>
      </c>
      <c r="F33" s="113" t="s">
        <v>420</v>
      </c>
      <c r="G33" s="113"/>
      <c r="H33" s="113"/>
      <c r="I33" s="114" t="str">
        <f>E32</f>
        <v>1.20</v>
      </c>
      <c r="J33" s="114"/>
      <c r="K33" s="114"/>
      <c r="L33" s="115"/>
      <c r="M33" s="115"/>
      <c r="N33" s="116">
        <f>tvalOPT</f>
        <v>30</v>
      </c>
      <c r="O33" s="124"/>
      <c r="P33" s="125"/>
      <c r="Q33" s="131" t="s">
        <v>35</v>
      </c>
      <c r="R33" s="118">
        <f t="shared" ca="1" si="7"/>
        <v>43662</v>
      </c>
      <c r="S33" s="118">
        <f t="shared" ca="1" si="13"/>
        <v>43705</v>
      </c>
      <c r="T33" s="119">
        <f t="shared" si="9"/>
        <v>30</v>
      </c>
      <c r="U33" s="119">
        <f t="shared" ca="1" si="11"/>
        <v>44</v>
      </c>
      <c r="V33" s="120">
        <f t="shared" ca="1" si="10"/>
        <v>0</v>
      </c>
      <c r="W33" s="119">
        <f t="shared" ca="1" si="12"/>
        <v>44</v>
      </c>
      <c r="X33" s="121"/>
      <c r="Y33" s="121"/>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c r="NZ33" s="123"/>
    </row>
    <row r="34" spans="1:390" s="122" customFormat="1" ht="12">
      <c r="A34" s="138"/>
      <c r="B34" s="138"/>
      <c r="C34" s="139"/>
      <c r="D34" s="110">
        <v>2</v>
      </c>
      <c r="E34" s="111" t="str">
        <f t="shared" si="6"/>
        <v>1.22</v>
      </c>
      <c r="F34" s="113" t="s">
        <v>522</v>
      </c>
      <c r="G34" s="113"/>
      <c r="H34" s="113"/>
      <c r="I34" s="114" t="str">
        <f>E20</f>
        <v>1.8</v>
      </c>
      <c r="J34" s="114"/>
      <c r="K34" s="114"/>
      <c r="L34" s="115"/>
      <c r="M34" s="115"/>
      <c r="N34" s="116">
        <f>tfabDC*2</f>
        <v>20</v>
      </c>
      <c r="O34" s="124"/>
      <c r="P34" s="125"/>
      <c r="Q34" s="116"/>
      <c r="R34" s="118">
        <f t="shared" ca="1" si="7"/>
        <v>43557</v>
      </c>
      <c r="S34" s="118">
        <f t="shared" ca="1" si="13"/>
        <v>43586</v>
      </c>
      <c r="T34" s="119">
        <f t="shared" si="9"/>
        <v>20</v>
      </c>
      <c r="U34" s="119">
        <f t="shared" ca="1" si="11"/>
        <v>30</v>
      </c>
      <c r="V34" s="120">
        <f t="shared" ca="1" si="10"/>
        <v>0</v>
      </c>
      <c r="W34" s="119">
        <f t="shared" ca="1" si="12"/>
        <v>30</v>
      </c>
      <c r="X34" s="121"/>
      <c r="Y34" s="121"/>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c r="NZ34" s="123"/>
    </row>
    <row r="35" spans="1:390" s="122" customFormat="1" ht="12">
      <c r="A35" s="138"/>
      <c r="B35" s="138"/>
      <c r="C35" s="139"/>
      <c r="D35" s="110">
        <v>2</v>
      </c>
      <c r="E35" s="111" t="str">
        <f t="shared" si="6"/>
        <v>1.23</v>
      </c>
      <c r="F35" s="113" t="s">
        <v>523</v>
      </c>
      <c r="G35" s="113"/>
      <c r="H35" s="113"/>
      <c r="I35" s="114" t="str">
        <f>E21</f>
        <v>1.9</v>
      </c>
      <c r="J35" s="114"/>
      <c r="K35" s="114"/>
      <c r="L35" s="115"/>
      <c r="M35" s="115"/>
      <c r="N35" s="116">
        <f>tfabMMB*2</f>
        <v>20</v>
      </c>
      <c r="O35" s="124"/>
      <c r="P35" s="125"/>
      <c r="Q35" s="116"/>
      <c r="R35" s="118">
        <f t="shared" ca="1" si="7"/>
        <v>43557</v>
      </c>
      <c r="S35" s="118">
        <f t="shared" ca="1" si="13"/>
        <v>43586</v>
      </c>
      <c r="T35" s="119">
        <f t="shared" si="9"/>
        <v>20</v>
      </c>
      <c r="U35" s="119">
        <f t="shared" ca="1" si="11"/>
        <v>30</v>
      </c>
      <c r="V35" s="120">
        <f t="shared" ca="1" si="10"/>
        <v>0</v>
      </c>
      <c r="W35" s="119">
        <f t="shared" ca="1" si="12"/>
        <v>30</v>
      </c>
      <c r="X35" s="121"/>
      <c r="Y35" s="121"/>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c r="NZ35" s="123"/>
    </row>
    <row r="36" spans="1:390" s="122" customFormat="1" ht="12">
      <c r="A36" s="138"/>
      <c r="B36" s="138"/>
      <c r="C36" s="139"/>
      <c r="D36" s="110">
        <v>2</v>
      </c>
      <c r="E36" s="111" t="str">
        <f t="shared" si="6"/>
        <v>1.24</v>
      </c>
      <c r="F36" s="113" t="s">
        <v>422</v>
      </c>
      <c r="G36" s="113"/>
      <c r="H36" s="113"/>
      <c r="I36" s="114" t="str">
        <f>E34</f>
        <v>1.22</v>
      </c>
      <c r="J36" s="114"/>
      <c r="K36" s="114"/>
      <c r="L36" s="115">
        <f ca="1">R25</f>
        <v>43602</v>
      </c>
      <c r="M36" s="115">
        <f ca="1">S26</f>
        <v>43623</v>
      </c>
      <c r="N36" s="124">
        <f>tvalDC</f>
        <v>10</v>
      </c>
      <c r="O36" s="124"/>
      <c r="P36" s="125"/>
      <c r="Q36" s="131" t="s">
        <v>38</v>
      </c>
      <c r="R36" s="118">
        <f t="shared" ca="1" si="7"/>
        <v>43602</v>
      </c>
      <c r="S36" s="118">
        <f t="shared" ca="1" si="13"/>
        <v>43623</v>
      </c>
      <c r="T36" s="119">
        <f t="shared" si="9"/>
        <v>10</v>
      </c>
      <c r="U36" s="119">
        <f t="shared" ca="1" si="11"/>
        <v>22</v>
      </c>
      <c r="V36" s="120">
        <f t="shared" ca="1" si="10"/>
        <v>0</v>
      </c>
      <c r="W36" s="119">
        <f t="shared" ca="1" si="12"/>
        <v>22</v>
      </c>
      <c r="X36" s="121"/>
      <c r="Y36" s="121"/>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c r="NZ36" s="123"/>
    </row>
    <row r="37" spans="1:390" s="122" customFormat="1" ht="12">
      <c r="A37" s="138"/>
      <c r="B37" s="138"/>
      <c r="C37" s="139"/>
      <c r="D37" s="110">
        <v>2</v>
      </c>
      <c r="E37" s="111" t="str">
        <f t="shared" si="6"/>
        <v>1.25</v>
      </c>
      <c r="F37" s="113" t="s">
        <v>430</v>
      </c>
      <c r="G37" s="113"/>
      <c r="H37" s="113"/>
      <c r="I37" s="130" t="str">
        <f>E35</f>
        <v>1.23</v>
      </c>
      <c r="J37" s="114" t="str">
        <f>E23</f>
        <v>1.11</v>
      </c>
      <c r="K37" s="114"/>
      <c r="L37" s="115"/>
      <c r="M37" s="115"/>
      <c r="N37" s="116">
        <f>tvalres</f>
        <v>5</v>
      </c>
      <c r="O37" s="124"/>
      <c r="P37" s="125"/>
      <c r="Q37" s="116"/>
      <c r="R37" s="118">
        <f t="shared" ca="1" si="7"/>
        <v>43587</v>
      </c>
      <c r="S37" s="118">
        <f t="shared" ca="1" si="13"/>
        <v>43594</v>
      </c>
      <c r="T37" s="119">
        <f t="shared" si="9"/>
        <v>5</v>
      </c>
      <c r="U37" s="119">
        <f t="shared" ca="1" si="11"/>
        <v>8</v>
      </c>
      <c r="V37" s="120">
        <f t="shared" ca="1" si="10"/>
        <v>0</v>
      </c>
      <c r="W37" s="119">
        <f t="shared" ca="1" si="12"/>
        <v>8</v>
      </c>
      <c r="X37" s="121"/>
      <c r="Y37" s="121"/>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c r="NZ37" s="123"/>
    </row>
    <row r="38" spans="1:390" s="122" customFormat="1" ht="12">
      <c r="A38" s="138"/>
      <c r="B38" s="138"/>
      <c r="C38" s="139"/>
      <c r="D38" s="110">
        <v>2</v>
      </c>
      <c r="E38" s="111" t="str">
        <f t="shared" si="6"/>
        <v>1.26</v>
      </c>
      <c r="F38" s="113" t="s">
        <v>288</v>
      </c>
      <c r="G38" s="113" t="s">
        <v>429</v>
      </c>
      <c r="H38" s="113"/>
      <c r="I38" s="114" t="str">
        <f>E37</f>
        <v>1.25</v>
      </c>
      <c r="J38" s="143" t="str">
        <f>E24</f>
        <v>1.12</v>
      </c>
      <c r="K38" s="114" t="str">
        <f>E36</f>
        <v>1.24</v>
      </c>
      <c r="L38" s="115"/>
      <c r="M38" s="115"/>
      <c r="N38" s="116">
        <f>tassMMB</f>
        <v>20</v>
      </c>
      <c r="O38" s="124"/>
      <c r="P38" s="125"/>
      <c r="Q38" s="131" t="s">
        <v>34</v>
      </c>
      <c r="R38" s="118">
        <f t="shared" ca="1" si="7"/>
        <v>43626</v>
      </c>
      <c r="S38" s="118">
        <f t="shared" ca="1" si="13"/>
        <v>43654</v>
      </c>
      <c r="T38" s="119"/>
      <c r="U38" s="119"/>
      <c r="V38" s="120"/>
      <c r="W38" s="119"/>
      <c r="X38" s="121"/>
      <c r="Y38" s="121"/>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c r="NZ38" s="123"/>
    </row>
    <row r="39" spans="1:390" s="122" customFormat="1" ht="12">
      <c r="A39" s="138"/>
      <c r="B39" s="138"/>
      <c r="C39" s="139"/>
      <c r="D39" s="110">
        <v>2</v>
      </c>
      <c r="E39" s="111" t="str">
        <f t="shared" ref="E39:E45" si="14">IF(D39="","",IF(D39&gt;prevLevel,IF(prevWBS="","1",prevWBS)&amp;REPT(".1",D39-MAX(prevLevel,1)),IF(ISERROR(FIND(".",prevWBS)),REPT("1.",D39-1)&amp;IFERROR(VALUE(prevWBS)+1,"1"),IF(D39=1,"",IFERROR(LEFT(prevWBS,FIND("^",SUBSTITUTE(prevWBS,".","^",D39-1))),""))&amp;VALUE(TRIM(MID(SUBSTITUTE(prevWBS,".",REPT(" ",LEN(prevWBS))),(D39-1)*LEN(prevWBS)+1,LEN(prevWBS))))+1)))</f>
        <v>1.27</v>
      </c>
      <c r="F39" s="113" t="s">
        <v>296</v>
      </c>
      <c r="G39" s="113"/>
      <c r="H39" s="113" t="s">
        <v>398</v>
      </c>
      <c r="I39" s="114" t="str">
        <f>E38</f>
        <v>1.26</v>
      </c>
      <c r="J39" s="114" t="str">
        <f>E26</f>
        <v>1.14</v>
      </c>
      <c r="K39" s="114"/>
      <c r="L39" s="115"/>
      <c r="M39" s="115"/>
      <c r="N39" s="116">
        <f>tvalMMB</f>
        <v>15</v>
      </c>
      <c r="O39" s="124"/>
      <c r="P39" s="125"/>
      <c r="Q39" s="131" t="s">
        <v>37</v>
      </c>
      <c r="R39" s="118">
        <f t="shared" ca="1" si="7"/>
        <v>43655</v>
      </c>
      <c r="S39" s="118">
        <f t="shared" ca="1" si="13"/>
        <v>43675</v>
      </c>
      <c r="T39" s="119"/>
      <c r="U39" s="119"/>
      <c r="V39" s="120"/>
      <c r="W39" s="119"/>
      <c r="X39" s="121"/>
      <c r="Y39" s="121"/>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c r="NZ39" s="123"/>
    </row>
    <row r="40" spans="1:390" s="122" customFormat="1" ht="12">
      <c r="A40" s="138"/>
      <c r="B40" s="138"/>
      <c r="C40" s="139"/>
      <c r="D40" s="110">
        <v>2</v>
      </c>
      <c r="E40" s="111" t="str">
        <f t="shared" si="14"/>
        <v>1.28</v>
      </c>
      <c r="F40" s="113" t="s">
        <v>293</v>
      </c>
      <c r="G40" s="113"/>
      <c r="H40" s="113" t="s">
        <v>399</v>
      </c>
      <c r="I40" s="114" t="str">
        <f>E38</f>
        <v>1.26</v>
      </c>
      <c r="J40" s="114" t="str">
        <f>E39</f>
        <v>1.27</v>
      </c>
      <c r="K40" s="114"/>
      <c r="L40" s="115"/>
      <c r="M40" s="115"/>
      <c r="N40" s="116">
        <f>tvalMMB</f>
        <v>15</v>
      </c>
      <c r="O40" s="124"/>
      <c r="P40" s="125"/>
      <c r="Q40" s="131" t="s">
        <v>37</v>
      </c>
      <c r="R40" s="118">
        <f t="shared" ca="1" si="7"/>
        <v>43676</v>
      </c>
      <c r="S40" s="118">
        <f t="shared" ca="1" si="13"/>
        <v>43697</v>
      </c>
      <c r="T40" s="119"/>
      <c r="U40" s="119"/>
      <c r="V40" s="120"/>
      <c r="W40" s="119"/>
      <c r="X40" s="121"/>
      <c r="Y40" s="121"/>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c r="NZ40" s="123"/>
    </row>
    <row r="41" spans="1:390" s="122" customFormat="1" ht="12">
      <c r="A41" s="138"/>
      <c r="B41" s="138"/>
      <c r="C41" s="139"/>
      <c r="D41" s="110">
        <v>2</v>
      </c>
      <c r="E41" s="111" t="str">
        <f t="shared" si="14"/>
        <v>1.29</v>
      </c>
      <c r="F41" s="113" t="s">
        <v>524</v>
      </c>
      <c r="G41" s="113"/>
      <c r="H41" s="113"/>
      <c r="I41" s="114" t="str">
        <f>E34</f>
        <v>1.22</v>
      </c>
      <c r="J41" s="114"/>
      <c r="K41" s="114"/>
      <c r="L41" s="115"/>
      <c r="M41" s="115"/>
      <c r="N41" s="116">
        <f>tfabDC*2</f>
        <v>20</v>
      </c>
      <c r="O41" s="124"/>
      <c r="P41" s="125"/>
      <c r="Q41" s="116"/>
      <c r="R41" s="118">
        <f t="shared" ca="1" si="7"/>
        <v>43587</v>
      </c>
      <c r="S41" s="118">
        <f t="shared" ca="1" si="13"/>
        <v>43616</v>
      </c>
      <c r="T41" s="119"/>
      <c r="U41" s="119"/>
      <c r="V41" s="120"/>
      <c r="W41" s="119"/>
      <c r="X41" s="121"/>
      <c r="Y41" s="121"/>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c r="NZ41" s="123"/>
    </row>
    <row r="42" spans="1:390" s="122" customFormat="1" ht="12">
      <c r="A42" s="138"/>
      <c r="B42" s="138"/>
      <c r="C42" s="139"/>
      <c r="D42" s="110">
        <v>2</v>
      </c>
      <c r="E42" s="111" t="str">
        <f t="shared" si="14"/>
        <v>1.30</v>
      </c>
      <c r="F42" s="113" t="s">
        <v>525</v>
      </c>
      <c r="G42" s="113"/>
      <c r="H42" s="113"/>
      <c r="I42" s="114" t="str">
        <f>E35</f>
        <v>1.23</v>
      </c>
      <c r="J42" s="114"/>
      <c r="K42" s="114"/>
      <c r="L42" s="115"/>
      <c r="M42" s="115"/>
      <c r="N42" s="116">
        <f>tfabMMB*2</f>
        <v>20</v>
      </c>
      <c r="O42" s="124"/>
      <c r="P42" s="125"/>
      <c r="Q42" s="116"/>
      <c r="R42" s="118">
        <f t="shared" ca="1" si="7"/>
        <v>43587</v>
      </c>
      <c r="S42" s="118">
        <f t="shared" ref="S42:S48" ca="1" si="15">IF(M42&lt;&gt;"",M42,IF(R42=" - "," - ",IF(N42&lt;&gt;"",WORKDAY.INTL(R42,N42-1,weekend,holidays),R42+MAX(O42,1)-1)))</f>
        <v>43616</v>
      </c>
      <c r="T42" s="119"/>
      <c r="U42" s="119"/>
      <c r="V42" s="120"/>
      <c r="W42" s="119"/>
      <c r="X42" s="121"/>
      <c r="Y42" s="121"/>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c r="NZ42" s="123"/>
    </row>
    <row r="43" spans="1:390" s="122" customFormat="1" ht="12">
      <c r="A43" s="138"/>
      <c r="B43" s="138"/>
      <c r="C43" s="139"/>
      <c r="D43" s="110">
        <v>2</v>
      </c>
      <c r="E43" s="111" t="str">
        <f t="shared" si="14"/>
        <v>1.31</v>
      </c>
      <c r="F43" s="113" t="s">
        <v>433</v>
      </c>
      <c r="G43" s="113"/>
      <c r="H43" s="113"/>
      <c r="I43" s="114" t="str">
        <f>E41</f>
        <v>1.29</v>
      </c>
      <c r="J43" s="114" t="str">
        <f>E36</f>
        <v>1.24</v>
      </c>
      <c r="K43" s="114"/>
      <c r="L43" s="115"/>
      <c r="M43" s="115"/>
      <c r="N43" s="116">
        <f>tvalDC</f>
        <v>10</v>
      </c>
      <c r="O43" s="124"/>
      <c r="P43" s="125"/>
      <c r="Q43" s="131" t="s">
        <v>38</v>
      </c>
      <c r="R43" s="118">
        <f t="shared" ca="1" si="7"/>
        <v>43626</v>
      </c>
      <c r="S43" s="118">
        <f t="shared" ca="1" si="15"/>
        <v>43637</v>
      </c>
      <c r="T43" s="119"/>
      <c r="U43" s="119"/>
      <c r="V43" s="120"/>
      <c r="W43" s="119"/>
      <c r="X43" s="121"/>
      <c r="Y43" s="121"/>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c r="NZ43" s="123"/>
    </row>
    <row r="44" spans="1:390" s="122" customFormat="1" ht="12" customHeight="1">
      <c r="A44" s="138"/>
      <c r="B44" s="138"/>
      <c r="C44" s="139"/>
      <c r="D44" s="110">
        <v>2</v>
      </c>
      <c r="E44" s="111" t="str">
        <f t="shared" si="14"/>
        <v>1.32</v>
      </c>
      <c r="F44" s="113" t="s">
        <v>434</v>
      </c>
      <c r="G44" s="113"/>
      <c r="H44" s="113"/>
      <c r="I44" s="130" t="str">
        <f>E42</f>
        <v>1.30</v>
      </c>
      <c r="J44" s="143" t="s">
        <v>444</v>
      </c>
      <c r="K44" s="114"/>
      <c r="L44" s="115"/>
      <c r="M44" s="115"/>
      <c r="N44" s="116">
        <f>tvalres</f>
        <v>5</v>
      </c>
      <c r="O44" s="124"/>
      <c r="P44" s="125"/>
      <c r="Q44" s="116"/>
      <c r="R44" s="118">
        <f t="shared" ref="R44:R75" ca="1" si="16">IF(L44&lt;&gt;"",L44,IF(OR(I44&lt;&gt;"",J44&lt;&gt;"",K44&lt;&gt;""),WORKDAY.INTL(MAX(IFERROR(INDEX(S:S,MATCH(I44,E:E,0)),0),IFERROR(INDEX(S:S,MATCH(J44,E:E,0)),0),IFERROR(INDEX(S:S,MATCH(K44,E:E,0)),0)),1,weekend,holidays),IF(M44&lt;&gt;"",IF(N44&lt;&gt;"",WORKDAY.INTL(M44,-(MAX(N44,1)-1),weekend,holidays),M44-(MAX(O44,1)-1))," - ")))</f>
        <v>43619</v>
      </c>
      <c r="S44" s="118">
        <f t="shared" ca="1" si="15"/>
        <v>43623</v>
      </c>
      <c r="T44" s="119"/>
      <c r="U44" s="119"/>
      <c r="V44" s="120"/>
      <c r="W44" s="119"/>
      <c r="X44" s="121"/>
      <c r="Y44" s="121"/>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c r="NZ44" s="123"/>
    </row>
    <row r="45" spans="1:390" s="122" customFormat="1" ht="12">
      <c r="A45" s="138"/>
      <c r="B45" s="138"/>
      <c r="C45" s="139"/>
      <c r="D45" s="110">
        <v>2</v>
      </c>
      <c r="E45" s="111" t="str">
        <f t="shared" si="14"/>
        <v>1.33</v>
      </c>
      <c r="F45" s="113" t="s">
        <v>435</v>
      </c>
      <c r="G45" s="113" t="s">
        <v>429</v>
      </c>
      <c r="H45" s="113"/>
      <c r="I45" s="114" t="str">
        <f>E38</f>
        <v>1.26</v>
      </c>
      <c r="J45" s="114" t="str">
        <f>E44</f>
        <v>1.32</v>
      </c>
      <c r="K45" s="114" t="str">
        <f>E43</f>
        <v>1.31</v>
      </c>
      <c r="L45" s="115"/>
      <c r="M45" s="115"/>
      <c r="N45" s="124">
        <f>tassMMB</f>
        <v>20</v>
      </c>
      <c r="O45" s="124"/>
      <c r="P45" s="125"/>
      <c r="Q45" s="131" t="s">
        <v>34</v>
      </c>
      <c r="R45" s="118">
        <f t="shared" ca="1" si="16"/>
        <v>43655</v>
      </c>
      <c r="S45" s="118">
        <f ca="1">IF(M45&lt;&gt;"",M45,IF(R45=" - "," - ",IF(N45&lt;&gt;"",WORKDAY.INTL(R45,N45-1,weekend,holidays),R45+MAX(O45,1)-1)))</f>
        <v>43683</v>
      </c>
      <c r="T45" s="119"/>
      <c r="U45" s="119"/>
      <c r="V45" s="120"/>
      <c r="W45" s="119"/>
      <c r="X45" s="121"/>
      <c r="Y45" s="121"/>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c r="NZ45" s="123"/>
    </row>
    <row r="46" spans="1:390" s="122" customFormat="1" ht="12">
      <c r="A46" s="138"/>
      <c r="B46" s="138"/>
      <c r="C46" s="139"/>
      <c r="D46" s="110">
        <v>2</v>
      </c>
      <c r="E46" s="111" t="str">
        <f t="shared" ref="E46:E52" si="17">IF(D46="","",IF(D46&gt;prevLevel,IF(prevWBS="","1",prevWBS)&amp;REPT(".1",D46-MAX(prevLevel,1)),IF(ISERROR(FIND(".",prevWBS)),REPT("1.",D46-1)&amp;IFERROR(VALUE(prevWBS)+1,"1"),IF(D46=1,"",IFERROR(LEFT(prevWBS,FIND("^",SUBSTITUTE(prevWBS,".","^",D46-1))),""))&amp;VALUE(TRIM(MID(SUBSTITUTE(prevWBS,".",REPT(" ",LEN(prevWBS))),(D46-1)*LEN(prevWBS)+1,LEN(prevWBS))))+1)))</f>
        <v>1.34</v>
      </c>
      <c r="F46" s="113" t="s">
        <v>297</v>
      </c>
      <c r="G46" s="113"/>
      <c r="H46" s="113" t="s">
        <v>400</v>
      </c>
      <c r="I46" s="114" t="str">
        <f>E45</f>
        <v>1.33</v>
      </c>
      <c r="J46" s="114" t="str">
        <f>E40</f>
        <v>1.28</v>
      </c>
      <c r="K46" s="114"/>
      <c r="L46" s="115"/>
      <c r="M46" s="115"/>
      <c r="N46" s="124">
        <f>tvalMMB</f>
        <v>15</v>
      </c>
      <c r="O46" s="124"/>
      <c r="P46" s="125"/>
      <c r="Q46" s="131" t="s">
        <v>37</v>
      </c>
      <c r="R46" s="118">
        <f t="shared" ca="1" si="16"/>
        <v>43698</v>
      </c>
      <c r="S46" s="118">
        <f t="shared" ca="1" si="15"/>
        <v>43720</v>
      </c>
      <c r="T46" s="119"/>
      <c r="U46" s="119"/>
      <c r="V46" s="120"/>
      <c r="W46" s="119"/>
      <c r="X46" s="121"/>
      <c r="Y46" s="121"/>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c r="NZ46" s="123"/>
    </row>
    <row r="47" spans="1:390" s="122" customFormat="1" ht="12">
      <c r="A47" s="138"/>
      <c r="B47" s="138"/>
      <c r="C47" s="139"/>
      <c r="D47" s="110">
        <v>2</v>
      </c>
      <c r="E47" s="111" t="str">
        <f t="shared" si="17"/>
        <v>1.35</v>
      </c>
      <c r="F47" s="113" t="s">
        <v>302</v>
      </c>
      <c r="G47" s="113"/>
      <c r="H47" s="113" t="s">
        <v>401</v>
      </c>
      <c r="I47" s="114" t="str">
        <f>E45</f>
        <v>1.33</v>
      </c>
      <c r="J47" s="114" t="str">
        <f>E43</f>
        <v>1.31</v>
      </c>
      <c r="K47" s="114"/>
      <c r="L47" s="115"/>
      <c r="M47" s="115"/>
      <c r="N47" s="124">
        <f>tvalMMB</f>
        <v>15</v>
      </c>
      <c r="O47" s="124"/>
      <c r="P47" s="125"/>
      <c r="Q47" s="131" t="s">
        <v>38</v>
      </c>
      <c r="R47" s="118">
        <f t="shared" ca="1" si="16"/>
        <v>43684</v>
      </c>
      <c r="S47" s="118">
        <f t="shared" ca="1" si="15"/>
        <v>43705</v>
      </c>
      <c r="T47" s="119"/>
      <c r="U47" s="119"/>
      <c r="V47" s="120"/>
      <c r="W47" s="119"/>
      <c r="X47" s="121"/>
      <c r="Y47" s="121"/>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c r="NZ47" s="123"/>
    </row>
    <row r="48" spans="1:390" s="122" customFormat="1" ht="12">
      <c r="A48" s="138"/>
      <c r="B48" s="138"/>
      <c r="C48" s="139"/>
      <c r="D48" s="110">
        <v>2</v>
      </c>
      <c r="E48" s="111" t="str">
        <f t="shared" si="17"/>
        <v>1.36</v>
      </c>
      <c r="F48" s="113" t="s">
        <v>526</v>
      </c>
      <c r="G48" s="113"/>
      <c r="H48" s="113"/>
      <c r="I48" s="114" t="str">
        <f>E41</f>
        <v>1.29</v>
      </c>
      <c r="J48" s="114"/>
      <c r="K48" s="114"/>
      <c r="L48" s="115"/>
      <c r="M48" s="115"/>
      <c r="N48" s="116">
        <f>tfabDC*2</f>
        <v>20</v>
      </c>
      <c r="O48" s="124"/>
      <c r="P48" s="125"/>
      <c r="Q48" s="116"/>
      <c r="R48" s="118">
        <f t="shared" ca="1" si="16"/>
        <v>43619</v>
      </c>
      <c r="S48" s="118">
        <f t="shared" ca="1" si="15"/>
        <v>43644</v>
      </c>
      <c r="T48" s="119"/>
      <c r="U48" s="119"/>
      <c r="V48" s="120"/>
      <c r="W48" s="119"/>
      <c r="X48" s="121"/>
      <c r="Y48" s="121"/>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c r="NZ48" s="123"/>
    </row>
    <row r="49" spans="1:390" s="122" customFormat="1" ht="12">
      <c r="A49" s="138"/>
      <c r="B49" s="138"/>
      <c r="C49" s="139"/>
      <c r="D49" s="110">
        <v>2</v>
      </c>
      <c r="E49" s="111" t="str">
        <f t="shared" si="17"/>
        <v>1.37</v>
      </c>
      <c r="F49" s="113" t="s">
        <v>527</v>
      </c>
      <c r="G49" s="113"/>
      <c r="H49" s="113"/>
      <c r="I49" s="114" t="str">
        <f>E42</f>
        <v>1.30</v>
      </c>
      <c r="J49" s="114"/>
      <c r="K49" s="114"/>
      <c r="L49" s="115"/>
      <c r="M49" s="115"/>
      <c r="N49" s="116">
        <f>tfabMMB*2</f>
        <v>20</v>
      </c>
      <c r="O49" s="124"/>
      <c r="P49" s="125"/>
      <c r="Q49" s="116"/>
      <c r="R49" s="118">
        <f t="shared" ca="1" si="16"/>
        <v>43619</v>
      </c>
      <c r="S49" s="118">
        <f ca="1">IF(M49&lt;&gt;"",M49,IF(R49=" - "," - ",IF(N49&lt;&gt;"",WORKDAY.INTL(R49,N49-1,weekend,holidays),R49+MAX(O49,1)-1)))</f>
        <v>43644</v>
      </c>
      <c r="T49" s="119"/>
      <c r="U49" s="119"/>
      <c r="V49" s="120"/>
      <c r="W49" s="119"/>
      <c r="X49" s="121"/>
      <c r="Y49" s="121"/>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c r="NZ49" s="123"/>
    </row>
    <row r="50" spans="1:390" s="122" customFormat="1" ht="12">
      <c r="A50" s="138"/>
      <c r="B50" s="138"/>
      <c r="C50" s="139"/>
      <c r="D50" s="110">
        <v>2</v>
      </c>
      <c r="E50" s="111" t="str">
        <f t="shared" si="17"/>
        <v>1.38</v>
      </c>
      <c r="F50" s="113" t="s">
        <v>436</v>
      </c>
      <c r="G50" s="113"/>
      <c r="H50" s="113"/>
      <c r="I50" s="114" t="str">
        <f>E48</f>
        <v>1.36</v>
      </c>
      <c r="J50" s="114"/>
      <c r="K50" s="114"/>
      <c r="L50" s="115">
        <f ca="1">R47</f>
        <v>43684</v>
      </c>
      <c r="M50" s="115">
        <f ca="1">S47</f>
        <v>43705</v>
      </c>
      <c r="N50" s="124">
        <f>tvalDC</f>
        <v>10</v>
      </c>
      <c r="O50" s="124"/>
      <c r="P50" s="125"/>
      <c r="Q50" s="131" t="s">
        <v>38</v>
      </c>
      <c r="R50" s="118">
        <f t="shared" ca="1" si="16"/>
        <v>43684</v>
      </c>
      <c r="S50" s="118">
        <f ca="1">IF(M50&lt;&gt;"",M50,IF(R50=" - "," - ",IF(N50&lt;&gt;"",WORKDAY.INTL(R50,N50-1,weekend,holidays),R50+MAX(O50,1)-1)))</f>
        <v>43705</v>
      </c>
      <c r="T50" s="119"/>
      <c r="U50" s="119"/>
      <c r="V50" s="120"/>
      <c r="W50" s="119"/>
      <c r="X50" s="121"/>
      <c r="Y50" s="121"/>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c r="NZ50" s="123"/>
    </row>
    <row r="51" spans="1:390" s="122" customFormat="1" ht="12">
      <c r="A51" s="138"/>
      <c r="B51" s="138"/>
      <c r="C51" s="139"/>
      <c r="D51" s="110">
        <v>2</v>
      </c>
      <c r="E51" s="111" t="str">
        <f t="shared" si="17"/>
        <v>1.39</v>
      </c>
      <c r="F51" s="113" t="s">
        <v>437</v>
      </c>
      <c r="G51" s="113"/>
      <c r="H51" s="113"/>
      <c r="I51" s="130" t="str">
        <f>E49</f>
        <v>1.37</v>
      </c>
      <c r="J51" s="143" t="s">
        <v>443</v>
      </c>
      <c r="K51" s="114"/>
      <c r="L51" s="115"/>
      <c r="M51" s="115"/>
      <c r="N51" s="116">
        <f>tvalres</f>
        <v>5</v>
      </c>
      <c r="O51" s="124"/>
      <c r="P51" s="125"/>
      <c r="Q51" s="116"/>
      <c r="R51" s="118">
        <f t="shared" ca="1" si="16"/>
        <v>43647</v>
      </c>
      <c r="S51" s="118">
        <f ca="1">IF(M51&lt;&gt;"",M51,IF(R51=" - "," - ",IF(N51&lt;&gt;"",WORKDAY.INTL(R51,N51-1,weekend,holidays),R51+MAX(O51,1)-1)))</f>
        <v>43654</v>
      </c>
      <c r="T51" s="119"/>
      <c r="U51" s="119"/>
      <c r="V51" s="120"/>
      <c r="W51" s="119"/>
      <c r="X51" s="121"/>
      <c r="Y51" s="121"/>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c r="NZ51" s="123"/>
    </row>
    <row r="52" spans="1:390" s="122" customFormat="1" ht="12">
      <c r="A52" s="138"/>
      <c r="B52" s="138"/>
      <c r="C52" s="139"/>
      <c r="D52" s="110">
        <v>2</v>
      </c>
      <c r="E52" s="111" t="str">
        <f t="shared" si="17"/>
        <v>1.40</v>
      </c>
      <c r="F52" s="113" t="s">
        <v>298</v>
      </c>
      <c r="G52" s="113" t="s">
        <v>429</v>
      </c>
      <c r="H52" s="113"/>
      <c r="I52" s="114" t="str">
        <f>E51</f>
        <v>1.39</v>
      </c>
      <c r="J52" s="143" t="str">
        <f>E50</f>
        <v>1.38</v>
      </c>
      <c r="K52" s="114" t="str">
        <f>E45</f>
        <v>1.33</v>
      </c>
      <c r="L52" s="115"/>
      <c r="M52" s="115"/>
      <c r="N52" s="124">
        <f>tassMMB</f>
        <v>20</v>
      </c>
      <c r="O52" s="124"/>
      <c r="P52" s="125"/>
      <c r="Q52" s="131" t="s">
        <v>34</v>
      </c>
      <c r="R52" s="118">
        <f t="shared" ca="1" si="16"/>
        <v>43706</v>
      </c>
      <c r="S52" s="118">
        <f t="shared" ref="S52:S69" ca="1" si="18">IF(M52&lt;&gt;"",M52,IF(R52=" - "," - ",IF(N52&lt;&gt;"",WORKDAY.INTL(R52,N52-1,weekend,holidays),R52+MAX(O52,1)-1)))</f>
        <v>43734</v>
      </c>
      <c r="T52" s="119"/>
      <c r="U52" s="119"/>
      <c r="V52" s="120"/>
      <c r="W52" s="119"/>
      <c r="X52" s="121"/>
      <c r="Y52" s="121"/>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c r="NZ52" s="123"/>
    </row>
    <row r="53" spans="1:390" s="122" customFormat="1" ht="12">
      <c r="A53" s="138"/>
      <c r="B53" s="138"/>
      <c r="C53" s="139"/>
      <c r="D53" s="110">
        <v>2</v>
      </c>
      <c r="E53" s="111" t="str">
        <f t="shared" ref="E53:E64" si="19">IF(D53="","",IF(D53&gt;prevLevel,IF(prevWBS="","1",prevWBS)&amp;REPT(".1",D53-MAX(prevLevel,1)),IF(ISERROR(FIND(".",prevWBS)),REPT("1.",D53-1)&amp;IFERROR(VALUE(prevWBS)+1,"1"),IF(D53=1,"",IFERROR(LEFT(prevWBS,FIND("^",SUBSTITUTE(prevWBS,".","^",D53-1))),""))&amp;VALUE(TRIM(MID(SUBSTITUTE(prevWBS,".",REPT(" ",LEN(prevWBS))),(D53-1)*LEN(prevWBS)+1,LEN(prevWBS))))+1)))</f>
        <v>1.41</v>
      </c>
      <c r="F53" s="113" t="s">
        <v>299</v>
      </c>
      <c r="G53" s="113"/>
      <c r="H53" s="113" t="s">
        <v>402</v>
      </c>
      <c r="I53" s="114" t="str">
        <f>E52</f>
        <v>1.40</v>
      </c>
      <c r="J53" s="114" t="str">
        <f>E63</f>
        <v>1.51</v>
      </c>
      <c r="K53" s="114"/>
      <c r="L53" s="115"/>
      <c r="M53" s="115"/>
      <c r="N53" s="124">
        <f>tvalMMB</f>
        <v>15</v>
      </c>
      <c r="O53" s="124"/>
      <c r="P53" s="125"/>
      <c r="Q53" s="131" t="s">
        <v>37</v>
      </c>
      <c r="R53" s="118">
        <f t="shared" ca="1" si="16"/>
        <v>43766</v>
      </c>
      <c r="S53" s="118">
        <f t="shared" ca="1" si="18"/>
        <v>43787</v>
      </c>
      <c r="T53" s="119"/>
      <c r="U53" s="119"/>
      <c r="V53" s="120"/>
      <c r="W53" s="119"/>
      <c r="X53" s="121"/>
      <c r="Y53" s="121"/>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c r="NZ53" s="123"/>
    </row>
    <row r="54" spans="1:390" s="122" customFormat="1" ht="12">
      <c r="A54" s="138"/>
      <c r="B54" s="138"/>
      <c r="C54" s="139"/>
      <c r="D54" s="110">
        <v>2</v>
      </c>
      <c r="E54" s="111" t="str">
        <f t="shared" si="19"/>
        <v>1.42</v>
      </c>
      <c r="F54" s="113" t="s">
        <v>303</v>
      </c>
      <c r="G54" s="113"/>
      <c r="H54" s="113" t="s">
        <v>403</v>
      </c>
      <c r="I54" s="114" t="str">
        <f>E52</f>
        <v>1.40</v>
      </c>
      <c r="J54" s="114" t="str">
        <f>E66</f>
        <v>1.54</v>
      </c>
      <c r="K54" s="114"/>
      <c r="L54" s="115"/>
      <c r="M54" s="115"/>
      <c r="N54" s="124">
        <f>tvalMMB</f>
        <v>15</v>
      </c>
      <c r="O54" s="124"/>
      <c r="P54" s="125"/>
      <c r="Q54" s="131" t="s">
        <v>38</v>
      </c>
      <c r="R54" s="118">
        <f t="shared" ca="1" si="16"/>
        <v>43762</v>
      </c>
      <c r="S54" s="118">
        <f t="shared" ca="1" si="18"/>
        <v>43783</v>
      </c>
      <c r="T54" s="119"/>
      <c r="U54" s="119"/>
      <c r="V54" s="120"/>
      <c r="W54" s="119"/>
      <c r="X54" s="121"/>
      <c r="Y54" s="121"/>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c r="NZ54" s="123"/>
    </row>
    <row r="55" spans="1:390" s="122" customFormat="1" ht="12">
      <c r="A55" s="138"/>
      <c r="B55" s="138"/>
      <c r="C55" s="139"/>
      <c r="D55" s="110">
        <v>2</v>
      </c>
      <c r="E55" s="111" t="str">
        <f t="shared" si="19"/>
        <v>1.43</v>
      </c>
      <c r="F55" s="113" t="s">
        <v>290</v>
      </c>
      <c r="G55" s="113"/>
      <c r="H55" s="113"/>
      <c r="I55" s="114" t="str">
        <f>E28</f>
        <v>1.16</v>
      </c>
      <c r="J55" s="114"/>
      <c r="K55" s="114"/>
      <c r="L55" s="115"/>
      <c r="M55" s="115"/>
      <c r="N55" s="124">
        <f>tfabNIST</f>
        <v>30</v>
      </c>
      <c r="O55" s="124"/>
      <c r="P55" s="125"/>
      <c r="Q55" s="116"/>
      <c r="R55" s="118">
        <f t="shared" ca="1" si="16"/>
        <v>43608</v>
      </c>
      <c r="S55" s="118">
        <f t="shared" ca="1" si="18"/>
        <v>43651</v>
      </c>
      <c r="T55" s="119"/>
      <c r="U55" s="119"/>
      <c r="V55" s="120"/>
      <c r="W55" s="119"/>
      <c r="X55" s="121"/>
      <c r="Y55" s="121"/>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c r="NZ55" s="123"/>
    </row>
    <row r="56" spans="1:390" s="122" customFormat="1" ht="12">
      <c r="A56" s="138"/>
      <c r="B56" s="138"/>
      <c r="C56" s="139"/>
      <c r="D56" s="110">
        <v>2</v>
      </c>
      <c r="E56" s="111" t="str">
        <f t="shared" si="19"/>
        <v>1.44</v>
      </c>
      <c r="F56" s="113" t="s">
        <v>291</v>
      </c>
      <c r="G56" s="113" t="s">
        <v>432</v>
      </c>
      <c r="H56" s="113"/>
      <c r="I56" s="114" t="str">
        <f>E55</f>
        <v>1.43</v>
      </c>
      <c r="J56" s="143" t="str">
        <f>E29</f>
        <v>1.17</v>
      </c>
      <c r="K56" s="143" t="str">
        <f>E31</f>
        <v>1.19</v>
      </c>
      <c r="L56" s="115"/>
      <c r="M56" s="115"/>
      <c r="N56" s="124">
        <f>tassNIST</f>
        <v>6</v>
      </c>
      <c r="O56" s="124"/>
      <c r="P56" s="125"/>
      <c r="Q56" s="131">
        <v>5</v>
      </c>
      <c r="R56" s="118">
        <f t="shared" ca="1" si="16"/>
        <v>43654</v>
      </c>
      <c r="S56" s="118">
        <f t="shared" ca="1" si="18"/>
        <v>43661</v>
      </c>
      <c r="T56" s="119"/>
      <c r="U56" s="119"/>
      <c r="V56" s="120"/>
      <c r="W56" s="119"/>
      <c r="X56" s="121"/>
      <c r="Y56" s="121"/>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c r="NZ56" s="123"/>
    </row>
    <row r="57" spans="1:390" s="122" customFormat="1" ht="12">
      <c r="A57" s="138"/>
      <c r="B57" s="138"/>
      <c r="C57" s="139"/>
      <c r="D57" s="110">
        <v>2</v>
      </c>
      <c r="E57" s="111" t="str">
        <f t="shared" si="19"/>
        <v>1.45</v>
      </c>
      <c r="F57" s="113" t="s">
        <v>289</v>
      </c>
      <c r="G57" s="113"/>
      <c r="H57" s="113" t="s">
        <v>350</v>
      </c>
      <c r="I57" s="114" t="str">
        <f>E56</f>
        <v>1.44</v>
      </c>
      <c r="J57" s="114" t="str">
        <f>E32</f>
        <v>1.20</v>
      </c>
      <c r="K57" s="114"/>
      <c r="L57" s="115"/>
      <c r="M57" s="115"/>
      <c r="N57" s="124">
        <f>tvalUFM</f>
        <v>30</v>
      </c>
      <c r="O57" s="124"/>
      <c r="P57" s="125"/>
      <c r="Q57" s="131" t="s">
        <v>39</v>
      </c>
      <c r="R57" s="118">
        <f t="shared" ca="1" si="16"/>
        <v>43662</v>
      </c>
      <c r="S57" s="118">
        <f t="shared" ca="1" si="18"/>
        <v>43705</v>
      </c>
      <c r="T57" s="119"/>
      <c r="U57" s="119"/>
      <c r="V57" s="120"/>
      <c r="W57" s="119"/>
      <c r="X57" s="121"/>
      <c r="Y57" s="121"/>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c r="NZ57" s="123"/>
    </row>
    <row r="58" spans="1:390" s="122" customFormat="1" ht="12">
      <c r="A58" s="138"/>
      <c r="B58" s="138"/>
      <c r="C58" s="139"/>
      <c r="D58" s="110">
        <v>2</v>
      </c>
      <c r="E58" s="111" t="str">
        <f t="shared" si="19"/>
        <v>1.46</v>
      </c>
      <c r="F58" s="113" t="s">
        <v>301</v>
      </c>
      <c r="G58" s="113"/>
      <c r="H58" s="113"/>
      <c r="I58" s="114"/>
      <c r="J58" s="114"/>
      <c r="K58" s="114"/>
      <c r="L58" s="115">
        <v>43622</v>
      </c>
      <c r="M58" s="115"/>
      <c r="N58" s="124">
        <v>1</v>
      </c>
      <c r="O58" s="124"/>
      <c r="P58" s="125"/>
      <c r="Q58" s="116"/>
      <c r="R58" s="118">
        <f t="shared" si="16"/>
        <v>43622</v>
      </c>
      <c r="S58" s="118">
        <f t="shared" ca="1" si="18"/>
        <v>43622</v>
      </c>
      <c r="T58" s="119"/>
      <c r="U58" s="119"/>
      <c r="V58" s="120"/>
      <c r="W58" s="119"/>
      <c r="X58" s="121"/>
      <c r="Y58" s="121"/>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c r="NZ58" s="123"/>
    </row>
    <row r="59" spans="1:390" s="122" customFormat="1" ht="12">
      <c r="A59" s="138"/>
      <c r="B59" s="138"/>
      <c r="C59" s="139"/>
      <c r="D59" s="110">
        <v>2</v>
      </c>
      <c r="E59" s="111" t="str">
        <f t="shared" si="19"/>
        <v>1.47</v>
      </c>
      <c r="F59" s="113" t="s">
        <v>304</v>
      </c>
      <c r="G59" s="113"/>
      <c r="H59" s="113"/>
      <c r="I59" s="114" t="str">
        <f>E58</f>
        <v>1.46</v>
      </c>
      <c r="J59" s="114"/>
      <c r="K59" s="114"/>
      <c r="L59" s="115"/>
      <c r="M59" s="115"/>
      <c r="N59" s="124">
        <f>tfabUCB</f>
        <v>50</v>
      </c>
      <c r="O59" s="124"/>
      <c r="P59" s="125"/>
      <c r="Q59" s="116">
        <v>2</v>
      </c>
      <c r="R59" s="118">
        <f t="shared" ca="1" si="16"/>
        <v>43623</v>
      </c>
      <c r="S59" s="118">
        <f t="shared" ca="1" si="18"/>
        <v>43696</v>
      </c>
      <c r="T59" s="119"/>
      <c r="U59" s="119"/>
      <c r="V59" s="120"/>
      <c r="W59" s="119"/>
      <c r="X59" s="121"/>
      <c r="Y59" s="121"/>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c r="NZ59" s="123"/>
    </row>
    <row r="60" spans="1:390" s="122" customFormat="1" ht="12">
      <c r="A60" s="142"/>
      <c r="B60" s="142"/>
      <c r="C60" s="139"/>
      <c r="D60" s="110">
        <v>2</v>
      </c>
      <c r="E60" s="111" t="str">
        <f t="shared" si="19"/>
        <v>1.48</v>
      </c>
      <c r="F60" s="113" t="s">
        <v>431</v>
      </c>
      <c r="G60" s="113" t="s">
        <v>432</v>
      </c>
      <c r="H60" s="113"/>
      <c r="I60" s="114" t="str">
        <f>E59</f>
        <v>1.47</v>
      </c>
      <c r="J60" s="114" t="str">
        <f>E56</f>
        <v>1.44</v>
      </c>
      <c r="K60" s="114"/>
      <c r="L60" s="115"/>
      <c r="M60" s="115"/>
      <c r="N60" s="116">
        <f>tassSP</f>
        <v>3</v>
      </c>
      <c r="O60" s="124"/>
      <c r="P60" s="125"/>
      <c r="Q60" s="131">
        <v>5</v>
      </c>
      <c r="R60" s="118">
        <f t="shared" ca="1" si="16"/>
        <v>43697</v>
      </c>
      <c r="S60" s="118">
        <f t="shared" ca="1" si="18"/>
        <v>43699</v>
      </c>
      <c r="T60" s="119"/>
      <c r="U60" s="119"/>
      <c r="V60" s="120"/>
      <c r="W60" s="119"/>
      <c r="X60" s="121"/>
      <c r="Y60" s="121"/>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c r="NZ60" s="123"/>
    </row>
    <row r="61" spans="1:390" s="122" customFormat="1" ht="12">
      <c r="A61" s="138"/>
      <c r="B61" s="138"/>
      <c r="C61" s="139"/>
      <c r="D61" s="110">
        <v>2</v>
      </c>
      <c r="E61" s="111" t="str">
        <f t="shared" si="19"/>
        <v>1.49</v>
      </c>
      <c r="F61" s="113" t="s">
        <v>484</v>
      </c>
      <c r="G61" s="113"/>
      <c r="H61" s="113"/>
      <c r="I61" s="143" t="str">
        <f>E60</f>
        <v>1.48</v>
      </c>
      <c r="J61" s="143" t="str">
        <f>E30</f>
        <v>1.18</v>
      </c>
      <c r="K61" s="114"/>
      <c r="L61" s="115"/>
      <c r="M61" s="115"/>
      <c r="N61" s="116">
        <f>tvalSP</f>
        <v>17</v>
      </c>
      <c r="O61" s="124"/>
      <c r="P61" s="125"/>
      <c r="Q61" s="131">
        <v>6</v>
      </c>
      <c r="R61" s="118">
        <f t="shared" ca="1" si="16"/>
        <v>43700</v>
      </c>
      <c r="S61" s="118">
        <f t="shared" ca="1" si="18"/>
        <v>43726</v>
      </c>
      <c r="T61" s="119"/>
      <c r="U61" s="119"/>
      <c r="V61" s="120"/>
      <c r="W61" s="119"/>
      <c r="X61" s="121"/>
      <c r="Y61" s="121"/>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c r="NZ61" s="123"/>
    </row>
    <row r="62" spans="1:390" s="122" customFormat="1" ht="12">
      <c r="A62" s="138"/>
      <c r="B62" s="138"/>
      <c r="C62" s="139"/>
      <c r="D62" s="110">
        <v>2</v>
      </c>
      <c r="E62" s="111" t="str">
        <f t="shared" si="19"/>
        <v>1.50</v>
      </c>
      <c r="F62" s="113" t="s">
        <v>305</v>
      </c>
      <c r="G62" s="145" t="s">
        <v>438</v>
      </c>
      <c r="H62" s="113"/>
      <c r="I62" s="114" t="str">
        <f>E59</f>
        <v>1.47</v>
      </c>
      <c r="J62" s="114" t="str">
        <f>E39</f>
        <v>1.27</v>
      </c>
      <c r="K62" s="114"/>
      <c r="L62" s="115"/>
      <c r="M62" s="115"/>
      <c r="N62" s="124">
        <f>tassUCB</f>
        <v>7</v>
      </c>
      <c r="O62" s="124"/>
      <c r="P62" s="125"/>
      <c r="Q62" s="131">
        <v>3</v>
      </c>
      <c r="R62" s="118">
        <f t="shared" ca="1" si="16"/>
        <v>43697</v>
      </c>
      <c r="S62" s="118">
        <f t="shared" ca="1" si="18"/>
        <v>43706</v>
      </c>
      <c r="T62" s="119"/>
      <c r="U62" s="119"/>
      <c r="V62" s="120"/>
      <c r="W62" s="119"/>
      <c r="X62" s="121"/>
      <c r="Y62" s="121"/>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c r="NZ62" s="123"/>
    </row>
    <row r="63" spans="1:390" s="122" customFormat="1" ht="12">
      <c r="A63" s="138"/>
      <c r="B63" s="138"/>
      <c r="C63" s="139"/>
      <c r="D63" s="110">
        <v>2</v>
      </c>
      <c r="E63" s="111" t="str">
        <f t="shared" si="19"/>
        <v>1.51</v>
      </c>
      <c r="F63" s="113" t="s">
        <v>294</v>
      </c>
      <c r="G63" s="113"/>
      <c r="H63" s="113" t="s">
        <v>351</v>
      </c>
      <c r="I63" s="143" t="str">
        <f>E39</f>
        <v>1.27</v>
      </c>
      <c r="J63" s="114" t="str">
        <f>E46</f>
        <v>1.34</v>
      </c>
      <c r="K63" s="143"/>
      <c r="L63" s="115"/>
      <c r="M63" s="115"/>
      <c r="N63" s="146">
        <f>tvalUFM</f>
        <v>30</v>
      </c>
      <c r="O63" s="124"/>
      <c r="P63" s="125"/>
      <c r="Q63" s="131" t="s">
        <v>37</v>
      </c>
      <c r="R63" s="118">
        <f t="shared" ca="1" si="16"/>
        <v>43721</v>
      </c>
      <c r="S63" s="118">
        <f t="shared" ca="1" si="18"/>
        <v>43763</v>
      </c>
      <c r="T63" s="119"/>
      <c r="U63" s="119"/>
      <c r="V63" s="120"/>
      <c r="W63" s="119"/>
      <c r="X63" s="121"/>
      <c r="Y63" s="121"/>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c r="NZ63" s="123"/>
    </row>
    <row r="64" spans="1:390" s="122" customFormat="1" ht="12">
      <c r="A64" s="138"/>
      <c r="B64" s="138"/>
      <c r="C64" s="139"/>
      <c r="D64" s="110">
        <v>2</v>
      </c>
      <c r="E64" s="111" t="str">
        <f t="shared" si="19"/>
        <v>1.52</v>
      </c>
      <c r="F64" s="113" t="s">
        <v>295</v>
      </c>
      <c r="G64" s="113"/>
      <c r="H64" s="113"/>
      <c r="I64" s="114" t="str">
        <f>E63</f>
        <v>1.51</v>
      </c>
      <c r="J64" s="114" t="str">
        <f>E33</f>
        <v>1.21</v>
      </c>
      <c r="K64" s="114"/>
      <c r="L64" s="115"/>
      <c r="M64" s="115"/>
      <c r="N64" s="124">
        <f>tvalOPT</f>
        <v>30</v>
      </c>
      <c r="O64" s="124"/>
      <c r="P64" s="125"/>
      <c r="Q64" s="131" t="s">
        <v>35</v>
      </c>
      <c r="R64" s="118">
        <f t="shared" ca="1" si="16"/>
        <v>43766</v>
      </c>
      <c r="S64" s="118">
        <f t="shared" ca="1" si="18"/>
        <v>43809</v>
      </c>
      <c r="T64" s="119"/>
      <c r="U64" s="119"/>
      <c r="V64" s="120"/>
      <c r="W64" s="119"/>
      <c r="X64" s="121"/>
      <c r="Y64" s="121"/>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c r="NZ64" s="123"/>
    </row>
    <row r="65" spans="1:390" s="122" customFormat="1" ht="12">
      <c r="A65" s="138"/>
      <c r="B65" s="138"/>
      <c r="C65" s="139"/>
      <c r="D65" s="110">
        <v>2</v>
      </c>
      <c r="E65" s="111" t="str">
        <f t="shared" ref="E65:E74" si="20">IF(D65="","",IF(D65&gt;prevLevel,IF(prevWBS="","1",prevWBS)&amp;REPT(".1",D65-MAX(prevLevel,1)),IF(ISERROR(FIND(".",prevWBS)),REPT("1.",D65-1)&amp;IFERROR(VALUE(prevWBS)+1,"1"),IF(D65=1,"",IFERROR(LEFT(prevWBS,FIND("^",SUBSTITUTE(prevWBS,".","^",D65-1))),""))&amp;VALUE(TRIM(MID(SUBSTITUTE(prevWBS,".",REPT(" ",LEN(prevWBS))),(D65-1)*LEN(prevWBS)+1,LEN(prevWBS))))+1)))</f>
        <v>1.53</v>
      </c>
      <c r="F65" s="113" t="s">
        <v>306</v>
      </c>
      <c r="G65" s="145" t="s">
        <v>438</v>
      </c>
      <c r="H65" s="113"/>
      <c r="I65" s="114" t="str">
        <f>E62</f>
        <v>1.50</v>
      </c>
      <c r="J65" s="114" t="str">
        <f>E40</f>
        <v>1.28</v>
      </c>
      <c r="K65" s="114" t="str">
        <f>E59</f>
        <v>1.47</v>
      </c>
      <c r="L65" s="115"/>
      <c r="M65" s="115"/>
      <c r="N65" s="124">
        <f>tassUCB</f>
        <v>7</v>
      </c>
      <c r="O65" s="124"/>
      <c r="P65" s="125"/>
      <c r="Q65" s="131">
        <v>3</v>
      </c>
      <c r="R65" s="118">
        <f t="shared" ca="1" si="16"/>
        <v>43707</v>
      </c>
      <c r="S65" s="118">
        <f t="shared" ca="1" si="18"/>
        <v>43718</v>
      </c>
      <c r="T65" s="119"/>
      <c r="U65" s="119"/>
      <c r="V65" s="120"/>
      <c r="W65" s="119"/>
      <c r="X65" s="121"/>
      <c r="Y65" s="121"/>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c r="NZ65" s="123"/>
    </row>
    <row r="66" spans="1:390" s="122" customFormat="1" ht="12">
      <c r="A66" s="138"/>
      <c r="B66" s="138"/>
      <c r="C66" s="139"/>
      <c r="D66" s="110">
        <v>2</v>
      </c>
      <c r="E66" s="111" t="str">
        <f t="shared" si="20"/>
        <v>1.54</v>
      </c>
      <c r="F66" s="113" t="s">
        <v>292</v>
      </c>
      <c r="G66" s="135" t="s">
        <v>357</v>
      </c>
      <c r="H66" s="113" t="s">
        <v>352</v>
      </c>
      <c r="I66" s="114" t="str">
        <f>E65</f>
        <v>1.53</v>
      </c>
      <c r="J66" s="114"/>
      <c r="K66" s="114"/>
      <c r="L66" s="115"/>
      <c r="M66" s="115"/>
      <c r="N66" s="124">
        <f>tvalUFM</f>
        <v>30</v>
      </c>
      <c r="O66" s="124"/>
      <c r="P66" s="125"/>
      <c r="Q66" s="131" t="s">
        <v>38</v>
      </c>
      <c r="R66" s="118">
        <f t="shared" ca="1" si="16"/>
        <v>43719</v>
      </c>
      <c r="S66" s="136">
        <f t="shared" ca="1" si="18"/>
        <v>43761</v>
      </c>
      <c r="T66" s="119"/>
      <c r="U66" s="119"/>
      <c r="V66" s="120"/>
      <c r="W66" s="119"/>
      <c r="X66" s="121"/>
      <c r="Y66" s="121"/>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c r="NZ66" s="123"/>
    </row>
    <row r="67" spans="1:390" s="122" customFormat="1" ht="12">
      <c r="A67" s="138"/>
      <c r="B67" s="138"/>
      <c r="C67" s="139"/>
      <c r="D67" s="110">
        <v>2</v>
      </c>
      <c r="E67" s="111" t="str">
        <f t="shared" si="20"/>
        <v>1.55</v>
      </c>
      <c r="F67" s="113" t="s">
        <v>295</v>
      </c>
      <c r="G67" s="113"/>
      <c r="H67" s="113"/>
      <c r="I67" s="133" t="str">
        <f>E64</f>
        <v>1.52</v>
      </c>
      <c r="J67" s="114" t="str">
        <f>E66</f>
        <v>1.54</v>
      </c>
      <c r="K67" s="114"/>
      <c r="L67" s="115"/>
      <c r="M67" s="115"/>
      <c r="N67" s="124">
        <f>tvalOPT</f>
        <v>30</v>
      </c>
      <c r="O67" s="124"/>
      <c r="P67" s="125"/>
      <c r="Q67" s="131" t="s">
        <v>35</v>
      </c>
      <c r="R67" s="118">
        <f t="shared" ca="1" si="16"/>
        <v>43810</v>
      </c>
      <c r="S67" s="118">
        <f t="shared" ca="1" si="18"/>
        <v>43857</v>
      </c>
      <c r="T67" s="119"/>
      <c r="U67" s="119"/>
      <c r="V67" s="120"/>
      <c r="W67" s="119"/>
      <c r="X67" s="121"/>
      <c r="Y67" s="121"/>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c r="NZ67" s="123"/>
    </row>
    <row r="68" spans="1:390" s="122" customFormat="1" ht="12">
      <c r="A68" s="138"/>
      <c r="B68" s="138"/>
      <c r="C68" s="139"/>
      <c r="D68" s="110">
        <v>2</v>
      </c>
      <c r="E68" s="111" t="str">
        <f>IF(D68="","",IF(D68&gt;prevLevel,IF(prevWBS="","1",prevWBS)&amp;REPT(".1",D68-MAX(prevLevel,1)),IF(ISERROR(FIND(".",prevWBS)),REPT("1.",D68-1)&amp;IFERROR(VALUE(prevWBS)+1,"1"),IF(D68=1,"",IFERROR(LEFT(prevWBS,FIND("^",SUBSTITUTE(prevWBS,".","^",D68-1))),""))&amp;VALUE(TRIM(MID(SUBSTITUTE(prevWBS,".",REPT(" ",LEN(prevWBS))),(D68-1)*LEN(prevWBS)+1,LEN(prevWBS))))+1)))</f>
        <v>1.56</v>
      </c>
      <c r="F68" s="113" t="s">
        <v>528</v>
      </c>
      <c r="G68" s="113"/>
      <c r="H68" s="113"/>
      <c r="I68" s="143" t="s">
        <v>476</v>
      </c>
      <c r="J68" s="114"/>
      <c r="K68" s="114"/>
      <c r="L68" s="115"/>
      <c r="M68" s="115"/>
      <c r="N68" s="116">
        <f>tfabDC*2</f>
        <v>20</v>
      </c>
      <c r="O68" s="124"/>
      <c r="P68" s="125"/>
      <c r="Q68" s="131"/>
      <c r="R68" s="118">
        <f t="shared" ca="1" si="16"/>
        <v>43647</v>
      </c>
      <c r="S68" s="118">
        <f ca="1">IF(M68&lt;&gt;"",M68,IF(R68=" - "," - ",IF(N68&lt;&gt;"",WORKDAY.INTL(R68,N68-1,weekend,holidays),R68+MAX(O68,1)-1)))</f>
        <v>43675</v>
      </c>
      <c r="T68" s="119"/>
      <c r="U68" s="119"/>
      <c r="V68" s="120"/>
      <c r="W68" s="119"/>
      <c r="X68" s="121"/>
      <c r="Y68" s="121"/>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c r="NZ68" s="123"/>
    </row>
    <row r="69" spans="1:390" s="122" customFormat="1" ht="12">
      <c r="A69" s="138"/>
      <c r="B69" s="138"/>
      <c r="C69" s="139"/>
      <c r="D69" s="110">
        <v>2</v>
      </c>
      <c r="E69" s="111" t="str">
        <f t="shared" si="20"/>
        <v>1.57</v>
      </c>
      <c r="F69" s="113" t="s">
        <v>529</v>
      </c>
      <c r="G69" s="113"/>
      <c r="H69" s="113"/>
      <c r="I69" s="143" t="s">
        <v>441</v>
      </c>
      <c r="J69" s="114"/>
      <c r="K69" s="114"/>
      <c r="L69" s="115"/>
      <c r="M69" s="115"/>
      <c r="N69" s="116">
        <f>tfabMMB*2</f>
        <v>20</v>
      </c>
      <c r="O69" s="124"/>
      <c r="P69" s="125"/>
      <c r="Q69" s="116"/>
      <c r="R69" s="118">
        <f t="shared" ca="1" si="16"/>
        <v>43647</v>
      </c>
      <c r="S69" s="118">
        <f t="shared" ca="1" si="18"/>
        <v>43675</v>
      </c>
      <c r="T69" s="119"/>
      <c r="U69" s="119"/>
      <c r="V69" s="120"/>
      <c r="W69" s="119"/>
      <c r="X69" s="121"/>
      <c r="Y69" s="121"/>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c r="NZ69" s="123"/>
    </row>
    <row r="70" spans="1:390" s="122" customFormat="1" ht="12">
      <c r="A70" s="138"/>
      <c r="B70" s="138"/>
      <c r="C70" s="139"/>
      <c r="D70" s="110">
        <v>2</v>
      </c>
      <c r="E70" s="111" t="str">
        <f t="shared" si="20"/>
        <v>1.58</v>
      </c>
      <c r="F70" s="113" t="s">
        <v>439</v>
      </c>
      <c r="G70" s="113"/>
      <c r="H70" s="113"/>
      <c r="I70" s="114" t="str">
        <f>E68</f>
        <v>1.56</v>
      </c>
      <c r="J70" s="143"/>
      <c r="K70" s="114"/>
      <c r="L70" s="115">
        <f ca="1">R66</f>
        <v>43719</v>
      </c>
      <c r="M70" s="115">
        <f ca="1">S66</f>
        <v>43761</v>
      </c>
      <c r="N70" s="124">
        <f>tvalDC</f>
        <v>10</v>
      </c>
      <c r="O70" s="124"/>
      <c r="P70" s="125"/>
      <c r="Q70" s="131" t="s">
        <v>38</v>
      </c>
      <c r="R70" s="118">
        <f t="shared" ca="1" si="16"/>
        <v>43719</v>
      </c>
      <c r="S70" s="118">
        <f t="shared" ref="S70:S78" ca="1" si="21">IF(M70&lt;&gt;"",M70,IF(R70=" - "," - ",IF(N70&lt;&gt;"",WORKDAY.INTL(R70,N70-1,weekend,holidays),R70+MAX(O70,1)-1)))</f>
        <v>43761</v>
      </c>
      <c r="T70" s="119"/>
      <c r="U70" s="119"/>
      <c r="V70" s="120"/>
      <c r="W70" s="119"/>
      <c r="X70" s="121"/>
      <c r="Y70" s="121"/>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c r="NZ70" s="123"/>
    </row>
    <row r="71" spans="1:390" s="122" customFormat="1" ht="12">
      <c r="A71" s="138"/>
      <c r="B71" s="138"/>
      <c r="C71" s="139"/>
      <c r="D71" s="110">
        <v>2</v>
      </c>
      <c r="E71" s="111" t="str">
        <f t="shared" si="20"/>
        <v>1.59</v>
      </c>
      <c r="F71" s="113" t="s">
        <v>440</v>
      </c>
      <c r="G71" s="113"/>
      <c r="H71" s="113"/>
      <c r="I71" s="130" t="str">
        <f>E69</f>
        <v>1.57</v>
      </c>
      <c r="J71" s="143" t="s">
        <v>442</v>
      </c>
      <c r="K71" s="114"/>
      <c r="L71" s="115"/>
      <c r="M71" s="115"/>
      <c r="N71" s="116">
        <f>tvalres</f>
        <v>5</v>
      </c>
      <c r="O71" s="124"/>
      <c r="P71" s="125"/>
      <c r="Q71" s="116"/>
      <c r="R71" s="118">
        <f t="shared" ca="1" si="16"/>
        <v>43676</v>
      </c>
      <c r="S71" s="118">
        <f t="shared" ca="1" si="21"/>
        <v>43683</v>
      </c>
      <c r="T71" s="119"/>
      <c r="U71" s="119"/>
      <c r="V71" s="120"/>
      <c r="W71" s="119"/>
      <c r="X71" s="121"/>
      <c r="Y71" s="121"/>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c r="NZ71" s="123"/>
    </row>
    <row r="72" spans="1:390" s="122" customFormat="1" ht="12">
      <c r="A72" s="138"/>
      <c r="B72" s="138"/>
      <c r="C72" s="139"/>
      <c r="D72" s="110">
        <v>2</v>
      </c>
      <c r="E72" s="111" t="str">
        <f t="shared" si="20"/>
        <v>1.60</v>
      </c>
      <c r="F72" s="113" t="s">
        <v>307</v>
      </c>
      <c r="G72" s="113" t="s">
        <v>429</v>
      </c>
      <c r="H72" s="113"/>
      <c r="I72" s="143" t="s">
        <v>445</v>
      </c>
      <c r="J72" s="143" t="s">
        <v>446</v>
      </c>
      <c r="K72" s="143" t="s">
        <v>448</v>
      </c>
      <c r="L72" s="115"/>
      <c r="M72" s="115"/>
      <c r="N72" s="124">
        <f>tassMMB</f>
        <v>20</v>
      </c>
      <c r="O72" s="124"/>
      <c r="P72" s="125"/>
      <c r="Q72" s="131" t="s">
        <v>34</v>
      </c>
      <c r="R72" s="118">
        <f t="shared" ca="1" si="16"/>
        <v>43762</v>
      </c>
      <c r="S72" s="118">
        <f t="shared" ca="1" si="21"/>
        <v>43790</v>
      </c>
      <c r="T72" s="119"/>
      <c r="U72" s="119"/>
      <c r="V72" s="120"/>
      <c r="W72" s="119"/>
      <c r="X72" s="121"/>
      <c r="Y72" s="121"/>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c r="NZ72" s="123"/>
    </row>
    <row r="73" spans="1:390" s="122" customFormat="1" ht="12">
      <c r="A73" s="138"/>
      <c r="B73" s="138"/>
      <c r="C73" s="139"/>
      <c r="D73" s="110">
        <v>2</v>
      </c>
      <c r="E73" s="111" t="str">
        <f t="shared" si="20"/>
        <v>1.61</v>
      </c>
      <c r="F73" s="113" t="s">
        <v>308</v>
      </c>
      <c r="G73" s="113"/>
      <c r="H73" s="113" t="s">
        <v>404</v>
      </c>
      <c r="I73" s="114" t="str">
        <f>E53</f>
        <v>1.41</v>
      </c>
      <c r="J73" s="143" t="s">
        <v>447</v>
      </c>
      <c r="K73" s="114"/>
      <c r="L73" s="115"/>
      <c r="M73" s="115"/>
      <c r="N73" s="124">
        <f>tvalMMB</f>
        <v>15</v>
      </c>
      <c r="O73" s="124"/>
      <c r="P73" s="125"/>
      <c r="Q73" s="131" t="s">
        <v>37</v>
      </c>
      <c r="R73" s="118">
        <f t="shared" ca="1" si="16"/>
        <v>43788</v>
      </c>
      <c r="S73" s="118">
        <f t="shared" ca="1" si="21"/>
        <v>43809</v>
      </c>
      <c r="T73" s="119"/>
      <c r="U73" s="119"/>
      <c r="V73" s="120"/>
      <c r="W73" s="119"/>
      <c r="X73" s="121"/>
      <c r="Y73" s="121"/>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c r="NZ73" s="123"/>
    </row>
    <row r="74" spans="1:390" s="122" customFormat="1" ht="12">
      <c r="A74" s="138"/>
      <c r="B74" s="138"/>
      <c r="C74" s="139"/>
      <c r="D74" s="110">
        <v>2</v>
      </c>
      <c r="E74" s="111" t="str">
        <f t="shared" si="20"/>
        <v>1.62</v>
      </c>
      <c r="F74" s="113" t="s">
        <v>475</v>
      </c>
      <c r="G74" s="113"/>
      <c r="H74" s="113" t="s">
        <v>405</v>
      </c>
      <c r="I74" s="114" t="str">
        <f>E57</f>
        <v>1.45</v>
      </c>
      <c r="J74" s="143" t="str">
        <f>E72</f>
        <v>1.60</v>
      </c>
      <c r="K74" s="114"/>
      <c r="L74" s="115"/>
      <c r="M74" s="115"/>
      <c r="N74" s="146">
        <f>tvalMMB</f>
        <v>15</v>
      </c>
      <c r="O74" s="124"/>
      <c r="P74" s="125"/>
      <c r="Q74" s="131" t="s">
        <v>39</v>
      </c>
      <c r="R74" s="118">
        <f t="shared" ca="1" si="16"/>
        <v>43791</v>
      </c>
      <c r="S74" s="118">
        <f t="shared" ca="1" si="21"/>
        <v>43812</v>
      </c>
      <c r="T74" s="119"/>
      <c r="U74" s="119"/>
      <c r="V74" s="120"/>
      <c r="W74" s="119"/>
      <c r="X74" s="121"/>
      <c r="Y74" s="121"/>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c r="NZ74" s="123"/>
    </row>
    <row r="75" spans="1:390" s="122" customFormat="1" ht="12">
      <c r="A75" s="138"/>
      <c r="B75" s="138"/>
      <c r="C75" s="139"/>
      <c r="D75" s="110">
        <v>2</v>
      </c>
      <c r="E75" s="111" t="str">
        <f>IF(D75="","",IF(D75&gt;prevLevel,IF(prevWBS="","1",prevWBS)&amp;REPT(".1",D75-MAX(prevLevel,1)),IF(ISERROR(FIND(".",prevWBS)),REPT("1.",D75-1)&amp;IFERROR(VALUE(prevWBS)+1,"1"),IF(D75=1,"",IFERROR(LEFT(prevWBS,FIND("^",SUBSTITUTE(prevWBS,".","^",D75-1))),""))&amp;VALUE(TRIM(MID(SUBSTITUTE(prevWBS,".",REPT(" ",LEN(prevWBS))),(D75-1)*LEN(prevWBS)+1,LEN(prevWBS))))+1)))</f>
        <v>1.63</v>
      </c>
      <c r="F75" s="113" t="s">
        <v>530</v>
      </c>
      <c r="G75" s="113"/>
      <c r="H75" s="113"/>
      <c r="I75" s="143" t="str">
        <f>E68</f>
        <v>1.56</v>
      </c>
      <c r="J75" s="114"/>
      <c r="K75" s="114"/>
      <c r="L75" s="115"/>
      <c r="M75" s="115"/>
      <c r="N75" s="116">
        <f>tfabDC*2</f>
        <v>20</v>
      </c>
      <c r="O75" s="124"/>
      <c r="P75" s="125"/>
      <c r="Q75" s="116"/>
      <c r="R75" s="118">
        <f t="shared" ca="1" si="16"/>
        <v>43676</v>
      </c>
      <c r="S75" s="118">
        <f t="shared" ca="1" si="21"/>
        <v>43705</v>
      </c>
      <c r="T75" s="119"/>
      <c r="U75" s="119"/>
      <c r="V75" s="120"/>
      <c r="W75" s="119"/>
      <c r="X75" s="121"/>
      <c r="Y75" s="121"/>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c r="NZ75" s="123"/>
    </row>
    <row r="76" spans="1:390" s="122" customFormat="1" ht="12">
      <c r="A76" s="138"/>
      <c r="B76" s="138"/>
      <c r="C76" s="139"/>
      <c r="D76" s="110">
        <v>2</v>
      </c>
      <c r="E76" s="111" t="str">
        <f>IF(D76="","",IF(D76&gt;prevLevel,IF(prevWBS="","1",prevWBS)&amp;REPT(".1",D76-MAX(prevLevel,1)),IF(ISERROR(FIND(".",prevWBS)),REPT("1.",D76-1)&amp;IFERROR(VALUE(prevWBS)+1,"1"),IF(D76=1,"",IFERROR(LEFT(prevWBS,FIND("^",SUBSTITUTE(prevWBS,".","^",D76-1))),""))&amp;VALUE(TRIM(MID(SUBSTITUTE(prevWBS,".",REPT(" ",LEN(prevWBS))),(D76-1)*LEN(prevWBS)+1,LEN(prevWBS))))+1)))</f>
        <v>1.64</v>
      </c>
      <c r="F76" s="113" t="s">
        <v>531</v>
      </c>
      <c r="G76" s="113"/>
      <c r="H76" s="113"/>
      <c r="I76" s="143" t="str">
        <f>E69</f>
        <v>1.57</v>
      </c>
      <c r="J76" s="114"/>
      <c r="K76" s="114"/>
      <c r="L76" s="115"/>
      <c r="M76" s="115"/>
      <c r="N76" s="116">
        <f>tfabMMB*2</f>
        <v>20</v>
      </c>
      <c r="O76" s="124"/>
      <c r="P76" s="125"/>
      <c r="Q76" s="116"/>
      <c r="R76" s="118">
        <f t="shared" ref="R76:R107" ca="1" si="22">IF(L76&lt;&gt;"",L76,IF(OR(I76&lt;&gt;"",J76&lt;&gt;"",K76&lt;&gt;""),WORKDAY.INTL(MAX(IFERROR(INDEX(S:S,MATCH(I76,E:E,0)),0),IFERROR(INDEX(S:S,MATCH(J76,E:E,0)),0),IFERROR(INDEX(S:S,MATCH(K76,E:E,0)),0)),1,weekend,holidays),IF(M76&lt;&gt;"",IF(N76&lt;&gt;"",WORKDAY.INTL(M76,-(MAX(N76,1)-1),weekend,holidays),M76-(MAX(O76,1)-1))," - ")))</f>
        <v>43676</v>
      </c>
      <c r="S76" s="118">
        <f t="shared" ca="1" si="21"/>
        <v>43705</v>
      </c>
      <c r="T76" s="119"/>
      <c r="U76" s="119"/>
      <c r="V76" s="120"/>
      <c r="W76" s="119"/>
      <c r="X76" s="121"/>
      <c r="Y76" s="121"/>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c r="NZ76" s="123"/>
    </row>
    <row r="77" spans="1:390" s="122" customFormat="1" ht="12">
      <c r="A77" s="138"/>
      <c r="B77" s="138"/>
      <c r="C77" s="139"/>
      <c r="D77" s="110">
        <v>2</v>
      </c>
      <c r="E77" s="111" t="str">
        <f>IF(D77="","",IF(D77&gt;prevLevel,IF(prevWBS="","1",prevWBS)&amp;REPT(".1",D77-MAX(prevLevel,1)),IF(ISERROR(FIND(".",prevWBS)),REPT("1.",D77-1)&amp;IFERROR(VALUE(prevWBS)+1,"1"),IF(D77=1,"",IFERROR(LEFT(prevWBS,FIND("^",SUBSTITUTE(prevWBS,".","^",D77-1))),""))&amp;VALUE(TRIM(MID(SUBSTITUTE(prevWBS,".",REPT(" ",LEN(prevWBS))),(D77-1)*LEN(prevWBS)+1,LEN(prevWBS))))+1)))</f>
        <v>1.65</v>
      </c>
      <c r="F77" s="113" t="s">
        <v>450</v>
      </c>
      <c r="G77" s="113"/>
      <c r="H77" s="113"/>
      <c r="I77" s="114" t="str">
        <f>E75</f>
        <v>1.63</v>
      </c>
      <c r="J77" s="143" t="s">
        <v>445</v>
      </c>
      <c r="K77" s="114" t="str">
        <f>E66</f>
        <v>1.54</v>
      </c>
      <c r="L77" s="115">
        <f ca="1">R54</f>
        <v>43762</v>
      </c>
      <c r="M77" s="115">
        <f ca="1">S54</f>
        <v>43783</v>
      </c>
      <c r="N77" s="124">
        <f>tvalDC</f>
        <v>10</v>
      </c>
      <c r="O77" s="124"/>
      <c r="P77" s="125"/>
      <c r="Q77" s="131" t="s">
        <v>38</v>
      </c>
      <c r="R77" s="118">
        <f t="shared" ca="1" si="22"/>
        <v>43762</v>
      </c>
      <c r="S77" s="118">
        <f t="shared" ca="1" si="21"/>
        <v>43783</v>
      </c>
      <c r="T77" s="119"/>
      <c r="U77" s="119"/>
      <c r="V77" s="120"/>
      <c r="W77" s="119"/>
      <c r="X77" s="121"/>
      <c r="Y77" s="121"/>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c r="NZ77" s="123"/>
    </row>
    <row r="78" spans="1:390" s="122" customFormat="1" ht="12">
      <c r="A78" s="138"/>
      <c r="B78" s="138"/>
      <c r="C78" s="139"/>
      <c r="D78" s="110">
        <v>2</v>
      </c>
      <c r="E78" s="111" t="str">
        <f>IF(D78="","",IF(D78&gt;prevLevel,IF(prevWBS="","1",prevWBS)&amp;REPT(".1",D78-MAX(prevLevel,1)),IF(ISERROR(FIND(".",prevWBS)),REPT("1.",D78-1)&amp;IFERROR(VALUE(prevWBS)+1,"1"),IF(D78=1,"",IFERROR(LEFT(prevWBS,FIND("^",SUBSTITUTE(prevWBS,".","^",D78-1))),""))&amp;VALUE(TRIM(MID(SUBSTITUTE(prevWBS,".",REPT(" ",LEN(prevWBS))),(D78-1)*LEN(prevWBS)+1,LEN(prevWBS))))+1)))</f>
        <v>1.66</v>
      </c>
      <c r="F78" s="113" t="s">
        <v>451</v>
      </c>
      <c r="G78" s="113"/>
      <c r="H78" s="113"/>
      <c r="I78" s="130" t="str">
        <f>E76</f>
        <v>1.64</v>
      </c>
      <c r="J78" s="143" t="s">
        <v>446</v>
      </c>
      <c r="K78" s="114"/>
      <c r="L78" s="115"/>
      <c r="M78" s="115"/>
      <c r="N78" s="116">
        <f>tvalres</f>
        <v>5</v>
      </c>
      <c r="O78" s="124"/>
      <c r="P78" s="125"/>
      <c r="Q78" s="116"/>
      <c r="R78" s="118">
        <f t="shared" ca="1" si="22"/>
        <v>43762</v>
      </c>
      <c r="S78" s="118">
        <f t="shared" ca="1" si="21"/>
        <v>43768</v>
      </c>
      <c r="T78" s="119"/>
      <c r="U78" s="119"/>
      <c r="V78" s="120"/>
      <c r="W78" s="119"/>
      <c r="X78" s="121"/>
      <c r="Y78" s="121"/>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c r="NZ78" s="123"/>
    </row>
    <row r="79" spans="1:390" s="122" customFormat="1" ht="12">
      <c r="A79" s="138"/>
      <c r="B79" s="138"/>
      <c r="C79" s="139"/>
      <c r="D79" s="110">
        <v>2</v>
      </c>
      <c r="E79" s="111" t="str">
        <f t="shared" ref="E79:E109" si="23">IF(D79="","",IF(D79&gt;prevLevel,IF(prevWBS="","1",prevWBS)&amp;REPT(".1",D79-MAX(prevLevel,1)),IF(ISERROR(FIND(".",prevWBS)),REPT("1.",D79-1)&amp;IFERROR(VALUE(prevWBS)+1,"1"),IF(D79=1,"",IFERROR(LEFT(prevWBS,FIND("^",SUBSTITUTE(prevWBS,".","^",D79-1))),""))&amp;VALUE(TRIM(MID(SUBSTITUTE(prevWBS,".",REPT(" ",LEN(prevWBS))),(D79-1)*LEN(prevWBS)+1,LEN(prevWBS))))+1)))</f>
        <v>1.67</v>
      </c>
      <c r="F79" s="113" t="s">
        <v>309</v>
      </c>
      <c r="G79" s="113" t="s">
        <v>429</v>
      </c>
      <c r="H79" s="113"/>
      <c r="I79" s="114" t="str">
        <f>E83</f>
        <v>1.71</v>
      </c>
      <c r="J79" s="143" t="s">
        <v>452</v>
      </c>
      <c r="K79" s="143" t="s">
        <v>453</v>
      </c>
      <c r="L79" s="115"/>
      <c r="M79" s="115"/>
      <c r="N79" s="124">
        <f>tassMMB</f>
        <v>20</v>
      </c>
      <c r="O79" s="124"/>
      <c r="P79" s="125"/>
      <c r="Q79" s="131" t="s">
        <v>34</v>
      </c>
      <c r="R79" s="118">
        <f t="shared" ca="1" si="22"/>
        <v>43784</v>
      </c>
      <c r="S79" s="118">
        <f t="shared" ref="S79:S84" ca="1" si="24">IF(M79&lt;&gt;"",M79,IF(R79=" - "," - ",IF(N79&lt;&gt;"",WORKDAY.INTL(R79,N79-1,weekend,holidays),R79+MAX(O79,1)-1)))</f>
        <v>43812</v>
      </c>
      <c r="T79" s="119"/>
      <c r="U79" s="119"/>
      <c r="V79" s="120"/>
      <c r="W79" s="119"/>
      <c r="X79" s="121"/>
      <c r="Y79" s="121"/>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c r="NZ79" s="123"/>
    </row>
    <row r="80" spans="1:390" s="122" customFormat="1" ht="12">
      <c r="A80" s="138"/>
      <c r="B80" s="138"/>
      <c r="C80" s="139"/>
      <c r="D80" s="110">
        <v>2</v>
      </c>
      <c r="E80" s="111" t="str">
        <f t="shared" si="23"/>
        <v>1.68</v>
      </c>
      <c r="F80" s="113" t="s">
        <v>310</v>
      </c>
      <c r="G80" s="113"/>
      <c r="H80" s="113" t="s">
        <v>406</v>
      </c>
      <c r="I80" s="143" t="s">
        <v>454</v>
      </c>
      <c r="J80" s="143" t="str">
        <f>E73</f>
        <v>1.61</v>
      </c>
      <c r="K80" s="114"/>
      <c r="L80" s="115"/>
      <c r="M80" s="115"/>
      <c r="N80" s="146">
        <f>tvalMMB</f>
        <v>15</v>
      </c>
      <c r="O80" s="124"/>
      <c r="P80" s="125"/>
      <c r="Q80" s="131" t="s">
        <v>37</v>
      </c>
      <c r="R80" s="118">
        <f t="shared" ca="1" si="22"/>
        <v>43810</v>
      </c>
      <c r="S80" s="118">
        <f t="shared" ca="1" si="24"/>
        <v>43833</v>
      </c>
      <c r="T80" s="119"/>
      <c r="U80" s="119"/>
      <c r="V80" s="120"/>
      <c r="W80" s="119"/>
      <c r="X80" s="121"/>
      <c r="Y80" s="121"/>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c r="NZ80" s="123"/>
    </row>
    <row r="81" spans="1:390" s="122" customFormat="1" ht="12">
      <c r="A81" s="138"/>
      <c r="B81" s="138"/>
      <c r="C81" s="139"/>
      <c r="D81" s="110">
        <v>2</v>
      </c>
      <c r="E81" s="111" t="str">
        <f t="shared" si="23"/>
        <v>1.69</v>
      </c>
      <c r="F81" s="113" t="s">
        <v>311</v>
      </c>
      <c r="G81" s="113"/>
      <c r="H81" s="113" t="s">
        <v>407</v>
      </c>
      <c r="I81" s="143" t="s">
        <v>454</v>
      </c>
      <c r="J81" s="143" t="str">
        <f>E74</f>
        <v>1.62</v>
      </c>
      <c r="K81" s="114"/>
      <c r="L81" s="115"/>
      <c r="M81" s="115"/>
      <c r="N81" s="146">
        <f>tvalMMB</f>
        <v>15</v>
      </c>
      <c r="O81" s="124"/>
      <c r="P81" s="125"/>
      <c r="Q81" s="131" t="s">
        <v>39</v>
      </c>
      <c r="R81" s="118">
        <f t="shared" ca="1" si="22"/>
        <v>43815</v>
      </c>
      <c r="S81" s="118">
        <f t="shared" ca="1" si="24"/>
        <v>43838</v>
      </c>
      <c r="T81" s="119"/>
      <c r="U81" s="119"/>
      <c r="V81" s="120"/>
      <c r="W81" s="119"/>
      <c r="X81" s="121"/>
      <c r="Y81" s="121"/>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c r="NZ81" s="123"/>
    </row>
    <row r="82" spans="1:390" s="122" customFormat="1" ht="12">
      <c r="A82" s="138"/>
      <c r="B82" s="138"/>
      <c r="C82" s="139"/>
      <c r="D82" s="110">
        <v>2</v>
      </c>
      <c r="E82" s="111" t="str">
        <f t="shared" si="23"/>
        <v>1.70</v>
      </c>
      <c r="F82" s="113" t="s">
        <v>290</v>
      </c>
      <c r="G82" s="113"/>
      <c r="H82" s="113"/>
      <c r="I82" s="114" t="str">
        <f>E55</f>
        <v>1.43</v>
      </c>
      <c r="J82" s="114"/>
      <c r="K82" s="114"/>
      <c r="L82" s="115"/>
      <c r="M82" s="115"/>
      <c r="N82" s="124">
        <f>tfabNIST</f>
        <v>30</v>
      </c>
      <c r="O82" s="124"/>
      <c r="P82" s="125"/>
      <c r="Q82" s="116"/>
      <c r="R82" s="118">
        <f t="shared" ca="1" si="22"/>
        <v>43654</v>
      </c>
      <c r="S82" s="118">
        <f t="shared" ca="1" si="24"/>
        <v>43696</v>
      </c>
      <c r="T82" s="119"/>
      <c r="U82" s="119"/>
      <c r="V82" s="120"/>
      <c r="W82" s="119"/>
      <c r="X82" s="121"/>
      <c r="Y82" s="121"/>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c r="NZ82" s="123"/>
    </row>
    <row r="83" spans="1:390" s="122" customFormat="1" ht="12">
      <c r="A83" s="138"/>
      <c r="B83" s="138"/>
      <c r="C83" s="139"/>
      <c r="D83" s="110">
        <v>2</v>
      </c>
      <c r="E83" s="111" t="str">
        <f t="shared" si="23"/>
        <v>1.71</v>
      </c>
      <c r="F83" s="113" t="s">
        <v>300</v>
      </c>
      <c r="G83" s="113" t="s">
        <v>432</v>
      </c>
      <c r="H83" s="113"/>
      <c r="I83" s="114" t="str">
        <f>E82</f>
        <v>1.70</v>
      </c>
      <c r="J83" s="143" t="s">
        <v>477</v>
      </c>
      <c r="K83" s="143" t="str">
        <f>E60</f>
        <v>1.48</v>
      </c>
      <c r="L83" s="115"/>
      <c r="M83" s="115"/>
      <c r="N83" s="124">
        <f>tassNIST</f>
        <v>6</v>
      </c>
      <c r="O83" s="124"/>
      <c r="P83" s="125"/>
      <c r="Q83" s="131">
        <v>5</v>
      </c>
      <c r="R83" s="118">
        <f t="shared" ca="1" si="22"/>
        <v>43700</v>
      </c>
      <c r="S83" s="118">
        <f t="shared" ca="1" si="24"/>
        <v>43711</v>
      </c>
      <c r="T83" s="119"/>
      <c r="U83" s="119"/>
      <c r="V83" s="120"/>
      <c r="W83" s="119"/>
      <c r="X83" s="121"/>
      <c r="Y83" s="121"/>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c r="NZ83" s="123"/>
    </row>
    <row r="84" spans="1:390" s="122" customFormat="1" ht="12">
      <c r="A84" s="138"/>
      <c r="B84" s="138"/>
      <c r="C84" s="139"/>
      <c r="D84" s="110">
        <v>2</v>
      </c>
      <c r="E84" s="111" t="str">
        <f t="shared" si="23"/>
        <v>1.72</v>
      </c>
      <c r="F84" s="113" t="s">
        <v>289</v>
      </c>
      <c r="G84" s="135" t="s">
        <v>354</v>
      </c>
      <c r="H84" s="113" t="s">
        <v>353</v>
      </c>
      <c r="I84" s="114" t="str">
        <f>E83</f>
        <v>1.71</v>
      </c>
      <c r="J84" s="114" t="str">
        <f>E57</f>
        <v>1.45</v>
      </c>
      <c r="K84" s="114"/>
      <c r="L84" s="115"/>
      <c r="M84" s="115"/>
      <c r="N84" s="124">
        <f>tvalUFM</f>
        <v>30</v>
      </c>
      <c r="O84" s="124"/>
      <c r="P84" s="125"/>
      <c r="Q84" s="131" t="s">
        <v>39</v>
      </c>
      <c r="R84" s="118">
        <f t="shared" ca="1" si="22"/>
        <v>43712</v>
      </c>
      <c r="S84" s="136">
        <f t="shared" ca="1" si="24"/>
        <v>43754</v>
      </c>
      <c r="T84" s="119"/>
      <c r="U84" s="119"/>
      <c r="V84" s="120"/>
      <c r="W84" s="119"/>
      <c r="X84" s="121"/>
      <c r="Y84" s="121"/>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c r="NZ84" s="123"/>
    </row>
    <row r="85" spans="1:390" s="122" customFormat="1" ht="12">
      <c r="A85" s="138"/>
      <c r="B85" s="138"/>
      <c r="C85" s="139"/>
      <c r="D85" s="110">
        <v>2</v>
      </c>
      <c r="E85" s="111" t="str">
        <f t="shared" si="23"/>
        <v>1.73</v>
      </c>
      <c r="F85" s="113" t="s">
        <v>532</v>
      </c>
      <c r="G85" s="113"/>
      <c r="H85" s="113"/>
      <c r="I85" s="143" t="str">
        <f>E75</f>
        <v>1.63</v>
      </c>
      <c r="J85" s="114"/>
      <c r="K85" s="114"/>
      <c r="L85" s="115"/>
      <c r="M85" s="115"/>
      <c r="N85" s="116">
        <f>tfabDC*2</f>
        <v>20</v>
      </c>
      <c r="O85" s="124"/>
      <c r="P85" s="125"/>
      <c r="Q85" s="116"/>
      <c r="R85" s="118">
        <f t="shared" ca="1" si="22"/>
        <v>43706</v>
      </c>
      <c r="S85" s="118">
        <f ca="1">IF(M85&lt;&gt;"",M85,IF(R85=" - "," - ",IF(N85&lt;&gt;"",WORKDAY.INTL(R85,N85-1,weekend,holidays),R85+MAX(O85,1)-1)))</f>
        <v>43734</v>
      </c>
      <c r="T85" s="119"/>
      <c r="U85" s="119"/>
      <c r="V85" s="120"/>
      <c r="W85" s="119"/>
      <c r="X85" s="121"/>
      <c r="Y85" s="121"/>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c r="NZ85" s="123"/>
    </row>
    <row r="86" spans="1:390" s="122" customFormat="1" ht="12">
      <c r="A86" s="138"/>
      <c r="B86" s="138"/>
      <c r="C86" s="139"/>
      <c r="D86" s="110">
        <v>2</v>
      </c>
      <c r="E86" s="111" t="str">
        <f t="shared" si="23"/>
        <v>1.74</v>
      </c>
      <c r="F86" s="113" t="s">
        <v>533</v>
      </c>
      <c r="G86" s="113"/>
      <c r="H86" s="113"/>
      <c r="I86" s="143" t="str">
        <f>E76</f>
        <v>1.64</v>
      </c>
      <c r="J86" s="114"/>
      <c r="K86" s="114"/>
      <c r="L86" s="115"/>
      <c r="M86" s="115"/>
      <c r="N86" s="116">
        <f>tfabMMB*2</f>
        <v>20</v>
      </c>
      <c r="O86" s="124"/>
      <c r="P86" s="125"/>
      <c r="Q86" s="116"/>
      <c r="R86" s="118">
        <f t="shared" ca="1" si="22"/>
        <v>43706</v>
      </c>
      <c r="S86" s="118">
        <f ca="1">IF(M86&lt;&gt;"",M86,IF(R86=" - "," - ",IF(N86&lt;&gt;"",WORKDAY.INTL(R86,N86-1,weekend,holidays),R86+MAX(O86,1)-1)))</f>
        <v>43734</v>
      </c>
      <c r="T86" s="119"/>
      <c r="U86" s="119"/>
      <c r="V86" s="120"/>
      <c r="W86" s="119"/>
      <c r="X86" s="121"/>
      <c r="Y86" s="121"/>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c r="NZ86" s="123"/>
    </row>
    <row r="87" spans="1:390" s="122" customFormat="1" ht="12">
      <c r="A87" s="138"/>
      <c r="B87" s="138"/>
      <c r="C87" s="139"/>
      <c r="D87" s="110">
        <v>2</v>
      </c>
      <c r="E87" s="111" t="str">
        <f t="shared" si="23"/>
        <v>1.75</v>
      </c>
      <c r="F87" s="113" t="s">
        <v>456</v>
      </c>
      <c r="G87" s="113"/>
      <c r="H87" s="113"/>
      <c r="I87" s="114" t="str">
        <f>E85</f>
        <v>1.73</v>
      </c>
      <c r="J87" s="143" t="str">
        <f>E77</f>
        <v>1.65</v>
      </c>
      <c r="K87" s="114"/>
      <c r="L87" s="115"/>
      <c r="M87" s="115">
        <f ca="1">S99</f>
        <v>43769</v>
      </c>
      <c r="N87" s="124">
        <f>tvalDC</f>
        <v>10</v>
      </c>
      <c r="O87" s="124"/>
      <c r="P87" s="125"/>
      <c r="Q87" s="131" t="s">
        <v>38</v>
      </c>
      <c r="R87" s="118">
        <f t="shared" ca="1" si="22"/>
        <v>43784</v>
      </c>
      <c r="S87" s="118">
        <f ca="1">IF(M87&lt;&gt;"",M87,IF(R87=" - "," - ",IF(N87&lt;&gt;"",WORKDAY.INTL(R87,N87-1,weekend,holidays),R87+MAX(O87,1)-1)))</f>
        <v>43769</v>
      </c>
      <c r="T87" s="119"/>
      <c r="U87" s="119"/>
      <c r="V87" s="120"/>
      <c r="W87" s="119"/>
      <c r="X87" s="121"/>
      <c r="Y87" s="121"/>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c r="NZ87" s="123"/>
    </row>
    <row r="88" spans="1:390" s="122" customFormat="1" ht="12">
      <c r="A88" s="138"/>
      <c r="B88" s="138"/>
      <c r="C88" s="139"/>
      <c r="D88" s="110">
        <v>2</v>
      </c>
      <c r="E88" s="111" t="str">
        <f t="shared" si="23"/>
        <v>1.76</v>
      </c>
      <c r="F88" s="113" t="s">
        <v>455</v>
      </c>
      <c r="G88" s="113"/>
      <c r="H88" s="113"/>
      <c r="I88" s="130" t="str">
        <f>E86</f>
        <v>1.74</v>
      </c>
      <c r="J88" s="143" t="str">
        <f>E78</f>
        <v>1.66</v>
      </c>
      <c r="K88" s="114"/>
      <c r="L88" s="115"/>
      <c r="M88" s="115"/>
      <c r="N88" s="116">
        <f>tvalres</f>
        <v>5</v>
      </c>
      <c r="O88" s="124"/>
      <c r="P88" s="125"/>
      <c r="Q88" s="116"/>
      <c r="R88" s="118">
        <f t="shared" ca="1" si="22"/>
        <v>43769</v>
      </c>
      <c r="S88" s="118">
        <f ca="1">IF(M88&lt;&gt;"",M88,IF(R88=" - "," - ",IF(N88&lt;&gt;"",WORKDAY.INTL(R88,N88-1,weekend,holidays),R88+MAX(O88,1)-1)))</f>
        <v>43775</v>
      </c>
      <c r="T88" s="119"/>
      <c r="U88" s="119"/>
      <c r="V88" s="120"/>
      <c r="W88" s="119"/>
      <c r="X88" s="121"/>
      <c r="Y88" s="121"/>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c r="NZ88" s="123"/>
    </row>
    <row r="89" spans="1:390" s="122" customFormat="1" ht="12">
      <c r="A89" s="138"/>
      <c r="B89" s="138"/>
      <c r="C89" s="139"/>
      <c r="D89" s="110">
        <v>2</v>
      </c>
      <c r="E89" s="111" t="str">
        <f>IF(D89="","",IF(D89&gt;prevLevel,IF(prevWBS="","1",prevWBS)&amp;REPT(".1",D89-MAX(prevLevel,1)),IF(ISERROR(FIND(".",prevWBS)),REPT("1.",D89-1)&amp;IFERROR(VALUE(prevWBS)+1,"1"),IF(D89=1,"",IFERROR(LEFT(prevWBS,FIND("^",SUBSTITUTE(prevWBS,".","^",D89-1))),""))&amp;VALUE(TRIM(MID(SUBSTITUTE(prevWBS,".",REPT(" ",LEN(prevWBS))),(D89-1)*LEN(prevWBS)+1,LEN(prevWBS))))+1)))</f>
        <v>1.77</v>
      </c>
      <c r="F89" s="113" t="s">
        <v>315</v>
      </c>
      <c r="G89" s="113" t="s">
        <v>429</v>
      </c>
      <c r="H89" s="113"/>
      <c r="I89" s="143" t="s">
        <v>457</v>
      </c>
      <c r="J89" s="143" t="s">
        <v>458</v>
      </c>
      <c r="K89" s="143" t="s">
        <v>459</v>
      </c>
      <c r="L89" s="115"/>
      <c r="M89" s="115"/>
      <c r="N89" s="124">
        <f>tassMMB</f>
        <v>20</v>
      </c>
      <c r="O89" s="124"/>
      <c r="P89" s="125"/>
      <c r="Q89" s="131" t="s">
        <v>34</v>
      </c>
      <c r="R89" s="118">
        <f t="shared" ca="1" si="22"/>
        <v>43770</v>
      </c>
      <c r="S89" s="118">
        <f t="shared" ref="S89:S102" ca="1" si="25">IF(M89&lt;&gt;"",M89,IF(R89=" - "," - ",IF(N89&lt;&gt;"",WORKDAY.INTL(R89,N89-1,weekend,holidays),R89+MAX(O89,1)-1)))</f>
        <v>43801</v>
      </c>
      <c r="T89" s="119"/>
      <c r="U89" s="119"/>
      <c r="V89" s="120"/>
      <c r="W89" s="119"/>
      <c r="X89" s="121"/>
      <c r="Y89" s="121"/>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c r="NZ89" s="123"/>
    </row>
    <row r="90" spans="1:390" s="122" customFormat="1" ht="12">
      <c r="A90" s="138"/>
      <c r="B90" s="138"/>
      <c r="C90" s="139"/>
      <c r="D90" s="110">
        <v>2</v>
      </c>
      <c r="E90" s="111" t="str">
        <f>IF(D90="","",IF(D90&gt;prevLevel,IF(prevWBS="","1",prevWBS)&amp;REPT(".1",D90-MAX(prevLevel,1)),IF(ISERROR(FIND(".",prevWBS)),REPT("1.",D90-1)&amp;IFERROR(VALUE(prevWBS)+1,"1"),IF(D90=1,"",IFERROR(LEFT(prevWBS,FIND("^",SUBSTITUTE(prevWBS,".","^",D90-1))),""))&amp;VALUE(TRIM(MID(SUBSTITUTE(prevWBS,".",REPT(" ",LEN(prevWBS))),(D90-1)*LEN(prevWBS)+1,LEN(prevWBS))))+1)))</f>
        <v>1.78</v>
      </c>
      <c r="F90" s="113" t="s">
        <v>316</v>
      </c>
      <c r="G90" s="113"/>
      <c r="H90" s="113" t="s">
        <v>408</v>
      </c>
      <c r="I90" s="114" t="str">
        <f>E80</f>
        <v>1.68</v>
      </c>
      <c r="J90" s="143" t="str">
        <f>E89</f>
        <v>1.77</v>
      </c>
      <c r="K90" s="114"/>
      <c r="L90" s="115"/>
      <c r="M90" s="115"/>
      <c r="N90" s="124">
        <f>tvalMMB</f>
        <v>15</v>
      </c>
      <c r="O90" s="124"/>
      <c r="P90" s="125"/>
      <c r="Q90" s="131" t="s">
        <v>37</v>
      </c>
      <c r="R90" s="118">
        <f t="shared" ca="1" si="22"/>
        <v>43836</v>
      </c>
      <c r="S90" s="118">
        <f t="shared" ca="1" si="25"/>
        <v>43857</v>
      </c>
      <c r="T90" s="119"/>
      <c r="U90" s="119"/>
      <c r="V90" s="120"/>
      <c r="W90" s="119"/>
      <c r="X90" s="121"/>
      <c r="Y90" s="121"/>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c r="NZ90" s="123"/>
    </row>
    <row r="91" spans="1:390" s="122" customFormat="1" ht="12">
      <c r="A91" s="138"/>
      <c r="B91" s="138"/>
      <c r="C91" s="139"/>
      <c r="D91" s="110">
        <v>2</v>
      </c>
      <c r="E91" s="111" t="str">
        <f>IF(D91="","",IF(D91&gt;prevLevel,IF(prevWBS="","1",prevWBS)&amp;REPT(".1",D91-MAX(prevLevel,1)),IF(ISERROR(FIND(".",prevWBS)),REPT("1.",D91-1)&amp;IFERROR(VALUE(prevWBS)+1,"1"),IF(D91=1,"",IFERROR(LEFT(prevWBS,FIND("^",SUBSTITUTE(prevWBS,".","^",D91-1))),""))&amp;VALUE(TRIM(MID(SUBSTITUTE(prevWBS,".",REPT(" ",LEN(prevWBS))),(D91-1)*LEN(prevWBS)+1,LEN(prevWBS))))+1)))</f>
        <v>1.79</v>
      </c>
      <c r="F91" s="113" t="s">
        <v>320</v>
      </c>
      <c r="G91" s="113"/>
      <c r="H91" s="113" t="s">
        <v>409</v>
      </c>
      <c r="I91" s="114" t="str">
        <f>E90</f>
        <v>1.78</v>
      </c>
      <c r="J91" s="143" t="str">
        <f>E89</f>
        <v>1.77</v>
      </c>
      <c r="K91" s="114"/>
      <c r="L91" s="115"/>
      <c r="M91" s="115"/>
      <c r="N91" s="124">
        <f>tvalMMB</f>
        <v>15</v>
      </c>
      <c r="O91" s="124"/>
      <c r="P91" s="125"/>
      <c r="Q91" s="131" t="s">
        <v>37</v>
      </c>
      <c r="R91" s="118">
        <f t="shared" ca="1" si="22"/>
        <v>43858</v>
      </c>
      <c r="S91" s="118">
        <f t="shared" ca="1" si="25"/>
        <v>43879</v>
      </c>
      <c r="T91" s="119"/>
      <c r="U91" s="119"/>
      <c r="V91" s="120"/>
      <c r="W91" s="119"/>
      <c r="X91" s="121"/>
      <c r="Y91" s="121"/>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c r="NZ91" s="123"/>
    </row>
    <row r="92" spans="1:390" s="122" customFormat="1" ht="12">
      <c r="A92" s="138"/>
      <c r="B92" s="138"/>
      <c r="C92" s="139"/>
      <c r="D92" s="110">
        <v>2</v>
      </c>
      <c r="E92" s="111" t="str">
        <f t="shared" si="23"/>
        <v>1.80</v>
      </c>
      <c r="F92" s="113" t="s">
        <v>312</v>
      </c>
      <c r="G92" s="113"/>
      <c r="H92" s="113"/>
      <c r="I92" s="114" t="str">
        <f>E59</f>
        <v>1.47</v>
      </c>
      <c r="J92" s="114"/>
      <c r="K92" s="114"/>
      <c r="L92" s="115"/>
      <c r="M92" s="115"/>
      <c r="N92" s="124">
        <f>tfabUCB</f>
        <v>50</v>
      </c>
      <c r="O92" s="124"/>
      <c r="P92" s="125"/>
      <c r="Q92" s="116">
        <v>2</v>
      </c>
      <c r="R92" s="118">
        <f t="shared" ca="1" si="22"/>
        <v>43697</v>
      </c>
      <c r="S92" s="118">
        <f t="shared" ca="1" si="25"/>
        <v>43769</v>
      </c>
      <c r="T92" s="119"/>
      <c r="U92" s="119"/>
      <c r="V92" s="120"/>
      <c r="W92" s="119"/>
      <c r="X92" s="121"/>
      <c r="Y92" s="121"/>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c r="NZ92" s="123"/>
    </row>
    <row r="93" spans="1:390" s="122" customFormat="1" ht="12">
      <c r="A93" s="138"/>
      <c r="B93" s="138"/>
      <c r="C93" s="139"/>
      <c r="D93" s="110">
        <v>2</v>
      </c>
      <c r="E93" s="111" t="str">
        <f t="shared" si="23"/>
        <v>1.81</v>
      </c>
      <c r="F93" s="113" t="s">
        <v>313</v>
      </c>
      <c r="G93" s="145" t="s">
        <v>438</v>
      </c>
      <c r="H93" s="113"/>
      <c r="I93" s="114" t="str">
        <f>E92</f>
        <v>1.80</v>
      </c>
      <c r="J93" s="143" t="str">
        <f>E46</f>
        <v>1.34</v>
      </c>
      <c r="K93" s="143" t="str">
        <f>E65</f>
        <v>1.53</v>
      </c>
      <c r="L93" s="115"/>
      <c r="M93" s="115"/>
      <c r="N93" s="124">
        <f>tassUCB</f>
        <v>7</v>
      </c>
      <c r="O93" s="124"/>
      <c r="P93" s="125"/>
      <c r="Q93" s="131">
        <v>3</v>
      </c>
      <c r="R93" s="118">
        <f t="shared" ca="1" si="22"/>
        <v>43770</v>
      </c>
      <c r="S93" s="118">
        <f t="shared" ca="1" si="25"/>
        <v>43781</v>
      </c>
      <c r="T93" s="119"/>
      <c r="U93" s="119"/>
      <c r="V93" s="120"/>
      <c r="W93" s="119"/>
      <c r="X93" s="121"/>
      <c r="Y93" s="121"/>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c r="NZ93" s="123"/>
    </row>
    <row r="94" spans="1:390" s="122" customFormat="1" ht="12">
      <c r="A94" s="138"/>
      <c r="B94" s="138"/>
      <c r="C94" s="139"/>
      <c r="D94" s="110">
        <v>2</v>
      </c>
      <c r="E94" s="111" t="str">
        <f t="shared" si="23"/>
        <v>1.82</v>
      </c>
      <c r="F94" s="113" t="s">
        <v>289</v>
      </c>
      <c r="G94" s="135" t="s">
        <v>359</v>
      </c>
      <c r="H94" s="113" t="s">
        <v>358</v>
      </c>
      <c r="I94" s="114" t="str">
        <f>E93</f>
        <v>1.81</v>
      </c>
      <c r="J94" s="143" t="str">
        <f>E81</f>
        <v>1.69</v>
      </c>
      <c r="K94" s="114"/>
      <c r="L94" s="115"/>
      <c r="M94" s="115"/>
      <c r="N94" s="124">
        <f>tvalUFM</f>
        <v>30</v>
      </c>
      <c r="O94" s="124"/>
      <c r="P94" s="125"/>
      <c r="Q94" s="131" t="s">
        <v>39</v>
      </c>
      <c r="R94" s="118">
        <f t="shared" ca="1" si="22"/>
        <v>43839</v>
      </c>
      <c r="S94" s="136">
        <f t="shared" ca="1" si="25"/>
        <v>43882</v>
      </c>
      <c r="T94" s="119"/>
      <c r="U94" s="119"/>
      <c r="V94" s="120"/>
      <c r="W94" s="119"/>
      <c r="X94" s="121"/>
      <c r="Y94" s="121"/>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c r="NZ94" s="123"/>
    </row>
    <row r="95" spans="1:390" s="122" customFormat="1" ht="12">
      <c r="A95" s="138"/>
      <c r="B95" s="138"/>
      <c r="C95" s="139"/>
      <c r="D95" s="110">
        <v>2</v>
      </c>
      <c r="E95" s="111" t="str">
        <f t="shared" si="23"/>
        <v>1.83</v>
      </c>
      <c r="F95" s="113" t="s">
        <v>314</v>
      </c>
      <c r="G95" s="145" t="s">
        <v>438</v>
      </c>
      <c r="H95" s="113"/>
      <c r="I95" s="114" t="str">
        <f>E93</f>
        <v>1.81</v>
      </c>
      <c r="J95" s="143" t="s">
        <v>460</v>
      </c>
      <c r="K95" s="143" t="str">
        <f>E92</f>
        <v>1.80</v>
      </c>
      <c r="L95" s="115"/>
      <c r="M95" s="115"/>
      <c r="N95" s="124">
        <f>tassUCB</f>
        <v>7</v>
      </c>
      <c r="O95" s="124"/>
      <c r="P95" s="125"/>
      <c r="Q95" s="131">
        <v>3</v>
      </c>
      <c r="R95" s="118">
        <f t="shared" ca="1" si="22"/>
        <v>43782</v>
      </c>
      <c r="S95" s="118">
        <f t="shared" ca="1" si="25"/>
        <v>43790</v>
      </c>
      <c r="T95" s="119"/>
      <c r="U95" s="119"/>
      <c r="V95" s="120"/>
      <c r="W95" s="119"/>
      <c r="X95" s="121"/>
      <c r="Y95" s="121"/>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c r="NZ95" s="123"/>
    </row>
    <row r="96" spans="1:390" s="122" customFormat="1" ht="12">
      <c r="A96" s="138"/>
      <c r="B96" s="138"/>
      <c r="C96" s="139"/>
      <c r="D96" s="110">
        <v>2</v>
      </c>
      <c r="E96" s="111" t="str">
        <f t="shared" si="23"/>
        <v>1.84</v>
      </c>
      <c r="F96" s="113" t="s">
        <v>294</v>
      </c>
      <c r="G96" s="113"/>
      <c r="H96" s="113" t="s">
        <v>355</v>
      </c>
      <c r="I96" s="114" t="str">
        <f>E95</f>
        <v>1.83</v>
      </c>
      <c r="J96" s="143" t="str">
        <f>E91</f>
        <v>1.79</v>
      </c>
      <c r="K96" s="114"/>
      <c r="L96" s="115"/>
      <c r="M96" s="115"/>
      <c r="N96" s="124">
        <f>tvalUFM</f>
        <v>30</v>
      </c>
      <c r="O96" s="124"/>
      <c r="P96" s="125"/>
      <c r="Q96" s="131" t="s">
        <v>37</v>
      </c>
      <c r="R96" s="118">
        <f t="shared" ca="1" si="22"/>
        <v>43880</v>
      </c>
      <c r="S96" s="118">
        <f t="shared" ca="1" si="25"/>
        <v>43921</v>
      </c>
      <c r="T96" s="119"/>
      <c r="U96" s="119"/>
      <c r="V96" s="120"/>
      <c r="W96" s="119"/>
      <c r="X96" s="121"/>
      <c r="Y96" s="121"/>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c r="NZ96" s="123"/>
    </row>
    <row r="97" spans="1:390" s="122" customFormat="1" ht="12">
      <c r="A97" s="138"/>
      <c r="B97" s="138"/>
      <c r="C97" s="139"/>
      <c r="D97" s="110">
        <v>2</v>
      </c>
      <c r="E97" s="111" t="str">
        <f t="shared" si="23"/>
        <v>1.85</v>
      </c>
      <c r="F97" s="113" t="s">
        <v>356</v>
      </c>
      <c r="G97" s="113"/>
      <c r="H97" s="113"/>
      <c r="I97" s="114" t="str">
        <f>E82</f>
        <v>1.70</v>
      </c>
      <c r="J97" s="143"/>
      <c r="K97" s="114"/>
      <c r="L97" s="115"/>
      <c r="M97" s="115"/>
      <c r="N97" s="124">
        <f>tfabNIST</f>
        <v>30</v>
      </c>
      <c r="O97" s="124"/>
      <c r="P97" s="125"/>
      <c r="Q97" s="116"/>
      <c r="R97" s="118">
        <f t="shared" ca="1" si="22"/>
        <v>43697</v>
      </c>
      <c r="S97" s="118">
        <f t="shared" ca="1" si="25"/>
        <v>43740</v>
      </c>
      <c r="T97" s="119"/>
      <c r="U97" s="119"/>
      <c r="V97" s="120"/>
      <c r="W97" s="119"/>
      <c r="X97" s="121"/>
      <c r="Y97" s="121"/>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c r="NZ97" s="123"/>
    </row>
    <row r="98" spans="1:390" s="122" customFormat="1" ht="12">
      <c r="A98" s="138"/>
      <c r="B98" s="138"/>
      <c r="C98" s="139"/>
      <c r="D98" s="110">
        <v>2</v>
      </c>
      <c r="E98" s="111" t="str">
        <f t="shared" si="23"/>
        <v>1.86</v>
      </c>
      <c r="F98" s="113" t="s">
        <v>431</v>
      </c>
      <c r="G98" s="113" t="s">
        <v>432</v>
      </c>
      <c r="H98" s="113"/>
      <c r="I98" s="114" t="str">
        <f>E97</f>
        <v>1.85</v>
      </c>
      <c r="J98" s="114"/>
      <c r="K98" s="114"/>
      <c r="L98" s="115"/>
      <c r="M98" s="115"/>
      <c r="N98" s="124">
        <f>tassSP</f>
        <v>3</v>
      </c>
      <c r="O98" s="124"/>
      <c r="P98" s="125"/>
      <c r="Q98" s="131">
        <v>5</v>
      </c>
      <c r="R98" s="118">
        <f t="shared" ca="1" si="22"/>
        <v>43741</v>
      </c>
      <c r="S98" s="118">
        <f t="shared" ca="1" si="25"/>
        <v>43745</v>
      </c>
      <c r="T98" s="119"/>
      <c r="U98" s="119"/>
      <c r="V98" s="120"/>
      <c r="W98" s="119"/>
      <c r="X98" s="121"/>
      <c r="Y98" s="121"/>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A98" s="123"/>
      <c r="CB98" s="123"/>
      <c r="CC98" s="123"/>
      <c r="CD98" s="123"/>
      <c r="CE98" s="123"/>
      <c r="CF98" s="123"/>
      <c r="CG98" s="123"/>
      <c r="CH98" s="123"/>
      <c r="CI98" s="123"/>
      <c r="CJ98" s="123"/>
      <c r="CK98" s="123"/>
      <c r="CL98" s="123"/>
      <c r="CM98" s="123"/>
      <c r="CN98" s="123"/>
      <c r="CO98" s="123"/>
      <c r="CP98" s="123"/>
      <c r="CQ98" s="123"/>
      <c r="CR98" s="123"/>
      <c r="CS98" s="123"/>
      <c r="CT98" s="123"/>
      <c r="CU98" s="123"/>
      <c r="CV98" s="123"/>
      <c r="CW98" s="123"/>
      <c r="CX98" s="123"/>
      <c r="CY98" s="123"/>
      <c r="CZ98" s="123"/>
      <c r="DA98" s="123"/>
      <c r="DB98" s="123"/>
      <c r="DC98" s="123"/>
      <c r="DD98" s="123"/>
      <c r="DE98" s="123"/>
      <c r="DF98" s="123"/>
      <c r="DG98" s="123"/>
      <c r="DH98" s="123"/>
      <c r="DI98" s="123"/>
      <c r="DJ98" s="123"/>
      <c r="DK98" s="123"/>
      <c r="DL98" s="123"/>
      <c r="DM98" s="123"/>
      <c r="DN98" s="123"/>
      <c r="DO98" s="123"/>
      <c r="DP98" s="123"/>
      <c r="DQ98" s="123"/>
      <c r="DR98" s="123"/>
      <c r="DS98" s="123"/>
      <c r="DT98" s="123"/>
      <c r="DU98" s="123"/>
      <c r="DV98" s="123"/>
      <c r="DW98" s="123"/>
      <c r="DX98" s="123"/>
      <c r="DY98" s="123"/>
      <c r="DZ98" s="123"/>
      <c r="EA98" s="123"/>
      <c r="EB98" s="123"/>
      <c r="EC98" s="123"/>
      <c r="ED98" s="123"/>
      <c r="EE98" s="123"/>
      <c r="EF98" s="123"/>
      <c r="EG98" s="123"/>
      <c r="EH98" s="123"/>
      <c r="EI98" s="123"/>
      <c r="EJ98" s="123"/>
      <c r="EK98" s="123"/>
      <c r="EL98" s="123"/>
      <c r="EM98" s="123"/>
      <c r="EN98" s="123"/>
      <c r="EO98" s="123"/>
      <c r="EP98" s="123"/>
      <c r="EQ98" s="123"/>
      <c r="ER98" s="123"/>
      <c r="ES98" s="123"/>
      <c r="ET98" s="123"/>
      <c r="EU98" s="123"/>
      <c r="EV98" s="123"/>
      <c r="EW98" s="123"/>
      <c r="EX98" s="123"/>
      <c r="EY98" s="123"/>
      <c r="EZ98" s="123"/>
      <c r="FA98" s="123"/>
      <c r="FB98" s="123"/>
      <c r="FC98" s="123"/>
      <c r="FD98" s="123"/>
      <c r="FE98" s="123"/>
      <c r="FF98" s="123"/>
      <c r="FG98" s="123"/>
      <c r="FH98" s="123"/>
      <c r="FI98" s="123"/>
      <c r="FJ98" s="123"/>
      <c r="FK98" s="123"/>
      <c r="FL98" s="123"/>
      <c r="FM98" s="123"/>
      <c r="FN98" s="123"/>
      <c r="FO98" s="123"/>
      <c r="FP98" s="123"/>
      <c r="FQ98" s="123"/>
      <c r="FR98" s="123"/>
      <c r="FS98" s="123"/>
      <c r="FT98" s="123"/>
      <c r="FU98" s="123"/>
      <c r="FV98" s="123"/>
      <c r="FW98" s="123"/>
      <c r="FX98" s="123"/>
      <c r="FY98" s="123"/>
      <c r="FZ98" s="123"/>
      <c r="GA98" s="123"/>
      <c r="GB98" s="123"/>
      <c r="GC98" s="123"/>
      <c r="GD98" s="123"/>
      <c r="GE98" s="123"/>
      <c r="GF98" s="123"/>
      <c r="GG98" s="123"/>
      <c r="GH98" s="123"/>
      <c r="GI98" s="123"/>
      <c r="GJ98" s="123"/>
      <c r="GK98" s="123"/>
      <c r="GL98" s="123"/>
      <c r="GM98" s="123"/>
      <c r="GN98" s="123"/>
      <c r="GO98" s="123"/>
      <c r="GP98" s="123"/>
      <c r="GQ98" s="123"/>
      <c r="GR98" s="123"/>
      <c r="GS98" s="123"/>
      <c r="GT98" s="123"/>
      <c r="GU98" s="123"/>
      <c r="GV98" s="123"/>
      <c r="GW98" s="123"/>
      <c r="GX98" s="123"/>
      <c r="GY98" s="123"/>
      <c r="GZ98" s="123"/>
      <c r="HA98" s="123"/>
      <c r="HB98" s="123"/>
      <c r="HC98" s="123"/>
      <c r="HD98" s="123"/>
      <c r="HE98" s="123"/>
      <c r="HF98" s="123"/>
      <c r="HG98" s="123"/>
      <c r="HH98" s="123"/>
      <c r="HI98" s="123"/>
      <c r="HJ98" s="123"/>
      <c r="HK98" s="123"/>
      <c r="HL98" s="123"/>
      <c r="HM98" s="123"/>
      <c r="HN98" s="123"/>
      <c r="HO98" s="123"/>
      <c r="HP98" s="123"/>
      <c r="HQ98" s="123"/>
      <c r="HR98" s="123"/>
      <c r="HS98" s="123"/>
      <c r="HT98" s="123"/>
      <c r="HU98" s="123"/>
      <c r="HV98" s="123"/>
      <c r="HW98" s="123"/>
      <c r="HX98" s="123"/>
      <c r="HY98" s="123"/>
      <c r="HZ98" s="123"/>
      <c r="IA98" s="123"/>
      <c r="IB98" s="123"/>
      <c r="IC98" s="123"/>
      <c r="ID98" s="123"/>
      <c r="IE98" s="123"/>
      <c r="IF98" s="123"/>
      <c r="IG98" s="123"/>
      <c r="IH98" s="123"/>
      <c r="II98" s="123"/>
      <c r="IJ98" s="123"/>
      <c r="IK98" s="123"/>
      <c r="IL98" s="123"/>
      <c r="IM98" s="123"/>
      <c r="IN98" s="123"/>
      <c r="IO98" s="123"/>
      <c r="IP98" s="123"/>
      <c r="IQ98" s="123"/>
      <c r="IR98" s="123"/>
      <c r="IS98" s="123"/>
      <c r="IT98" s="123"/>
      <c r="IU98" s="123"/>
      <c r="IV98" s="123"/>
      <c r="IW98" s="123"/>
      <c r="IX98" s="123"/>
      <c r="IY98" s="123"/>
      <c r="IZ98" s="123"/>
      <c r="JA98" s="123"/>
      <c r="JB98" s="123"/>
      <c r="JC98" s="123"/>
      <c r="JD98" s="123"/>
      <c r="JE98" s="123"/>
      <c r="JF98" s="123"/>
      <c r="JG98" s="123"/>
      <c r="JH98" s="123"/>
      <c r="JI98" s="123"/>
      <c r="JJ98" s="123"/>
      <c r="JK98" s="123"/>
      <c r="JL98" s="123"/>
      <c r="JM98" s="123"/>
      <c r="JN98" s="123"/>
      <c r="JO98" s="123"/>
      <c r="JP98" s="123"/>
      <c r="JQ98" s="123"/>
      <c r="JR98" s="123"/>
      <c r="JS98" s="123"/>
      <c r="JT98" s="123"/>
      <c r="JU98" s="123"/>
      <c r="JV98" s="123"/>
      <c r="JW98" s="123"/>
      <c r="JX98" s="123"/>
      <c r="JY98" s="123"/>
      <c r="JZ98" s="123"/>
      <c r="KA98" s="123"/>
      <c r="KB98" s="123"/>
      <c r="KC98" s="123"/>
      <c r="KD98" s="123"/>
      <c r="KE98" s="123"/>
      <c r="KF98" s="123"/>
      <c r="KG98" s="123"/>
      <c r="KH98" s="123"/>
      <c r="KI98" s="123"/>
      <c r="KJ98" s="123"/>
      <c r="KK98" s="123"/>
      <c r="KL98" s="123"/>
      <c r="KM98" s="123"/>
      <c r="KN98" s="123"/>
      <c r="KO98" s="123"/>
      <c r="KP98" s="123"/>
      <c r="KQ98" s="123"/>
      <c r="KR98" s="123"/>
      <c r="KS98" s="123"/>
      <c r="KT98" s="123"/>
      <c r="KU98" s="123"/>
      <c r="KV98" s="123"/>
      <c r="KW98" s="123"/>
      <c r="KX98" s="123"/>
      <c r="KY98" s="123"/>
      <c r="KZ98" s="123"/>
      <c r="LA98" s="123"/>
      <c r="LB98" s="123"/>
      <c r="LC98" s="123"/>
      <c r="LD98" s="123"/>
      <c r="LE98" s="123"/>
      <c r="LF98" s="123"/>
      <c r="LG98" s="123"/>
      <c r="LH98" s="123"/>
      <c r="LI98" s="123"/>
      <c r="LJ98" s="123"/>
      <c r="LK98" s="123"/>
      <c r="LL98" s="123"/>
      <c r="LM98" s="123"/>
      <c r="LN98" s="123"/>
      <c r="LO98" s="123"/>
      <c r="LP98" s="123"/>
      <c r="LQ98" s="123"/>
      <c r="LR98" s="123"/>
      <c r="LS98" s="123"/>
      <c r="LT98" s="123"/>
      <c r="LU98" s="123"/>
      <c r="LV98" s="123"/>
      <c r="LW98" s="123"/>
      <c r="LX98" s="123"/>
      <c r="LY98" s="123"/>
      <c r="LZ98" s="123"/>
      <c r="MA98" s="123"/>
      <c r="MB98" s="123"/>
      <c r="MC98" s="123"/>
      <c r="MD98" s="123"/>
      <c r="ME98" s="123"/>
      <c r="MF98" s="123"/>
      <c r="MG98" s="123"/>
      <c r="MH98" s="123"/>
      <c r="MI98" s="123"/>
      <c r="MJ98" s="123"/>
      <c r="MK98" s="123"/>
      <c r="ML98" s="123"/>
      <c r="MM98" s="123"/>
      <c r="MN98" s="123"/>
      <c r="MO98" s="123"/>
      <c r="MP98" s="123"/>
      <c r="MQ98" s="123"/>
      <c r="MR98" s="123"/>
      <c r="MS98" s="123"/>
      <c r="MT98" s="123"/>
      <c r="MU98" s="123"/>
      <c r="MV98" s="123"/>
      <c r="MW98" s="123"/>
      <c r="MX98" s="123"/>
      <c r="MY98" s="123"/>
      <c r="MZ98" s="123"/>
      <c r="NA98" s="123"/>
      <c r="NB98" s="123"/>
      <c r="NC98" s="123"/>
      <c r="ND98" s="123"/>
      <c r="NE98" s="123"/>
      <c r="NF98" s="123"/>
      <c r="NG98" s="123"/>
      <c r="NH98" s="123"/>
      <c r="NI98" s="123"/>
      <c r="NJ98" s="123"/>
      <c r="NK98" s="123"/>
      <c r="NL98" s="123"/>
      <c r="NM98" s="123"/>
      <c r="NN98" s="123"/>
      <c r="NO98" s="123"/>
      <c r="NP98" s="123"/>
      <c r="NQ98" s="123"/>
      <c r="NR98" s="123"/>
      <c r="NS98" s="123"/>
      <c r="NT98" s="123"/>
      <c r="NU98" s="123"/>
      <c r="NV98" s="123"/>
      <c r="NW98" s="123"/>
      <c r="NX98" s="123"/>
      <c r="NY98" s="123"/>
      <c r="NZ98" s="123"/>
    </row>
    <row r="99" spans="1:390" s="122" customFormat="1" ht="12">
      <c r="A99" s="138"/>
      <c r="B99" s="138"/>
      <c r="C99" s="139"/>
      <c r="D99" s="110">
        <v>2</v>
      </c>
      <c r="E99" s="111" t="str">
        <f>IF(D99="","",IF(D99&gt;prevLevel,IF(prevWBS="","1",prevWBS)&amp;REPT(".1",D99-MAX(prevLevel,1)),IF(ISERROR(FIND(".",prevWBS)),REPT("1.",D99-1)&amp;IFERROR(VALUE(prevWBS)+1,"1"),IF(D99=1,"",IFERROR(LEFT(prevWBS,FIND("^",SUBSTITUTE(prevWBS,".","^",D99-1))),""))&amp;VALUE(TRIM(MID(SUBSTITUTE(prevWBS,".",REPT(" ",LEN(prevWBS))),(D99-1)*LEN(prevWBS)+1,LEN(prevWBS))))+1)))</f>
        <v>1.87</v>
      </c>
      <c r="F99" s="113" t="s">
        <v>485</v>
      </c>
      <c r="G99" s="113"/>
      <c r="H99" s="113"/>
      <c r="I99" s="114" t="str">
        <f>E98</f>
        <v>1.86</v>
      </c>
      <c r="J99" s="114" t="str">
        <f>E61</f>
        <v>1.49</v>
      </c>
      <c r="K99" s="114"/>
      <c r="L99" s="115"/>
      <c r="M99" s="115"/>
      <c r="N99" s="124">
        <f>tvalSP</f>
        <v>17</v>
      </c>
      <c r="O99" s="124"/>
      <c r="P99" s="125"/>
      <c r="Q99" s="131">
        <v>6</v>
      </c>
      <c r="R99" s="118">
        <f t="shared" ca="1" si="22"/>
        <v>43746</v>
      </c>
      <c r="S99" s="118">
        <f ca="1">IF(M99&lt;&gt;"",M99,IF(R99=" - "," - ",IF(N99&lt;&gt;"",WORKDAY.INTL(R99,N99-1,weekend,holidays),R99+MAX(O99,1)-1)))</f>
        <v>43769</v>
      </c>
      <c r="T99" s="119"/>
      <c r="U99" s="119"/>
      <c r="V99" s="120"/>
      <c r="W99" s="119"/>
      <c r="X99" s="121"/>
      <c r="Y99" s="121"/>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3"/>
      <c r="CD99" s="123"/>
      <c r="CE99" s="123"/>
      <c r="CF99" s="123"/>
      <c r="CG99" s="123"/>
      <c r="CH99" s="123"/>
      <c r="CI99" s="123"/>
      <c r="CJ99" s="123"/>
      <c r="CK99" s="123"/>
      <c r="CL99" s="123"/>
      <c r="CM99" s="123"/>
      <c r="CN99" s="123"/>
      <c r="CO99" s="123"/>
      <c r="CP99" s="123"/>
      <c r="CQ99" s="123"/>
      <c r="CR99" s="123"/>
      <c r="CS99" s="123"/>
      <c r="CT99" s="123"/>
      <c r="CU99" s="123"/>
      <c r="CV99" s="123"/>
      <c r="CW99" s="123"/>
      <c r="CX99" s="123"/>
      <c r="CY99" s="123"/>
      <c r="CZ99" s="123"/>
      <c r="DA99" s="123"/>
      <c r="DB99" s="123"/>
      <c r="DC99" s="123"/>
      <c r="DD99" s="123"/>
      <c r="DE99" s="123"/>
      <c r="DF99" s="123"/>
      <c r="DG99" s="123"/>
      <c r="DH99" s="123"/>
      <c r="DI99" s="123"/>
      <c r="DJ99" s="123"/>
      <c r="DK99" s="123"/>
      <c r="DL99" s="123"/>
      <c r="DM99" s="123"/>
      <c r="DN99" s="123"/>
      <c r="DO99" s="123"/>
      <c r="DP99" s="123"/>
      <c r="DQ99" s="123"/>
      <c r="DR99" s="123"/>
      <c r="DS99" s="123"/>
      <c r="DT99" s="123"/>
      <c r="DU99" s="123"/>
      <c r="DV99" s="123"/>
      <c r="DW99" s="123"/>
      <c r="DX99" s="123"/>
      <c r="DY99" s="123"/>
      <c r="DZ99" s="123"/>
      <c r="EA99" s="123"/>
      <c r="EB99" s="123"/>
      <c r="EC99" s="123"/>
      <c r="ED99" s="123"/>
      <c r="EE99" s="123"/>
      <c r="EF99" s="123"/>
      <c r="EG99" s="123"/>
      <c r="EH99" s="123"/>
      <c r="EI99" s="123"/>
      <c r="EJ99" s="123"/>
      <c r="EK99" s="123"/>
      <c r="EL99" s="123"/>
      <c r="EM99" s="123"/>
      <c r="EN99" s="123"/>
      <c r="EO99" s="123"/>
      <c r="EP99" s="123"/>
      <c r="EQ99" s="123"/>
      <c r="ER99" s="123"/>
      <c r="ES99" s="123"/>
      <c r="ET99" s="123"/>
      <c r="EU99" s="123"/>
      <c r="EV99" s="123"/>
      <c r="EW99" s="123"/>
      <c r="EX99" s="123"/>
      <c r="EY99" s="123"/>
      <c r="EZ99" s="123"/>
      <c r="FA99" s="123"/>
      <c r="FB99" s="123"/>
      <c r="FC99" s="123"/>
      <c r="FD99" s="123"/>
      <c r="FE99" s="123"/>
      <c r="FF99" s="123"/>
      <c r="FG99" s="123"/>
      <c r="FH99" s="123"/>
      <c r="FI99" s="123"/>
      <c r="FJ99" s="123"/>
      <c r="FK99" s="123"/>
      <c r="FL99" s="123"/>
      <c r="FM99" s="123"/>
      <c r="FN99" s="123"/>
      <c r="FO99" s="123"/>
      <c r="FP99" s="123"/>
      <c r="FQ99" s="123"/>
      <c r="FR99" s="123"/>
      <c r="FS99" s="123"/>
      <c r="FT99" s="123"/>
      <c r="FU99" s="123"/>
      <c r="FV99" s="123"/>
      <c r="FW99" s="123"/>
      <c r="FX99" s="123"/>
      <c r="FY99" s="123"/>
      <c r="FZ99" s="123"/>
      <c r="GA99" s="123"/>
      <c r="GB99" s="123"/>
      <c r="GC99" s="123"/>
      <c r="GD99" s="123"/>
      <c r="GE99" s="123"/>
      <c r="GF99" s="123"/>
      <c r="GG99" s="123"/>
      <c r="GH99" s="123"/>
      <c r="GI99" s="123"/>
      <c r="GJ99" s="123"/>
      <c r="GK99" s="123"/>
      <c r="GL99" s="123"/>
      <c r="GM99" s="123"/>
      <c r="GN99" s="123"/>
      <c r="GO99" s="123"/>
      <c r="GP99" s="123"/>
      <c r="GQ99" s="123"/>
      <c r="GR99" s="123"/>
      <c r="GS99" s="123"/>
      <c r="GT99" s="123"/>
      <c r="GU99" s="123"/>
      <c r="GV99" s="123"/>
      <c r="GW99" s="123"/>
      <c r="GX99" s="123"/>
      <c r="GY99" s="123"/>
      <c r="GZ99" s="123"/>
      <c r="HA99" s="123"/>
      <c r="HB99" s="123"/>
      <c r="HC99" s="123"/>
      <c r="HD99" s="123"/>
      <c r="HE99" s="123"/>
      <c r="HF99" s="123"/>
      <c r="HG99" s="123"/>
      <c r="HH99" s="123"/>
      <c r="HI99" s="123"/>
      <c r="HJ99" s="123"/>
      <c r="HK99" s="123"/>
      <c r="HL99" s="123"/>
      <c r="HM99" s="123"/>
      <c r="HN99" s="123"/>
      <c r="HO99" s="123"/>
      <c r="HP99" s="123"/>
      <c r="HQ99" s="123"/>
      <c r="HR99" s="123"/>
      <c r="HS99" s="123"/>
      <c r="HT99" s="123"/>
      <c r="HU99" s="123"/>
      <c r="HV99" s="123"/>
      <c r="HW99" s="123"/>
      <c r="HX99" s="123"/>
      <c r="HY99" s="123"/>
      <c r="HZ99" s="123"/>
      <c r="IA99" s="123"/>
      <c r="IB99" s="123"/>
      <c r="IC99" s="123"/>
      <c r="ID99" s="123"/>
      <c r="IE99" s="123"/>
      <c r="IF99" s="123"/>
      <c r="IG99" s="123"/>
      <c r="IH99" s="123"/>
      <c r="II99" s="123"/>
      <c r="IJ99" s="123"/>
      <c r="IK99" s="123"/>
      <c r="IL99" s="123"/>
      <c r="IM99" s="123"/>
      <c r="IN99" s="123"/>
      <c r="IO99" s="123"/>
      <c r="IP99" s="123"/>
      <c r="IQ99" s="123"/>
      <c r="IR99" s="123"/>
      <c r="IS99" s="123"/>
      <c r="IT99" s="123"/>
      <c r="IU99" s="123"/>
      <c r="IV99" s="123"/>
      <c r="IW99" s="123"/>
      <c r="IX99" s="123"/>
      <c r="IY99" s="123"/>
      <c r="IZ99" s="123"/>
      <c r="JA99" s="123"/>
      <c r="JB99" s="123"/>
      <c r="JC99" s="123"/>
      <c r="JD99" s="123"/>
      <c r="JE99" s="123"/>
      <c r="JF99" s="123"/>
      <c r="JG99" s="123"/>
      <c r="JH99" s="123"/>
      <c r="JI99" s="123"/>
      <c r="JJ99" s="123"/>
      <c r="JK99" s="123"/>
      <c r="JL99" s="123"/>
      <c r="JM99" s="123"/>
      <c r="JN99" s="123"/>
      <c r="JO99" s="123"/>
      <c r="JP99" s="123"/>
      <c r="JQ99" s="123"/>
      <c r="JR99" s="123"/>
      <c r="JS99" s="123"/>
      <c r="JT99" s="123"/>
      <c r="JU99" s="123"/>
      <c r="JV99" s="123"/>
      <c r="JW99" s="123"/>
      <c r="JX99" s="123"/>
      <c r="JY99" s="123"/>
      <c r="JZ99" s="123"/>
      <c r="KA99" s="123"/>
      <c r="KB99" s="123"/>
      <c r="KC99" s="123"/>
      <c r="KD99" s="123"/>
      <c r="KE99" s="123"/>
      <c r="KF99" s="123"/>
      <c r="KG99" s="123"/>
      <c r="KH99" s="123"/>
      <c r="KI99" s="123"/>
      <c r="KJ99" s="123"/>
      <c r="KK99" s="123"/>
      <c r="KL99" s="123"/>
      <c r="KM99" s="123"/>
      <c r="KN99" s="123"/>
      <c r="KO99" s="123"/>
      <c r="KP99" s="123"/>
      <c r="KQ99" s="123"/>
      <c r="KR99" s="123"/>
      <c r="KS99" s="123"/>
      <c r="KT99" s="123"/>
      <c r="KU99" s="123"/>
      <c r="KV99" s="123"/>
      <c r="KW99" s="123"/>
      <c r="KX99" s="123"/>
      <c r="KY99" s="123"/>
      <c r="KZ99" s="123"/>
      <c r="LA99" s="123"/>
      <c r="LB99" s="123"/>
      <c r="LC99" s="123"/>
      <c r="LD99" s="123"/>
      <c r="LE99" s="123"/>
      <c r="LF99" s="123"/>
      <c r="LG99" s="123"/>
      <c r="LH99" s="123"/>
      <c r="LI99" s="123"/>
      <c r="LJ99" s="123"/>
      <c r="LK99" s="123"/>
      <c r="LL99" s="123"/>
      <c r="LM99" s="123"/>
      <c r="LN99" s="123"/>
      <c r="LO99" s="123"/>
      <c r="LP99" s="123"/>
      <c r="LQ99" s="123"/>
      <c r="LR99" s="123"/>
      <c r="LS99" s="123"/>
      <c r="LT99" s="123"/>
      <c r="LU99" s="123"/>
      <c r="LV99" s="123"/>
      <c r="LW99" s="123"/>
      <c r="LX99" s="123"/>
      <c r="LY99" s="123"/>
      <c r="LZ99" s="123"/>
      <c r="MA99" s="123"/>
      <c r="MB99" s="123"/>
      <c r="MC99" s="123"/>
      <c r="MD99" s="123"/>
      <c r="ME99" s="123"/>
      <c r="MF99" s="123"/>
      <c r="MG99" s="123"/>
      <c r="MH99" s="123"/>
      <c r="MI99" s="123"/>
      <c r="MJ99" s="123"/>
      <c r="MK99" s="123"/>
      <c r="ML99" s="123"/>
      <c r="MM99" s="123"/>
      <c r="MN99" s="123"/>
      <c r="MO99" s="123"/>
      <c r="MP99" s="123"/>
      <c r="MQ99" s="123"/>
      <c r="MR99" s="123"/>
      <c r="MS99" s="123"/>
      <c r="MT99" s="123"/>
      <c r="MU99" s="123"/>
      <c r="MV99" s="123"/>
      <c r="MW99" s="123"/>
      <c r="MX99" s="123"/>
      <c r="MY99" s="123"/>
      <c r="MZ99" s="123"/>
      <c r="NA99" s="123"/>
      <c r="NB99" s="123"/>
      <c r="NC99" s="123"/>
      <c r="ND99" s="123"/>
      <c r="NE99" s="123"/>
      <c r="NF99" s="123"/>
      <c r="NG99" s="123"/>
      <c r="NH99" s="123"/>
      <c r="NI99" s="123"/>
      <c r="NJ99" s="123"/>
      <c r="NK99" s="123"/>
      <c r="NL99" s="123"/>
      <c r="NM99" s="123"/>
      <c r="NN99" s="123"/>
      <c r="NO99" s="123"/>
      <c r="NP99" s="123"/>
      <c r="NQ99" s="123"/>
      <c r="NR99" s="123"/>
      <c r="NS99" s="123"/>
      <c r="NT99" s="123"/>
      <c r="NU99" s="123"/>
      <c r="NV99" s="123"/>
      <c r="NW99" s="123"/>
      <c r="NX99" s="123"/>
      <c r="NY99" s="123"/>
      <c r="NZ99" s="123"/>
    </row>
    <row r="100" spans="1:390" s="122" customFormat="1" ht="12">
      <c r="A100" s="138"/>
      <c r="B100" s="138"/>
      <c r="C100" s="139"/>
      <c r="D100" s="110">
        <v>2</v>
      </c>
      <c r="E100" s="111" t="str">
        <f t="shared" si="23"/>
        <v>1.88</v>
      </c>
      <c r="F100" s="113" t="s">
        <v>317</v>
      </c>
      <c r="G100" s="113" t="s">
        <v>432</v>
      </c>
      <c r="H100" s="113"/>
      <c r="I100" s="114" t="str">
        <f>E53</f>
        <v>1.41</v>
      </c>
      <c r="J100" s="114" t="str">
        <f>E97</f>
        <v>1.85</v>
      </c>
      <c r="K100" s="114" t="str">
        <f>E98</f>
        <v>1.86</v>
      </c>
      <c r="L100" s="115"/>
      <c r="M100" s="115"/>
      <c r="N100" s="124">
        <f>tassNIST</f>
        <v>6</v>
      </c>
      <c r="O100" s="124"/>
      <c r="P100" s="125"/>
      <c r="Q100" s="131">
        <v>5</v>
      </c>
      <c r="R100" s="118">
        <f t="shared" ca="1" si="22"/>
        <v>43788</v>
      </c>
      <c r="S100" s="118">
        <f t="shared" ca="1" si="25"/>
        <v>43795</v>
      </c>
      <c r="T100" s="119"/>
      <c r="U100" s="119"/>
      <c r="V100" s="120"/>
      <c r="W100" s="119"/>
      <c r="X100" s="121"/>
      <c r="Y100" s="121"/>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A100" s="123"/>
      <c r="CB100" s="123"/>
      <c r="CC100" s="123"/>
      <c r="CD100" s="123"/>
      <c r="CE100" s="123"/>
      <c r="CF100" s="123"/>
      <c r="CG100" s="123"/>
      <c r="CH100" s="123"/>
      <c r="CI100" s="123"/>
      <c r="CJ100" s="123"/>
      <c r="CK100" s="123"/>
      <c r="CL100" s="123"/>
      <c r="CM100" s="123"/>
      <c r="CN100" s="123"/>
      <c r="CO100" s="123"/>
      <c r="CP100" s="123"/>
      <c r="CQ100" s="123"/>
      <c r="CR100" s="123"/>
      <c r="CS100" s="123"/>
      <c r="CT100" s="123"/>
      <c r="CU100" s="123"/>
      <c r="CV100" s="123"/>
      <c r="CW100" s="123"/>
      <c r="CX100" s="123"/>
      <c r="CY100" s="123"/>
      <c r="CZ100" s="123"/>
      <c r="DA100" s="123"/>
      <c r="DB100" s="123"/>
      <c r="DC100" s="123"/>
      <c r="DD100" s="123"/>
      <c r="DE100" s="123"/>
      <c r="DF100" s="123"/>
      <c r="DG100" s="123"/>
      <c r="DH100" s="123"/>
      <c r="DI100" s="123"/>
      <c r="DJ100" s="123"/>
      <c r="DK100" s="123"/>
      <c r="DL100" s="123"/>
      <c r="DM100" s="123"/>
      <c r="DN100" s="123"/>
      <c r="DO100" s="123"/>
      <c r="DP100" s="123"/>
      <c r="DQ100" s="123"/>
      <c r="DR100" s="123"/>
      <c r="DS100" s="123"/>
      <c r="DT100" s="123"/>
      <c r="DU100" s="123"/>
      <c r="DV100" s="123"/>
      <c r="DW100" s="123"/>
      <c r="DX100" s="123"/>
      <c r="DY100" s="123"/>
      <c r="DZ100" s="123"/>
      <c r="EA100" s="123"/>
      <c r="EB100" s="123"/>
      <c r="EC100" s="123"/>
      <c r="ED100" s="123"/>
      <c r="EE100" s="123"/>
      <c r="EF100" s="123"/>
      <c r="EG100" s="123"/>
      <c r="EH100" s="123"/>
      <c r="EI100" s="123"/>
      <c r="EJ100" s="123"/>
      <c r="EK100" s="123"/>
      <c r="EL100" s="123"/>
      <c r="EM100" s="123"/>
      <c r="EN100" s="123"/>
      <c r="EO100" s="123"/>
      <c r="EP100" s="123"/>
      <c r="EQ100" s="123"/>
      <c r="ER100" s="123"/>
      <c r="ES100" s="123"/>
      <c r="ET100" s="123"/>
      <c r="EU100" s="123"/>
      <c r="EV100" s="123"/>
      <c r="EW100" s="123"/>
      <c r="EX100" s="123"/>
      <c r="EY100" s="123"/>
      <c r="EZ100" s="123"/>
      <c r="FA100" s="123"/>
      <c r="FB100" s="123"/>
      <c r="FC100" s="123"/>
      <c r="FD100" s="123"/>
      <c r="FE100" s="123"/>
      <c r="FF100" s="123"/>
      <c r="FG100" s="123"/>
      <c r="FH100" s="123"/>
      <c r="FI100" s="123"/>
      <c r="FJ100" s="123"/>
      <c r="FK100" s="123"/>
      <c r="FL100" s="123"/>
      <c r="FM100" s="123"/>
      <c r="FN100" s="123"/>
      <c r="FO100" s="123"/>
      <c r="FP100" s="123"/>
      <c r="FQ100" s="123"/>
      <c r="FR100" s="123"/>
      <c r="FS100" s="123"/>
      <c r="FT100" s="123"/>
      <c r="FU100" s="123"/>
      <c r="FV100" s="123"/>
      <c r="FW100" s="123"/>
      <c r="FX100" s="123"/>
      <c r="FY100" s="123"/>
      <c r="FZ100" s="123"/>
      <c r="GA100" s="123"/>
      <c r="GB100" s="123"/>
      <c r="GC100" s="123"/>
      <c r="GD100" s="123"/>
      <c r="GE100" s="123"/>
      <c r="GF100" s="123"/>
      <c r="GG100" s="123"/>
      <c r="GH100" s="123"/>
      <c r="GI100" s="123"/>
      <c r="GJ100" s="123"/>
      <c r="GK100" s="123"/>
      <c r="GL100" s="123"/>
      <c r="GM100" s="123"/>
      <c r="GN100" s="123"/>
      <c r="GO100" s="123"/>
      <c r="GP100" s="123"/>
      <c r="GQ100" s="123"/>
      <c r="GR100" s="123"/>
      <c r="GS100" s="123"/>
      <c r="GT100" s="123"/>
      <c r="GU100" s="123"/>
      <c r="GV100" s="123"/>
      <c r="GW100" s="123"/>
      <c r="GX100" s="123"/>
      <c r="GY100" s="123"/>
      <c r="GZ100" s="123"/>
      <c r="HA100" s="123"/>
      <c r="HB100" s="123"/>
      <c r="HC100" s="123"/>
      <c r="HD100" s="123"/>
      <c r="HE100" s="123"/>
      <c r="HF100" s="123"/>
      <c r="HG100" s="123"/>
      <c r="HH100" s="123"/>
      <c r="HI100" s="123"/>
      <c r="HJ100" s="123"/>
      <c r="HK100" s="123"/>
      <c r="HL100" s="123"/>
      <c r="HM100" s="123"/>
      <c r="HN100" s="123"/>
      <c r="HO100" s="123"/>
      <c r="HP100" s="123"/>
      <c r="HQ100" s="123"/>
      <c r="HR100" s="123"/>
      <c r="HS100" s="123"/>
      <c r="HT100" s="123"/>
      <c r="HU100" s="123"/>
      <c r="HV100" s="123"/>
      <c r="HW100" s="123"/>
      <c r="HX100" s="123"/>
      <c r="HY100" s="123"/>
      <c r="HZ100" s="123"/>
      <c r="IA100" s="123"/>
      <c r="IB100" s="123"/>
      <c r="IC100" s="123"/>
      <c r="ID100" s="123"/>
      <c r="IE100" s="123"/>
      <c r="IF100" s="123"/>
      <c r="IG100" s="123"/>
      <c r="IH100" s="123"/>
      <c r="II100" s="123"/>
      <c r="IJ100" s="123"/>
      <c r="IK100" s="123"/>
      <c r="IL100" s="123"/>
      <c r="IM100" s="123"/>
      <c r="IN100" s="123"/>
      <c r="IO100" s="123"/>
      <c r="IP100" s="123"/>
      <c r="IQ100" s="123"/>
      <c r="IR100" s="123"/>
      <c r="IS100" s="123"/>
      <c r="IT100" s="123"/>
      <c r="IU100" s="123"/>
      <c r="IV100" s="123"/>
      <c r="IW100" s="123"/>
      <c r="IX100" s="123"/>
      <c r="IY100" s="123"/>
      <c r="IZ100" s="123"/>
      <c r="JA100" s="123"/>
      <c r="JB100" s="123"/>
      <c r="JC100" s="123"/>
      <c r="JD100" s="123"/>
      <c r="JE100" s="123"/>
      <c r="JF100" s="123"/>
      <c r="JG100" s="123"/>
      <c r="JH100" s="123"/>
      <c r="JI100" s="123"/>
      <c r="JJ100" s="123"/>
      <c r="JK100" s="123"/>
      <c r="JL100" s="123"/>
      <c r="JM100" s="123"/>
      <c r="JN100" s="123"/>
      <c r="JO100" s="123"/>
      <c r="JP100" s="123"/>
      <c r="JQ100" s="123"/>
      <c r="JR100" s="123"/>
      <c r="JS100" s="123"/>
      <c r="JT100" s="123"/>
      <c r="JU100" s="123"/>
      <c r="JV100" s="123"/>
      <c r="JW100" s="123"/>
      <c r="JX100" s="123"/>
      <c r="JY100" s="123"/>
      <c r="JZ100" s="123"/>
      <c r="KA100" s="123"/>
      <c r="KB100" s="123"/>
      <c r="KC100" s="123"/>
      <c r="KD100" s="123"/>
      <c r="KE100" s="123"/>
      <c r="KF100" s="123"/>
      <c r="KG100" s="123"/>
      <c r="KH100" s="123"/>
      <c r="KI100" s="123"/>
      <c r="KJ100" s="123"/>
      <c r="KK100" s="123"/>
      <c r="KL100" s="123"/>
      <c r="KM100" s="123"/>
      <c r="KN100" s="123"/>
      <c r="KO100" s="123"/>
      <c r="KP100" s="123"/>
      <c r="KQ100" s="123"/>
      <c r="KR100" s="123"/>
      <c r="KS100" s="123"/>
      <c r="KT100" s="123"/>
      <c r="KU100" s="123"/>
      <c r="KV100" s="123"/>
      <c r="KW100" s="123"/>
      <c r="KX100" s="123"/>
      <c r="KY100" s="123"/>
      <c r="KZ100" s="123"/>
      <c r="LA100" s="123"/>
      <c r="LB100" s="123"/>
      <c r="LC100" s="123"/>
      <c r="LD100" s="123"/>
      <c r="LE100" s="123"/>
      <c r="LF100" s="123"/>
      <c r="LG100" s="123"/>
      <c r="LH100" s="123"/>
      <c r="LI100" s="123"/>
      <c r="LJ100" s="123"/>
      <c r="LK100" s="123"/>
      <c r="LL100" s="123"/>
      <c r="LM100" s="123"/>
      <c r="LN100" s="123"/>
      <c r="LO100" s="123"/>
      <c r="LP100" s="123"/>
      <c r="LQ100" s="123"/>
      <c r="LR100" s="123"/>
      <c r="LS100" s="123"/>
      <c r="LT100" s="123"/>
      <c r="LU100" s="123"/>
      <c r="LV100" s="123"/>
      <c r="LW100" s="123"/>
      <c r="LX100" s="123"/>
      <c r="LY100" s="123"/>
      <c r="LZ100" s="123"/>
      <c r="MA100" s="123"/>
      <c r="MB100" s="123"/>
      <c r="MC100" s="123"/>
      <c r="MD100" s="123"/>
      <c r="ME100" s="123"/>
      <c r="MF100" s="123"/>
      <c r="MG100" s="123"/>
      <c r="MH100" s="123"/>
      <c r="MI100" s="123"/>
      <c r="MJ100" s="123"/>
      <c r="MK100" s="123"/>
      <c r="ML100" s="123"/>
      <c r="MM100" s="123"/>
      <c r="MN100" s="123"/>
      <c r="MO100" s="123"/>
      <c r="MP100" s="123"/>
      <c r="MQ100" s="123"/>
      <c r="MR100" s="123"/>
      <c r="MS100" s="123"/>
      <c r="MT100" s="123"/>
      <c r="MU100" s="123"/>
      <c r="MV100" s="123"/>
      <c r="MW100" s="123"/>
      <c r="MX100" s="123"/>
      <c r="MY100" s="123"/>
      <c r="MZ100" s="123"/>
      <c r="NA100" s="123"/>
      <c r="NB100" s="123"/>
      <c r="NC100" s="123"/>
      <c r="ND100" s="123"/>
      <c r="NE100" s="123"/>
      <c r="NF100" s="123"/>
      <c r="NG100" s="123"/>
      <c r="NH100" s="123"/>
      <c r="NI100" s="123"/>
      <c r="NJ100" s="123"/>
      <c r="NK100" s="123"/>
      <c r="NL100" s="123"/>
      <c r="NM100" s="123"/>
      <c r="NN100" s="123"/>
      <c r="NO100" s="123"/>
      <c r="NP100" s="123"/>
      <c r="NQ100" s="123"/>
      <c r="NR100" s="123"/>
      <c r="NS100" s="123"/>
      <c r="NT100" s="123"/>
      <c r="NU100" s="123"/>
      <c r="NV100" s="123"/>
      <c r="NW100" s="123"/>
      <c r="NX100" s="123"/>
      <c r="NY100" s="123"/>
      <c r="NZ100" s="123"/>
    </row>
    <row r="101" spans="1:390" s="122" customFormat="1" ht="12">
      <c r="A101" s="138"/>
      <c r="B101" s="138"/>
      <c r="C101" s="139"/>
      <c r="D101" s="110">
        <v>2</v>
      </c>
      <c r="E101" s="111" t="str">
        <f t="shared" si="23"/>
        <v>1.89</v>
      </c>
      <c r="F101" s="113" t="s">
        <v>292</v>
      </c>
      <c r="G101" s="113"/>
      <c r="H101" s="113" t="s">
        <v>360</v>
      </c>
      <c r="I101" s="114"/>
      <c r="J101" s="114" t="str">
        <f>E100</f>
        <v>1.88</v>
      </c>
      <c r="K101" s="114"/>
      <c r="L101" s="115"/>
      <c r="M101" s="115"/>
      <c r="N101" s="124">
        <f>tvalUFM</f>
        <v>30</v>
      </c>
      <c r="O101" s="124"/>
      <c r="P101" s="125"/>
      <c r="Q101" s="131" t="s">
        <v>38</v>
      </c>
      <c r="R101" s="118">
        <f t="shared" ca="1" si="22"/>
        <v>43796</v>
      </c>
      <c r="S101" s="118">
        <f t="shared" ca="1" si="25"/>
        <v>43843</v>
      </c>
      <c r="T101" s="119"/>
      <c r="U101" s="119"/>
      <c r="V101" s="120"/>
      <c r="W101" s="119"/>
      <c r="X101" s="121"/>
      <c r="Y101" s="121"/>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A101" s="123"/>
      <c r="CB101" s="123"/>
      <c r="CC101" s="123"/>
      <c r="CD101" s="123"/>
      <c r="CE101" s="123"/>
      <c r="CF101" s="123"/>
      <c r="CG101" s="123"/>
      <c r="CH101" s="123"/>
      <c r="CI101" s="123"/>
      <c r="CJ101" s="123"/>
      <c r="CK101" s="123"/>
      <c r="CL101" s="123"/>
      <c r="CM101" s="123"/>
      <c r="CN101" s="123"/>
      <c r="CO101" s="123"/>
      <c r="CP101" s="123"/>
      <c r="CQ101" s="123"/>
      <c r="CR101" s="123"/>
      <c r="CS101" s="123"/>
      <c r="CT101" s="123"/>
      <c r="CU101" s="123"/>
      <c r="CV101" s="123"/>
      <c r="CW101" s="123"/>
      <c r="CX101" s="123"/>
      <c r="CY101" s="123"/>
      <c r="CZ101" s="123"/>
      <c r="DA101" s="123"/>
      <c r="DB101" s="123"/>
      <c r="DC101" s="123"/>
      <c r="DD101" s="123"/>
      <c r="DE101" s="123"/>
      <c r="DF101" s="123"/>
      <c r="DG101" s="123"/>
      <c r="DH101" s="123"/>
      <c r="DI101" s="123"/>
      <c r="DJ101" s="123"/>
      <c r="DK101" s="123"/>
      <c r="DL101" s="123"/>
      <c r="DM101" s="123"/>
      <c r="DN101" s="123"/>
      <c r="DO101" s="123"/>
      <c r="DP101" s="123"/>
      <c r="DQ101" s="123"/>
      <c r="DR101" s="123"/>
      <c r="DS101" s="123"/>
      <c r="DT101" s="123"/>
      <c r="DU101" s="123"/>
      <c r="DV101" s="123"/>
      <c r="DW101" s="123"/>
      <c r="DX101" s="123"/>
      <c r="DY101" s="123"/>
      <c r="DZ101" s="123"/>
      <c r="EA101" s="123"/>
      <c r="EB101" s="123"/>
      <c r="EC101" s="123"/>
      <c r="ED101" s="123"/>
      <c r="EE101" s="123"/>
      <c r="EF101" s="123"/>
      <c r="EG101" s="123"/>
      <c r="EH101" s="123"/>
      <c r="EI101" s="123"/>
      <c r="EJ101" s="123"/>
      <c r="EK101" s="123"/>
      <c r="EL101" s="123"/>
      <c r="EM101" s="123"/>
      <c r="EN101" s="123"/>
      <c r="EO101" s="123"/>
      <c r="EP101" s="123"/>
      <c r="EQ101" s="123"/>
      <c r="ER101" s="123"/>
      <c r="ES101" s="123"/>
      <c r="ET101" s="123"/>
      <c r="EU101" s="123"/>
      <c r="EV101" s="123"/>
      <c r="EW101" s="123"/>
      <c r="EX101" s="123"/>
      <c r="EY101" s="123"/>
      <c r="EZ101" s="123"/>
      <c r="FA101" s="123"/>
      <c r="FB101" s="123"/>
      <c r="FC101" s="123"/>
      <c r="FD101" s="123"/>
      <c r="FE101" s="123"/>
      <c r="FF101" s="123"/>
      <c r="FG101" s="123"/>
      <c r="FH101" s="123"/>
      <c r="FI101" s="123"/>
      <c r="FJ101" s="123"/>
      <c r="FK101" s="123"/>
      <c r="FL101" s="123"/>
      <c r="FM101" s="123"/>
      <c r="FN101" s="123"/>
      <c r="FO101" s="123"/>
      <c r="FP101" s="123"/>
      <c r="FQ101" s="123"/>
      <c r="FR101" s="123"/>
      <c r="FS101" s="123"/>
      <c r="FT101" s="123"/>
      <c r="FU101" s="123"/>
      <c r="FV101" s="123"/>
      <c r="FW101" s="123"/>
      <c r="FX101" s="123"/>
      <c r="FY101" s="123"/>
      <c r="FZ101" s="123"/>
      <c r="GA101" s="123"/>
      <c r="GB101" s="123"/>
      <c r="GC101" s="123"/>
      <c r="GD101" s="123"/>
      <c r="GE101" s="123"/>
      <c r="GF101" s="123"/>
      <c r="GG101" s="123"/>
      <c r="GH101" s="123"/>
      <c r="GI101" s="123"/>
      <c r="GJ101" s="123"/>
      <c r="GK101" s="123"/>
      <c r="GL101" s="123"/>
      <c r="GM101" s="123"/>
      <c r="GN101" s="123"/>
      <c r="GO101" s="123"/>
      <c r="GP101" s="123"/>
      <c r="GQ101" s="123"/>
      <c r="GR101" s="123"/>
      <c r="GS101" s="123"/>
      <c r="GT101" s="123"/>
      <c r="GU101" s="123"/>
      <c r="GV101" s="123"/>
      <c r="GW101" s="123"/>
      <c r="GX101" s="123"/>
      <c r="GY101" s="123"/>
      <c r="GZ101" s="123"/>
      <c r="HA101" s="123"/>
      <c r="HB101" s="123"/>
      <c r="HC101" s="123"/>
      <c r="HD101" s="123"/>
      <c r="HE101" s="123"/>
      <c r="HF101" s="123"/>
      <c r="HG101" s="123"/>
      <c r="HH101" s="123"/>
      <c r="HI101" s="123"/>
      <c r="HJ101" s="123"/>
      <c r="HK101" s="123"/>
      <c r="HL101" s="123"/>
      <c r="HM101" s="123"/>
      <c r="HN101" s="123"/>
      <c r="HO101" s="123"/>
      <c r="HP101" s="123"/>
      <c r="HQ101" s="123"/>
      <c r="HR101" s="123"/>
      <c r="HS101" s="123"/>
      <c r="HT101" s="123"/>
      <c r="HU101" s="123"/>
      <c r="HV101" s="123"/>
      <c r="HW101" s="123"/>
      <c r="HX101" s="123"/>
      <c r="HY101" s="123"/>
      <c r="HZ101" s="123"/>
      <c r="IA101" s="123"/>
      <c r="IB101" s="123"/>
      <c r="IC101" s="123"/>
      <c r="ID101" s="123"/>
      <c r="IE101" s="123"/>
      <c r="IF101" s="123"/>
      <c r="IG101" s="123"/>
      <c r="IH101" s="123"/>
      <c r="II101" s="123"/>
      <c r="IJ101" s="123"/>
      <c r="IK101" s="123"/>
      <c r="IL101" s="123"/>
      <c r="IM101" s="123"/>
      <c r="IN101" s="123"/>
      <c r="IO101" s="123"/>
      <c r="IP101" s="123"/>
      <c r="IQ101" s="123"/>
      <c r="IR101" s="123"/>
      <c r="IS101" s="123"/>
      <c r="IT101" s="123"/>
      <c r="IU101" s="123"/>
      <c r="IV101" s="123"/>
      <c r="IW101" s="123"/>
      <c r="IX101" s="123"/>
      <c r="IY101" s="123"/>
      <c r="IZ101" s="123"/>
      <c r="JA101" s="123"/>
      <c r="JB101" s="123"/>
      <c r="JC101" s="123"/>
      <c r="JD101" s="123"/>
      <c r="JE101" s="123"/>
      <c r="JF101" s="123"/>
      <c r="JG101" s="123"/>
      <c r="JH101" s="123"/>
      <c r="JI101" s="123"/>
      <c r="JJ101" s="123"/>
      <c r="JK101" s="123"/>
      <c r="JL101" s="123"/>
      <c r="JM101" s="123"/>
      <c r="JN101" s="123"/>
      <c r="JO101" s="123"/>
      <c r="JP101" s="123"/>
      <c r="JQ101" s="123"/>
      <c r="JR101" s="123"/>
      <c r="JS101" s="123"/>
      <c r="JT101" s="123"/>
      <c r="JU101" s="123"/>
      <c r="JV101" s="123"/>
      <c r="JW101" s="123"/>
      <c r="JX101" s="123"/>
      <c r="JY101" s="123"/>
      <c r="JZ101" s="123"/>
      <c r="KA101" s="123"/>
      <c r="KB101" s="123"/>
      <c r="KC101" s="123"/>
      <c r="KD101" s="123"/>
      <c r="KE101" s="123"/>
      <c r="KF101" s="123"/>
      <c r="KG101" s="123"/>
      <c r="KH101" s="123"/>
      <c r="KI101" s="123"/>
      <c r="KJ101" s="123"/>
      <c r="KK101" s="123"/>
      <c r="KL101" s="123"/>
      <c r="KM101" s="123"/>
      <c r="KN101" s="123"/>
      <c r="KO101" s="123"/>
      <c r="KP101" s="123"/>
      <c r="KQ101" s="123"/>
      <c r="KR101" s="123"/>
      <c r="KS101" s="123"/>
      <c r="KT101" s="123"/>
      <c r="KU101" s="123"/>
      <c r="KV101" s="123"/>
      <c r="KW101" s="123"/>
      <c r="KX101" s="123"/>
      <c r="KY101" s="123"/>
      <c r="KZ101" s="123"/>
      <c r="LA101" s="123"/>
      <c r="LB101" s="123"/>
      <c r="LC101" s="123"/>
      <c r="LD101" s="123"/>
      <c r="LE101" s="123"/>
      <c r="LF101" s="123"/>
      <c r="LG101" s="123"/>
      <c r="LH101" s="123"/>
      <c r="LI101" s="123"/>
      <c r="LJ101" s="123"/>
      <c r="LK101" s="123"/>
      <c r="LL101" s="123"/>
      <c r="LM101" s="123"/>
      <c r="LN101" s="123"/>
      <c r="LO101" s="123"/>
      <c r="LP101" s="123"/>
      <c r="LQ101" s="123"/>
      <c r="LR101" s="123"/>
      <c r="LS101" s="123"/>
      <c r="LT101" s="123"/>
      <c r="LU101" s="123"/>
      <c r="LV101" s="123"/>
      <c r="LW101" s="123"/>
      <c r="LX101" s="123"/>
      <c r="LY101" s="123"/>
      <c r="LZ101" s="123"/>
      <c r="MA101" s="123"/>
      <c r="MB101" s="123"/>
      <c r="MC101" s="123"/>
      <c r="MD101" s="123"/>
      <c r="ME101" s="123"/>
      <c r="MF101" s="123"/>
      <c r="MG101" s="123"/>
      <c r="MH101" s="123"/>
      <c r="MI101" s="123"/>
      <c r="MJ101" s="123"/>
      <c r="MK101" s="123"/>
      <c r="ML101" s="123"/>
      <c r="MM101" s="123"/>
      <c r="MN101" s="123"/>
      <c r="MO101" s="123"/>
      <c r="MP101" s="123"/>
      <c r="MQ101" s="123"/>
      <c r="MR101" s="123"/>
      <c r="MS101" s="123"/>
      <c r="MT101" s="123"/>
      <c r="MU101" s="123"/>
      <c r="MV101" s="123"/>
      <c r="MW101" s="123"/>
      <c r="MX101" s="123"/>
      <c r="MY101" s="123"/>
      <c r="MZ101" s="123"/>
      <c r="NA101" s="123"/>
      <c r="NB101" s="123"/>
      <c r="NC101" s="123"/>
      <c r="ND101" s="123"/>
      <c r="NE101" s="123"/>
      <c r="NF101" s="123"/>
      <c r="NG101" s="123"/>
      <c r="NH101" s="123"/>
      <c r="NI101" s="123"/>
      <c r="NJ101" s="123"/>
      <c r="NK101" s="123"/>
      <c r="NL101" s="123"/>
      <c r="NM101" s="123"/>
      <c r="NN101" s="123"/>
      <c r="NO101" s="123"/>
      <c r="NP101" s="123"/>
      <c r="NQ101" s="123"/>
      <c r="NR101" s="123"/>
      <c r="NS101" s="123"/>
      <c r="NT101" s="123"/>
      <c r="NU101" s="123"/>
      <c r="NV101" s="123"/>
      <c r="NW101" s="123"/>
      <c r="NX101" s="123"/>
      <c r="NY101" s="123"/>
      <c r="NZ101" s="123"/>
    </row>
    <row r="102" spans="1:390" s="122" customFormat="1" ht="12">
      <c r="A102" s="138"/>
      <c r="B102" s="138"/>
      <c r="C102" s="139"/>
      <c r="D102" s="110">
        <v>2</v>
      </c>
      <c r="E102" s="111" t="str">
        <f t="shared" si="23"/>
        <v>1.90</v>
      </c>
      <c r="F102" s="113" t="s">
        <v>295</v>
      </c>
      <c r="G102" s="113"/>
      <c r="H102" s="113"/>
      <c r="I102" s="114" t="str">
        <f>E101</f>
        <v>1.89</v>
      </c>
      <c r="J102" s="114" t="str">
        <f>E67</f>
        <v>1.55</v>
      </c>
      <c r="K102" s="114"/>
      <c r="L102" s="115"/>
      <c r="M102" s="115"/>
      <c r="N102" s="124">
        <f>tvalOPT</f>
        <v>30</v>
      </c>
      <c r="O102" s="124"/>
      <c r="P102" s="125"/>
      <c r="Q102" s="131" t="s">
        <v>35</v>
      </c>
      <c r="R102" s="118">
        <f t="shared" ca="1" si="22"/>
        <v>43858</v>
      </c>
      <c r="S102" s="118">
        <f t="shared" ca="1" si="25"/>
        <v>43900</v>
      </c>
      <c r="T102" s="119"/>
      <c r="U102" s="119"/>
      <c r="V102" s="120"/>
      <c r="W102" s="119"/>
      <c r="X102" s="121"/>
      <c r="Y102" s="121"/>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A102" s="123"/>
      <c r="CB102" s="123"/>
      <c r="CC102" s="123"/>
      <c r="CD102" s="123"/>
      <c r="CE102" s="123"/>
      <c r="CF102" s="123"/>
      <c r="CG102" s="123"/>
      <c r="CH102" s="123"/>
      <c r="CI102" s="123"/>
      <c r="CJ102" s="123"/>
      <c r="CK102" s="123"/>
      <c r="CL102" s="123"/>
      <c r="CM102" s="123"/>
      <c r="CN102" s="123"/>
      <c r="CO102" s="123"/>
      <c r="CP102" s="123"/>
      <c r="CQ102" s="123"/>
      <c r="CR102" s="123"/>
      <c r="CS102" s="123"/>
      <c r="CT102" s="123"/>
      <c r="CU102" s="123"/>
      <c r="CV102" s="123"/>
      <c r="CW102" s="123"/>
      <c r="CX102" s="123"/>
      <c r="CY102" s="123"/>
      <c r="CZ102" s="123"/>
      <c r="DA102" s="123"/>
      <c r="DB102" s="123"/>
      <c r="DC102" s="123"/>
      <c r="DD102" s="123"/>
      <c r="DE102" s="123"/>
      <c r="DF102" s="123"/>
      <c r="DG102" s="123"/>
      <c r="DH102" s="123"/>
      <c r="DI102" s="123"/>
      <c r="DJ102" s="123"/>
      <c r="DK102" s="123"/>
      <c r="DL102" s="123"/>
      <c r="DM102" s="123"/>
      <c r="DN102" s="123"/>
      <c r="DO102" s="123"/>
      <c r="DP102" s="123"/>
      <c r="DQ102" s="123"/>
      <c r="DR102" s="123"/>
      <c r="DS102" s="123"/>
      <c r="DT102" s="123"/>
      <c r="DU102" s="123"/>
      <c r="DV102" s="123"/>
      <c r="DW102" s="123"/>
      <c r="DX102" s="123"/>
      <c r="DY102" s="123"/>
      <c r="DZ102" s="123"/>
      <c r="EA102" s="123"/>
      <c r="EB102" s="123"/>
      <c r="EC102" s="123"/>
      <c r="ED102" s="123"/>
      <c r="EE102" s="123"/>
      <c r="EF102" s="123"/>
      <c r="EG102" s="123"/>
      <c r="EH102" s="123"/>
      <c r="EI102" s="123"/>
      <c r="EJ102" s="123"/>
      <c r="EK102" s="123"/>
      <c r="EL102" s="123"/>
      <c r="EM102" s="123"/>
      <c r="EN102" s="123"/>
      <c r="EO102" s="123"/>
      <c r="EP102" s="123"/>
      <c r="EQ102" s="123"/>
      <c r="ER102" s="123"/>
      <c r="ES102" s="123"/>
      <c r="ET102" s="123"/>
      <c r="EU102" s="123"/>
      <c r="EV102" s="123"/>
      <c r="EW102" s="123"/>
      <c r="EX102" s="123"/>
      <c r="EY102" s="123"/>
      <c r="EZ102" s="123"/>
      <c r="FA102" s="123"/>
      <c r="FB102" s="123"/>
      <c r="FC102" s="123"/>
      <c r="FD102" s="123"/>
      <c r="FE102" s="123"/>
      <c r="FF102" s="123"/>
      <c r="FG102" s="123"/>
      <c r="FH102" s="123"/>
      <c r="FI102" s="123"/>
      <c r="FJ102" s="123"/>
      <c r="FK102" s="123"/>
      <c r="FL102" s="123"/>
      <c r="FM102" s="123"/>
      <c r="FN102" s="123"/>
      <c r="FO102" s="123"/>
      <c r="FP102" s="123"/>
      <c r="FQ102" s="123"/>
      <c r="FR102" s="123"/>
      <c r="FS102" s="123"/>
      <c r="FT102" s="123"/>
      <c r="FU102" s="123"/>
      <c r="FV102" s="123"/>
      <c r="FW102" s="123"/>
      <c r="FX102" s="123"/>
      <c r="FY102" s="123"/>
      <c r="FZ102" s="123"/>
      <c r="GA102" s="123"/>
      <c r="GB102" s="123"/>
      <c r="GC102" s="123"/>
      <c r="GD102" s="123"/>
      <c r="GE102" s="123"/>
      <c r="GF102" s="123"/>
      <c r="GG102" s="123"/>
      <c r="GH102" s="123"/>
      <c r="GI102" s="123"/>
      <c r="GJ102" s="123"/>
      <c r="GK102" s="123"/>
      <c r="GL102" s="123"/>
      <c r="GM102" s="123"/>
      <c r="GN102" s="123"/>
      <c r="GO102" s="123"/>
      <c r="GP102" s="123"/>
      <c r="GQ102" s="123"/>
      <c r="GR102" s="123"/>
      <c r="GS102" s="123"/>
      <c r="GT102" s="123"/>
      <c r="GU102" s="123"/>
      <c r="GV102" s="123"/>
      <c r="GW102" s="123"/>
      <c r="GX102" s="123"/>
      <c r="GY102" s="123"/>
      <c r="GZ102" s="123"/>
      <c r="HA102" s="123"/>
      <c r="HB102" s="123"/>
      <c r="HC102" s="123"/>
      <c r="HD102" s="123"/>
      <c r="HE102" s="123"/>
      <c r="HF102" s="123"/>
      <c r="HG102" s="123"/>
      <c r="HH102" s="123"/>
      <c r="HI102" s="123"/>
      <c r="HJ102" s="123"/>
      <c r="HK102" s="123"/>
      <c r="HL102" s="123"/>
      <c r="HM102" s="123"/>
      <c r="HN102" s="123"/>
      <c r="HO102" s="123"/>
      <c r="HP102" s="123"/>
      <c r="HQ102" s="123"/>
      <c r="HR102" s="123"/>
      <c r="HS102" s="123"/>
      <c r="HT102" s="123"/>
      <c r="HU102" s="123"/>
      <c r="HV102" s="123"/>
      <c r="HW102" s="123"/>
      <c r="HX102" s="123"/>
      <c r="HY102" s="123"/>
      <c r="HZ102" s="123"/>
      <c r="IA102" s="123"/>
      <c r="IB102" s="123"/>
      <c r="IC102" s="123"/>
      <c r="ID102" s="123"/>
      <c r="IE102" s="123"/>
      <c r="IF102" s="123"/>
      <c r="IG102" s="123"/>
      <c r="IH102" s="123"/>
      <c r="II102" s="123"/>
      <c r="IJ102" s="123"/>
      <c r="IK102" s="123"/>
      <c r="IL102" s="123"/>
      <c r="IM102" s="123"/>
      <c r="IN102" s="123"/>
      <c r="IO102" s="123"/>
      <c r="IP102" s="123"/>
      <c r="IQ102" s="123"/>
      <c r="IR102" s="123"/>
      <c r="IS102" s="123"/>
      <c r="IT102" s="123"/>
      <c r="IU102" s="123"/>
      <c r="IV102" s="123"/>
      <c r="IW102" s="123"/>
      <c r="IX102" s="123"/>
      <c r="IY102" s="123"/>
      <c r="IZ102" s="123"/>
      <c r="JA102" s="123"/>
      <c r="JB102" s="123"/>
      <c r="JC102" s="123"/>
      <c r="JD102" s="123"/>
      <c r="JE102" s="123"/>
      <c r="JF102" s="123"/>
      <c r="JG102" s="123"/>
      <c r="JH102" s="123"/>
      <c r="JI102" s="123"/>
      <c r="JJ102" s="123"/>
      <c r="JK102" s="123"/>
      <c r="JL102" s="123"/>
      <c r="JM102" s="123"/>
      <c r="JN102" s="123"/>
      <c r="JO102" s="123"/>
      <c r="JP102" s="123"/>
      <c r="JQ102" s="123"/>
      <c r="JR102" s="123"/>
      <c r="JS102" s="123"/>
      <c r="JT102" s="123"/>
      <c r="JU102" s="123"/>
      <c r="JV102" s="123"/>
      <c r="JW102" s="123"/>
      <c r="JX102" s="123"/>
      <c r="JY102" s="123"/>
      <c r="JZ102" s="123"/>
      <c r="KA102" s="123"/>
      <c r="KB102" s="123"/>
      <c r="KC102" s="123"/>
      <c r="KD102" s="123"/>
      <c r="KE102" s="123"/>
      <c r="KF102" s="123"/>
      <c r="KG102" s="123"/>
      <c r="KH102" s="123"/>
      <c r="KI102" s="123"/>
      <c r="KJ102" s="123"/>
      <c r="KK102" s="123"/>
      <c r="KL102" s="123"/>
      <c r="KM102" s="123"/>
      <c r="KN102" s="123"/>
      <c r="KO102" s="123"/>
      <c r="KP102" s="123"/>
      <c r="KQ102" s="123"/>
      <c r="KR102" s="123"/>
      <c r="KS102" s="123"/>
      <c r="KT102" s="123"/>
      <c r="KU102" s="123"/>
      <c r="KV102" s="123"/>
      <c r="KW102" s="123"/>
      <c r="KX102" s="123"/>
      <c r="KY102" s="123"/>
      <c r="KZ102" s="123"/>
      <c r="LA102" s="123"/>
      <c r="LB102" s="123"/>
      <c r="LC102" s="123"/>
      <c r="LD102" s="123"/>
      <c r="LE102" s="123"/>
      <c r="LF102" s="123"/>
      <c r="LG102" s="123"/>
      <c r="LH102" s="123"/>
      <c r="LI102" s="123"/>
      <c r="LJ102" s="123"/>
      <c r="LK102" s="123"/>
      <c r="LL102" s="123"/>
      <c r="LM102" s="123"/>
      <c r="LN102" s="123"/>
      <c r="LO102" s="123"/>
      <c r="LP102" s="123"/>
      <c r="LQ102" s="123"/>
      <c r="LR102" s="123"/>
      <c r="LS102" s="123"/>
      <c r="LT102" s="123"/>
      <c r="LU102" s="123"/>
      <c r="LV102" s="123"/>
      <c r="LW102" s="123"/>
      <c r="LX102" s="123"/>
      <c r="LY102" s="123"/>
      <c r="LZ102" s="123"/>
      <c r="MA102" s="123"/>
      <c r="MB102" s="123"/>
      <c r="MC102" s="123"/>
      <c r="MD102" s="123"/>
      <c r="ME102" s="123"/>
      <c r="MF102" s="123"/>
      <c r="MG102" s="123"/>
      <c r="MH102" s="123"/>
      <c r="MI102" s="123"/>
      <c r="MJ102" s="123"/>
      <c r="MK102" s="123"/>
      <c r="ML102" s="123"/>
      <c r="MM102" s="123"/>
      <c r="MN102" s="123"/>
      <c r="MO102" s="123"/>
      <c r="MP102" s="123"/>
      <c r="MQ102" s="123"/>
      <c r="MR102" s="123"/>
      <c r="MS102" s="123"/>
      <c r="MT102" s="123"/>
      <c r="MU102" s="123"/>
      <c r="MV102" s="123"/>
      <c r="MW102" s="123"/>
      <c r="MX102" s="123"/>
      <c r="MY102" s="123"/>
      <c r="MZ102" s="123"/>
      <c r="NA102" s="123"/>
      <c r="NB102" s="123"/>
      <c r="NC102" s="123"/>
      <c r="ND102" s="123"/>
      <c r="NE102" s="123"/>
      <c r="NF102" s="123"/>
      <c r="NG102" s="123"/>
      <c r="NH102" s="123"/>
      <c r="NI102" s="123"/>
      <c r="NJ102" s="123"/>
      <c r="NK102" s="123"/>
      <c r="NL102" s="123"/>
      <c r="NM102" s="123"/>
      <c r="NN102" s="123"/>
      <c r="NO102" s="123"/>
      <c r="NP102" s="123"/>
      <c r="NQ102" s="123"/>
      <c r="NR102" s="123"/>
      <c r="NS102" s="123"/>
      <c r="NT102" s="123"/>
      <c r="NU102" s="123"/>
      <c r="NV102" s="123"/>
      <c r="NW102" s="123"/>
      <c r="NX102" s="123"/>
      <c r="NY102" s="123"/>
      <c r="NZ102" s="123"/>
    </row>
    <row r="103" spans="1:390" s="122" customFormat="1" ht="12">
      <c r="A103" s="138"/>
      <c r="B103" s="138"/>
      <c r="C103" s="139"/>
      <c r="D103" s="110">
        <v>2</v>
      </c>
      <c r="E103" s="111" t="str">
        <f>IF(D103="","",IF(D103&gt;prevLevel,IF(prevWBS="","1",prevWBS)&amp;REPT(".1",D103-MAX(prevLevel,1)),IF(ISERROR(FIND(".",prevWBS)),REPT("1.",D103-1)&amp;IFERROR(VALUE(prevWBS)+1,"1"),IF(D103=1,"",IFERROR(LEFT(prevWBS,FIND("^",SUBSTITUTE(prevWBS,".","^",D103-1))),""))&amp;VALUE(TRIM(MID(SUBSTITUTE(prevWBS,".",REPT(" ",LEN(prevWBS))),(D103-1)*LEN(prevWBS)+1,LEN(prevWBS))))+1)))</f>
        <v>1.91</v>
      </c>
      <c r="F103" s="113" t="s">
        <v>534</v>
      </c>
      <c r="G103" s="113"/>
      <c r="H103" s="113"/>
      <c r="I103" s="143" t="str">
        <f>E85</f>
        <v>1.73</v>
      </c>
      <c r="J103" s="114"/>
      <c r="K103" s="114"/>
      <c r="L103" s="115"/>
      <c r="M103" s="115"/>
      <c r="N103" s="116">
        <f>tfabDC*2</f>
        <v>20</v>
      </c>
      <c r="O103" s="124"/>
      <c r="P103" s="125"/>
      <c r="Q103" s="116"/>
      <c r="R103" s="118">
        <f t="shared" ca="1" si="22"/>
        <v>43735</v>
      </c>
      <c r="S103" s="118">
        <f t="shared" ref="S103:S113" ca="1" si="26">IF(M103&lt;&gt;"",M103,IF(R103=" - "," - ",IF(N103&lt;&gt;"",WORKDAY.INTL(R103,N103-1,weekend,holidays),R103+MAX(O103,1)-1)))</f>
        <v>43763</v>
      </c>
      <c r="T103" s="119"/>
      <c r="U103" s="119"/>
      <c r="V103" s="120"/>
      <c r="W103" s="119"/>
      <c r="X103" s="121"/>
      <c r="Y103" s="121"/>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A103" s="123"/>
      <c r="CB103" s="123"/>
      <c r="CC103" s="123"/>
      <c r="CD103" s="123"/>
      <c r="CE103" s="123"/>
      <c r="CF103" s="123"/>
      <c r="CG103" s="123"/>
      <c r="CH103" s="123"/>
      <c r="CI103" s="123"/>
      <c r="CJ103" s="123"/>
      <c r="CK103" s="123"/>
      <c r="CL103" s="123"/>
      <c r="CM103" s="123"/>
      <c r="CN103" s="123"/>
      <c r="CO103" s="123"/>
      <c r="CP103" s="123"/>
      <c r="CQ103" s="123"/>
      <c r="CR103" s="123"/>
      <c r="CS103" s="123"/>
      <c r="CT103" s="123"/>
      <c r="CU103" s="123"/>
      <c r="CV103" s="123"/>
      <c r="CW103" s="123"/>
      <c r="CX103" s="123"/>
      <c r="CY103" s="123"/>
      <c r="CZ103" s="123"/>
      <c r="DA103" s="123"/>
      <c r="DB103" s="123"/>
      <c r="DC103" s="123"/>
      <c r="DD103" s="123"/>
      <c r="DE103" s="123"/>
      <c r="DF103" s="123"/>
      <c r="DG103" s="123"/>
      <c r="DH103" s="123"/>
      <c r="DI103" s="123"/>
      <c r="DJ103" s="123"/>
      <c r="DK103" s="123"/>
      <c r="DL103" s="123"/>
      <c r="DM103" s="123"/>
      <c r="DN103" s="123"/>
      <c r="DO103" s="123"/>
      <c r="DP103" s="123"/>
      <c r="DQ103" s="123"/>
      <c r="DR103" s="123"/>
      <c r="DS103" s="123"/>
      <c r="DT103" s="123"/>
      <c r="DU103" s="123"/>
      <c r="DV103" s="123"/>
      <c r="DW103" s="123"/>
      <c r="DX103" s="123"/>
      <c r="DY103" s="123"/>
      <c r="DZ103" s="123"/>
      <c r="EA103" s="123"/>
      <c r="EB103" s="123"/>
      <c r="EC103" s="123"/>
      <c r="ED103" s="123"/>
      <c r="EE103" s="123"/>
      <c r="EF103" s="123"/>
      <c r="EG103" s="123"/>
      <c r="EH103" s="123"/>
      <c r="EI103" s="123"/>
      <c r="EJ103" s="123"/>
      <c r="EK103" s="123"/>
      <c r="EL103" s="123"/>
      <c r="EM103" s="123"/>
      <c r="EN103" s="123"/>
      <c r="EO103" s="123"/>
      <c r="EP103" s="123"/>
      <c r="EQ103" s="123"/>
      <c r="ER103" s="123"/>
      <c r="ES103" s="123"/>
      <c r="ET103" s="123"/>
      <c r="EU103" s="123"/>
      <c r="EV103" s="123"/>
      <c r="EW103" s="123"/>
      <c r="EX103" s="123"/>
      <c r="EY103" s="123"/>
      <c r="EZ103" s="123"/>
      <c r="FA103" s="123"/>
      <c r="FB103" s="123"/>
      <c r="FC103" s="123"/>
      <c r="FD103" s="123"/>
      <c r="FE103" s="123"/>
      <c r="FF103" s="123"/>
      <c r="FG103" s="123"/>
      <c r="FH103" s="123"/>
      <c r="FI103" s="123"/>
      <c r="FJ103" s="123"/>
      <c r="FK103" s="123"/>
      <c r="FL103" s="123"/>
      <c r="FM103" s="123"/>
      <c r="FN103" s="123"/>
      <c r="FO103" s="123"/>
      <c r="FP103" s="123"/>
      <c r="FQ103" s="123"/>
      <c r="FR103" s="123"/>
      <c r="FS103" s="123"/>
      <c r="FT103" s="123"/>
      <c r="FU103" s="123"/>
      <c r="FV103" s="123"/>
      <c r="FW103" s="123"/>
      <c r="FX103" s="123"/>
      <c r="FY103" s="123"/>
      <c r="FZ103" s="123"/>
      <c r="GA103" s="123"/>
      <c r="GB103" s="123"/>
      <c r="GC103" s="123"/>
      <c r="GD103" s="123"/>
      <c r="GE103" s="123"/>
      <c r="GF103" s="123"/>
      <c r="GG103" s="123"/>
      <c r="GH103" s="123"/>
      <c r="GI103" s="123"/>
      <c r="GJ103" s="123"/>
      <c r="GK103" s="123"/>
      <c r="GL103" s="123"/>
      <c r="GM103" s="123"/>
      <c r="GN103" s="123"/>
      <c r="GO103" s="123"/>
      <c r="GP103" s="123"/>
      <c r="GQ103" s="123"/>
      <c r="GR103" s="123"/>
      <c r="GS103" s="123"/>
      <c r="GT103" s="123"/>
      <c r="GU103" s="123"/>
      <c r="GV103" s="123"/>
      <c r="GW103" s="123"/>
      <c r="GX103" s="123"/>
      <c r="GY103" s="123"/>
      <c r="GZ103" s="123"/>
      <c r="HA103" s="123"/>
      <c r="HB103" s="123"/>
      <c r="HC103" s="123"/>
      <c r="HD103" s="123"/>
      <c r="HE103" s="123"/>
      <c r="HF103" s="123"/>
      <c r="HG103" s="123"/>
      <c r="HH103" s="123"/>
      <c r="HI103" s="123"/>
      <c r="HJ103" s="123"/>
      <c r="HK103" s="123"/>
      <c r="HL103" s="123"/>
      <c r="HM103" s="123"/>
      <c r="HN103" s="123"/>
      <c r="HO103" s="123"/>
      <c r="HP103" s="123"/>
      <c r="HQ103" s="123"/>
      <c r="HR103" s="123"/>
      <c r="HS103" s="123"/>
      <c r="HT103" s="123"/>
      <c r="HU103" s="123"/>
      <c r="HV103" s="123"/>
      <c r="HW103" s="123"/>
      <c r="HX103" s="123"/>
      <c r="HY103" s="123"/>
      <c r="HZ103" s="123"/>
      <c r="IA103" s="123"/>
      <c r="IB103" s="123"/>
      <c r="IC103" s="123"/>
      <c r="ID103" s="123"/>
      <c r="IE103" s="123"/>
      <c r="IF103" s="123"/>
      <c r="IG103" s="123"/>
      <c r="IH103" s="123"/>
      <c r="II103" s="123"/>
      <c r="IJ103" s="123"/>
      <c r="IK103" s="123"/>
      <c r="IL103" s="123"/>
      <c r="IM103" s="123"/>
      <c r="IN103" s="123"/>
      <c r="IO103" s="123"/>
      <c r="IP103" s="123"/>
      <c r="IQ103" s="123"/>
      <c r="IR103" s="123"/>
      <c r="IS103" s="123"/>
      <c r="IT103" s="123"/>
      <c r="IU103" s="123"/>
      <c r="IV103" s="123"/>
      <c r="IW103" s="123"/>
      <c r="IX103" s="123"/>
      <c r="IY103" s="123"/>
      <c r="IZ103" s="123"/>
      <c r="JA103" s="123"/>
      <c r="JB103" s="123"/>
      <c r="JC103" s="123"/>
      <c r="JD103" s="123"/>
      <c r="JE103" s="123"/>
      <c r="JF103" s="123"/>
      <c r="JG103" s="123"/>
      <c r="JH103" s="123"/>
      <c r="JI103" s="123"/>
      <c r="JJ103" s="123"/>
      <c r="JK103" s="123"/>
      <c r="JL103" s="123"/>
      <c r="JM103" s="123"/>
      <c r="JN103" s="123"/>
      <c r="JO103" s="123"/>
      <c r="JP103" s="123"/>
      <c r="JQ103" s="123"/>
      <c r="JR103" s="123"/>
      <c r="JS103" s="123"/>
      <c r="JT103" s="123"/>
      <c r="JU103" s="123"/>
      <c r="JV103" s="123"/>
      <c r="JW103" s="123"/>
      <c r="JX103" s="123"/>
      <c r="JY103" s="123"/>
      <c r="JZ103" s="123"/>
      <c r="KA103" s="123"/>
      <c r="KB103" s="123"/>
      <c r="KC103" s="123"/>
      <c r="KD103" s="123"/>
      <c r="KE103" s="123"/>
      <c r="KF103" s="123"/>
      <c r="KG103" s="123"/>
      <c r="KH103" s="123"/>
      <c r="KI103" s="123"/>
      <c r="KJ103" s="123"/>
      <c r="KK103" s="123"/>
      <c r="KL103" s="123"/>
      <c r="KM103" s="123"/>
      <c r="KN103" s="123"/>
      <c r="KO103" s="123"/>
      <c r="KP103" s="123"/>
      <c r="KQ103" s="123"/>
      <c r="KR103" s="123"/>
      <c r="KS103" s="123"/>
      <c r="KT103" s="123"/>
      <c r="KU103" s="123"/>
      <c r="KV103" s="123"/>
      <c r="KW103" s="123"/>
      <c r="KX103" s="123"/>
      <c r="KY103" s="123"/>
      <c r="KZ103" s="123"/>
      <c r="LA103" s="123"/>
      <c r="LB103" s="123"/>
      <c r="LC103" s="123"/>
      <c r="LD103" s="123"/>
      <c r="LE103" s="123"/>
      <c r="LF103" s="123"/>
      <c r="LG103" s="123"/>
      <c r="LH103" s="123"/>
      <c r="LI103" s="123"/>
      <c r="LJ103" s="123"/>
      <c r="LK103" s="123"/>
      <c r="LL103" s="123"/>
      <c r="LM103" s="123"/>
      <c r="LN103" s="123"/>
      <c r="LO103" s="123"/>
      <c r="LP103" s="123"/>
      <c r="LQ103" s="123"/>
      <c r="LR103" s="123"/>
      <c r="LS103" s="123"/>
      <c r="LT103" s="123"/>
      <c r="LU103" s="123"/>
      <c r="LV103" s="123"/>
      <c r="LW103" s="123"/>
      <c r="LX103" s="123"/>
      <c r="LY103" s="123"/>
      <c r="LZ103" s="123"/>
      <c r="MA103" s="123"/>
      <c r="MB103" s="123"/>
      <c r="MC103" s="123"/>
      <c r="MD103" s="123"/>
      <c r="ME103" s="123"/>
      <c r="MF103" s="123"/>
      <c r="MG103" s="123"/>
      <c r="MH103" s="123"/>
      <c r="MI103" s="123"/>
      <c r="MJ103" s="123"/>
      <c r="MK103" s="123"/>
      <c r="ML103" s="123"/>
      <c r="MM103" s="123"/>
      <c r="MN103" s="123"/>
      <c r="MO103" s="123"/>
      <c r="MP103" s="123"/>
      <c r="MQ103" s="123"/>
      <c r="MR103" s="123"/>
      <c r="MS103" s="123"/>
      <c r="MT103" s="123"/>
      <c r="MU103" s="123"/>
      <c r="MV103" s="123"/>
      <c r="MW103" s="123"/>
      <c r="MX103" s="123"/>
      <c r="MY103" s="123"/>
      <c r="MZ103" s="123"/>
      <c r="NA103" s="123"/>
      <c r="NB103" s="123"/>
      <c r="NC103" s="123"/>
      <c r="ND103" s="123"/>
      <c r="NE103" s="123"/>
      <c r="NF103" s="123"/>
      <c r="NG103" s="123"/>
      <c r="NH103" s="123"/>
      <c r="NI103" s="123"/>
      <c r="NJ103" s="123"/>
      <c r="NK103" s="123"/>
      <c r="NL103" s="123"/>
      <c r="NM103" s="123"/>
      <c r="NN103" s="123"/>
      <c r="NO103" s="123"/>
      <c r="NP103" s="123"/>
      <c r="NQ103" s="123"/>
      <c r="NR103" s="123"/>
      <c r="NS103" s="123"/>
      <c r="NT103" s="123"/>
      <c r="NU103" s="123"/>
      <c r="NV103" s="123"/>
      <c r="NW103" s="123"/>
      <c r="NX103" s="123"/>
      <c r="NY103" s="123"/>
      <c r="NZ103" s="123"/>
    </row>
    <row r="104" spans="1:390" s="122" customFormat="1" ht="12">
      <c r="A104" s="138"/>
      <c r="B104" s="138"/>
      <c r="C104" s="139"/>
      <c r="D104" s="110">
        <v>2</v>
      </c>
      <c r="E104" s="111" t="str">
        <f>IF(D104="","",IF(D104&gt;prevLevel,IF(prevWBS="","1",prevWBS)&amp;REPT(".1",D104-MAX(prevLevel,1)),IF(ISERROR(FIND(".",prevWBS)),REPT("1.",D104-1)&amp;IFERROR(VALUE(prevWBS)+1,"1"),IF(D104=1,"",IFERROR(LEFT(prevWBS,FIND("^",SUBSTITUTE(prevWBS,".","^",D104-1))),""))&amp;VALUE(TRIM(MID(SUBSTITUTE(prevWBS,".",REPT(" ",LEN(prevWBS))),(D104-1)*LEN(prevWBS)+1,LEN(prevWBS))))+1)))</f>
        <v>1.92</v>
      </c>
      <c r="F104" s="113" t="s">
        <v>535</v>
      </c>
      <c r="G104" s="113"/>
      <c r="H104" s="113"/>
      <c r="I104" s="143" t="str">
        <f>E86</f>
        <v>1.74</v>
      </c>
      <c r="J104" s="114"/>
      <c r="K104" s="114"/>
      <c r="L104" s="115"/>
      <c r="M104" s="115"/>
      <c r="N104" s="116">
        <f>tfabMMB*2</f>
        <v>20</v>
      </c>
      <c r="O104" s="124"/>
      <c r="P104" s="125"/>
      <c r="Q104" s="116"/>
      <c r="R104" s="118">
        <f t="shared" ca="1" si="22"/>
        <v>43735</v>
      </c>
      <c r="S104" s="118">
        <f t="shared" ca="1" si="26"/>
        <v>43763</v>
      </c>
      <c r="T104" s="119"/>
      <c r="U104" s="119"/>
      <c r="V104" s="120"/>
      <c r="W104" s="119"/>
      <c r="X104" s="121"/>
      <c r="Y104" s="121"/>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A104" s="123"/>
      <c r="CB104" s="123"/>
      <c r="CC104" s="123"/>
      <c r="CD104" s="123"/>
      <c r="CE104" s="123"/>
      <c r="CF104" s="123"/>
      <c r="CG104" s="123"/>
      <c r="CH104" s="123"/>
      <c r="CI104" s="123"/>
      <c r="CJ104" s="123"/>
      <c r="CK104" s="123"/>
      <c r="CL104" s="123"/>
      <c r="CM104" s="123"/>
      <c r="CN104" s="123"/>
      <c r="CO104" s="123"/>
      <c r="CP104" s="123"/>
      <c r="CQ104" s="123"/>
      <c r="CR104" s="123"/>
      <c r="CS104" s="123"/>
      <c r="CT104" s="123"/>
      <c r="CU104" s="123"/>
      <c r="CV104" s="123"/>
      <c r="CW104" s="123"/>
      <c r="CX104" s="123"/>
      <c r="CY104" s="123"/>
      <c r="CZ104" s="123"/>
      <c r="DA104" s="123"/>
      <c r="DB104" s="123"/>
      <c r="DC104" s="123"/>
      <c r="DD104" s="123"/>
      <c r="DE104" s="123"/>
      <c r="DF104" s="123"/>
      <c r="DG104" s="123"/>
      <c r="DH104" s="123"/>
      <c r="DI104" s="123"/>
      <c r="DJ104" s="123"/>
      <c r="DK104" s="123"/>
      <c r="DL104" s="123"/>
      <c r="DM104" s="123"/>
      <c r="DN104" s="123"/>
      <c r="DO104" s="123"/>
      <c r="DP104" s="123"/>
      <c r="DQ104" s="123"/>
      <c r="DR104" s="123"/>
      <c r="DS104" s="123"/>
      <c r="DT104" s="123"/>
      <c r="DU104" s="123"/>
      <c r="DV104" s="123"/>
      <c r="DW104" s="123"/>
      <c r="DX104" s="123"/>
      <c r="DY104" s="123"/>
      <c r="DZ104" s="123"/>
      <c r="EA104" s="123"/>
      <c r="EB104" s="123"/>
      <c r="EC104" s="123"/>
      <c r="ED104" s="123"/>
      <c r="EE104" s="123"/>
      <c r="EF104" s="123"/>
      <c r="EG104" s="123"/>
      <c r="EH104" s="123"/>
      <c r="EI104" s="123"/>
      <c r="EJ104" s="123"/>
      <c r="EK104" s="123"/>
      <c r="EL104" s="123"/>
      <c r="EM104" s="123"/>
      <c r="EN104" s="123"/>
      <c r="EO104" s="123"/>
      <c r="EP104" s="123"/>
      <c r="EQ104" s="123"/>
      <c r="ER104" s="123"/>
      <c r="ES104" s="123"/>
      <c r="ET104" s="123"/>
      <c r="EU104" s="123"/>
      <c r="EV104" s="123"/>
      <c r="EW104" s="123"/>
      <c r="EX104" s="123"/>
      <c r="EY104" s="123"/>
      <c r="EZ104" s="123"/>
      <c r="FA104" s="123"/>
      <c r="FB104" s="123"/>
      <c r="FC104" s="123"/>
      <c r="FD104" s="123"/>
      <c r="FE104" s="123"/>
      <c r="FF104" s="123"/>
      <c r="FG104" s="123"/>
      <c r="FH104" s="123"/>
      <c r="FI104" s="123"/>
      <c r="FJ104" s="123"/>
      <c r="FK104" s="123"/>
      <c r="FL104" s="123"/>
      <c r="FM104" s="123"/>
      <c r="FN104" s="123"/>
      <c r="FO104" s="123"/>
      <c r="FP104" s="123"/>
      <c r="FQ104" s="123"/>
      <c r="FR104" s="123"/>
      <c r="FS104" s="123"/>
      <c r="FT104" s="123"/>
      <c r="FU104" s="123"/>
      <c r="FV104" s="123"/>
      <c r="FW104" s="123"/>
      <c r="FX104" s="123"/>
      <c r="FY104" s="123"/>
      <c r="FZ104" s="123"/>
      <c r="GA104" s="123"/>
      <c r="GB104" s="123"/>
      <c r="GC104" s="123"/>
      <c r="GD104" s="123"/>
      <c r="GE104" s="123"/>
      <c r="GF104" s="123"/>
      <c r="GG104" s="123"/>
      <c r="GH104" s="123"/>
      <c r="GI104" s="123"/>
      <c r="GJ104" s="123"/>
      <c r="GK104" s="123"/>
      <c r="GL104" s="123"/>
      <c r="GM104" s="123"/>
      <c r="GN104" s="123"/>
      <c r="GO104" s="123"/>
      <c r="GP104" s="123"/>
      <c r="GQ104" s="123"/>
      <c r="GR104" s="123"/>
      <c r="GS104" s="123"/>
      <c r="GT104" s="123"/>
      <c r="GU104" s="123"/>
      <c r="GV104" s="123"/>
      <c r="GW104" s="123"/>
      <c r="GX104" s="123"/>
      <c r="GY104" s="123"/>
      <c r="GZ104" s="123"/>
      <c r="HA104" s="123"/>
      <c r="HB104" s="123"/>
      <c r="HC104" s="123"/>
      <c r="HD104" s="123"/>
      <c r="HE104" s="123"/>
      <c r="HF104" s="123"/>
      <c r="HG104" s="123"/>
      <c r="HH104" s="123"/>
      <c r="HI104" s="123"/>
      <c r="HJ104" s="123"/>
      <c r="HK104" s="123"/>
      <c r="HL104" s="123"/>
      <c r="HM104" s="123"/>
      <c r="HN104" s="123"/>
      <c r="HO104" s="123"/>
      <c r="HP104" s="123"/>
      <c r="HQ104" s="123"/>
      <c r="HR104" s="123"/>
      <c r="HS104" s="123"/>
      <c r="HT104" s="123"/>
      <c r="HU104" s="123"/>
      <c r="HV104" s="123"/>
      <c r="HW104" s="123"/>
      <c r="HX104" s="123"/>
      <c r="HY104" s="123"/>
      <c r="HZ104" s="123"/>
      <c r="IA104" s="123"/>
      <c r="IB104" s="123"/>
      <c r="IC104" s="123"/>
      <c r="ID104" s="123"/>
      <c r="IE104" s="123"/>
      <c r="IF104" s="123"/>
      <c r="IG104" s="123"/>
      <c r="IH104" s="123"/>
      <c r="II104" s="123"/>
      <c r="IJ104" s="123"/>
      <c r="IK104" s="123"/>
      <c r="IL104" s="123"/>
      <c r="IM104" s="123"/>
      <c r="IN104" s="123"/>
      <c r="IO104" s="123"/>
      <c r="IP104" s="123"/>
      <c r="IQ104" s="123"/>
      <c r="IR104" s="123"/>
      <c r="IS104" s="123"/>
      <c r="IT104" s="123"/>
      <c r="IU104" s="123"/>
      <c r="IV104" s="123"/>
      <c r="IW104" s="123"/>
      <c r="IX104" s="123"/>
      <c r="IY104" s="123"/>
      <c r="IZ104" s="123"/>
      <c r="JA104" s="123"/>
      <c r="JB104" s="123"/>
      <c r="JC104" s="123"/>
      <c r="JD104" s="123"/>
      <c r="JE104" s="123"/>
      <c r="JF104" s="123"/>
      <c r="JG104" s="123"/>
      <c r="JH104" s="123"/>
      <c r="JI104" s="123"/>
      <c r="JJ104" s="123"/>
      <c r="JK104" s="123"/>
      <c r="JL104" s="123"/>
      <c r="JM104" s="123"/>
      <c r="JN104" s="123"/>
      <c r="JO104" s="123"/>
      <c r="JP104" s="123"/>
      <c r="JQ104" s="123"/>
      <c r="JR104" s="123"/>
      <c r="JS104" s="123"/>
      <c r="JT104" s="123"/>
      <c r="JU104" s="123"/>
      <c r="JV104" s="123"/>
      <c r="JW104" s="123"/>
      <c r="JX104" s="123"/>
      <c r="JY104" s="123"/>
      <c r="JZ104" s="123"/>
      <c r="KA104" s="123"/>
      <c r="KB104" s="123"/>
      <c r="KC104" s="123"/>
      <c r="KD104" s="123"/>
      <c r="KE104" s="123"/>
      <c r="KF104" s="123"/>
      <c r="KG104" s="123"/>
      <c r="KH104" s="123"/>
      <c r="KI104" s="123"/>
      <c r="KJ104" s="123"/>
      <c r="KK104" s="123"/>
      <c r="KL104" s="123"/>
      <c r="KM104" s="123"/>
      <c r="KN104" s="123"/>
      <c r="KO104" s="123"/>
      <c r="KP104" s="123"/>
      <c r="KQ104" s="123"/>
      <c r="KR104" s="123"/>
      <c r="KS104" s="123"/>
      <c r="KT104" s="123"/>
      <c r="KU104" s="123"/>
      <c r="KV104" s="123"/>
      <c r="KW104" s="123"/>
      <c r="KX104" s="123"/>
      <c r="KY104" s="123"/>
      <c r="KZ104" s="123"/>
      <c r="LA104" s="123"/>
      <c r="LB104" s="123"/>
      <c r="LC104" s="123"/>
      <c r="LD104" s="123"/>
      <c r="LE104" s="123"/>
      <c r="LF104" s="123"/>
      <c r="LG104" s="123"/>
      <c r="LH104" s="123"/>
      <c r="LI104" s="123"/>
      <c r="LJ104" s="123"/>
      <c r="LK104" s="123"/>
      <c r="LL104" s="123"/>
      <c r="LM104" s="123"/>
      <c r="LN104" s="123"/>
      <c r="LO104" s="123"/>
      <c r="LP104" s="123"/>
      <c r="LQ104" s="123"/>
      <c r="LR104" s="123"/>
      <c r="LS104" s="123"/>
      <c r="LT104" s="123"/>
      <c r="LU104" s="123"/>
      <c r="LV104" s="123"/>
      <c r="LW104" s="123"/>
      <c r="LX104" s="123"/>
      <c r="LY104" s="123"/>
      <c r="LZ104" s="123"/>
      <c r="MA104" s="123"/>
      <c r="MB104" s="123"/>
      <c r="MC104" s="123"/>
      <c r="MD104" s="123"/>
      <c r="ME104" s="123"/>
      <c r="MF104" s="123"/>
      <c r="MG104" s="123"/>
      <c r="MH104" s="123"/>
      <c r="MI104" s="123"/>
      <c r="MJ104" s="123"/>
      <c r="MK104" s="123"/>
      <c r="ML104" s="123"/>
      <c r="MM104" s="123"/>
      <c r="MN104" s="123"/>
      <c r="MO104" s="123"/>
      <c r="MP104" s="123"/>
      <c r="MQ104" s="123"/>
      <c r="MR104" s="123"/>
      <c r="MS104" s="123"/>
      <c r="MT104" s="123"/>
      <c r="MU104" s="123"/>
      <c r="MV104" s="123"/>
      <c r="MW104" s="123"/>
      <c r="MX104" s="123"/>
      <c r="MY104" s="123"/>
      <c r="MZ104" s="123"/>
      <c r="NA104" s="123"/>
      <c r="NB104" s="123"/>
      <c r="NC104" s="123"/>
      <c r="ND104" s="123"/>
      <c r="NE104" s="123"/>
      <c r="NF104" s="123"/>
      <c r="NG104" s="123"/>
      <c r="NH104" s="123"/>
      <c r="NI104" s="123"/>
      <c r="NJ104" s="123"/>
      <c r="NK104" s="123"/>
      <c r="NL104" s="123"/>
      <c r="NM104" s="123"/>
      <c r="NN104" s="123"/>
      <c r="NO104" s="123"/>
      <c r="NP104" s="123"/>
      <c r="NQ104" s="123"/>
      <c r="NR104" s="123"/>
      <c r="NS104" s="123"/>
      <c r="NT104" s="123"/>
      <c r="NU104" s="123"/>
      <c r="NV104" s="123"/>
      <c r="NW104" s="123"/>
      <c r="NX104" s="123"/>
      <c r="NY104" s="123"/>
      <c r="NZ104" s="123"/>
    </row>
    <row r="105" spans="1:390" s="122" customFormat="1" ht="12">
      <c r="A105" s="138"/>
      <c r="B105" s="138"/>
      <c r="C105" s="139"/>
      <c r="D105" s="110">
        <v>2</v>
      </c>
      <c r="E105" s="111" t="str">
        <f>IF(D105="","",IF(D105&gt;prevLevel,IF(prevWBS="","1",prevWBS)&amp;REPT(".1",D105-MAX(prevLevel,1)),IF(ISERROR(FIND(".",prevWBS)),REPT("1.",D105-1)&amp;IFERROR(VALUE(prevWBS)+1,"1"),IF(D105=1,"",IFERROR(LEFT(prevWBS,FIND("^",SUBSTITUTE(prevWBS,".","^",D105-1))),""))&amp;VALUE(TRIM(MID(SUBSTITUTE(prevWBS,".",REPT(" ",LEN(prevWBS))),(D105-1)*LEN(prevWBS)+1,LEN(prevWBS))))+1)))</f>
        <v>1.93</v>
      </c>
      <c r="F105" s="113" t="s">
        <v>462</v>
      </c>
      <c r="G105" s="113"/>
      <c r="H105" s="113"/>
      <c r="I105" s="114" t="str">
        <f>E103</f>
        <v>1.91</v>
      </c>
      <c r="J105" s="143" t="s">
        <v>464</v>
      </c>
      <c r="K105" s="114"/>
      <c r="L105" s="115">
        <f ca="1">R101</f>
        <v>43796</v>
      </c>
      <c r="M105" s="115">
        <f ca="1">S101</f>
        <v>43843</v>
      </c>
      <c r="N105" s="124">
        <f>tvalDC</f>
        <v>10</v>
      </c>
      <c r="O105" s="124"/>
      <c r="P105" s="125"/>
      <c r="Q105" s="131" t="s">
        <v>38</v>
      </c>
      <c r="R105" s="118">
        <f t="shared" ca="1" si="22"/>
        <v>43796</v>
      </c>
      <c r="S105" s="118">
        <f t="shared" ca="1" si="26"/>
        <v>43843</v>
      </c>
      <c r="T105" s="119"/>
      <c r="U105" s="119"/>
      <c r="V105" s="120"/>
      <c r="W105" s="119"/>
      <c r="X105" s="121"/>
      <c r="Y105" s="121"/>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A105" s="123"/>
      <c r="CB105" s="123"/>
      <c r="CC105" s="123"/>
      <c r="CD105" s="123"/>
      <c r="CE105" s="123"/>
      <c r="CF105" s="123"/>
      <c r="CG105" s="123"/>
      <c r="CH105" s="123"/>
      <c r="CI105" s="123"/>
      <c r="CJ105" s="123"/>
      <c r="CK105" s="123"/>
      <c r="CL105" s="123"/>
      <c r="CM105" s="123"/>
      <c r="CN105" s="123"/>
      <c r="CO105" s="123"/>
      <c r="CP105" s="123"/>
      <c r="CQ105" s="123"/>
      <c r="CR105" s="123"/>
      <c r="CS105" s="123"/>
      <c r="CT105" s="123"/>
      <c r="CU105" s="123"/>
      <c r="CV105" s="123"/>
      <c r="CW105" s="123"/>
      <c r="CX105" s="123"/>
      <c r="CY105" s="123"/>
      <c r="CZ105" s="123"/>
      <c r="DA105" s="123"/>
      <c r="DB105" s="123"/>
      <c r="DC105" s="123"/>
      <c r="DD105" s="123"/>
      <c r="DE105" s="123"/>
      <c r="DF105" s="123"/>
      <c r="DG105" s="123"/>
      <c r="DH105" s="123"/>
      <c r="DI105" s="123"/>
      <c r="DJ105" s="123"/>
      <c r="DK105" s="123"/>
      <c r="DL105" s="123"/>
      <c r="DM105" s="123"/>
      <c r="DN105" s="123"/>
      <c r="DO105" s="123"/>
      <c r="DP105" s="123"/>
      <c r="DQ105" s="123"/>
      <c r="DR105" s="123"/>
      <c r="DS105" s="123"/>
      <c r="DT105" s="123"/>
      <c r="DU105" s="123"/>
      <c r="DV105" s="123"/>
      <c r="DW105" s="123"/>
      <c r="DX105" s="123"/>
      <c r="DY105" s="123"/>
      <c r="DZ105" s="123"/>
      <c r="EA105" s="123"/>
      <c r="EB105" s="123"/>
      <c r="EC105" s="123"/>
      <c r="ED105" s="123"/>
      <c r="EE105" s="123"/>
      <c r="EF105" s="123"/>
      <c r="EG105" s="123"/>
      <c r="EH105" s="123"/>
      <c r="EI105" s="123"/>
      <c r="EJ105" s="123"/>
      <c r="EK105" s="123"/>
      <c r="EL105" s="123"/>
      <c r="EM105" s="123"/>
      <c r="EN105" s="123"/>
      <c r="EO105" s="123"/>
      <c r="EP105" s="123"/>
      <c r="EQ105" s="123"/>
      <c r="ER105" s="123"/>
      <c r="ES105" s="123"/>
      <c r="ET105" s="123"/>
      <c r="EU105" s="123"/>
      <c r="EV105" s="123"/>
      <c r="EW105" s="123"/>
      <c r="EX105" s="123"/>
      <c r="EY105" s="123"/>
      <c r="EZ105" s="123"/>
      <c r="FA105" s="123"/>
      <c r="FB105" s="123"/>
      <c r="FC105" s="123"/>
      <c r="FD105" s="123"/>
      <c r="FE105" s="123"/>
      <c r="FF105" s="123"/>
      <c r="FG105" s="123"/>
      <c r="FH105" s="123"/>
      <c r="FI105" s="123"/>
      <c r="FJ105" s="123"/>
      <c r="FK105" s="123"/>
      <c r="FL105" s="123"/>
      <c r="FM105" s="123"/>
      <c r="FN105" s="123"/>
      <c r="FO105" s="123"/>
      <c r="FP105" s="123"/>
      <c r="FQ105" s="123"/>
      <c r="FR105" s="123"/>
      <c r="FS105" s="123"/>
      <c r="FT105" s="123"/>
      <c r="FU105" s="123"/>
      <c r="FV105" s="123"/>
      <c r="FW105" s="123"/>
      <c r="FX105" s="123"/>
      <c r="FY105" s="123"/>
      <c r="FZ105" s="123"/>
      <c r="GA105" s="123"/>
      <c r="GB105" s="123"/>
      <c r="GC105" s="123"/>
      <c r="GD105" s="123"/>
      <c r="GE105" s="123"/>
      <c r="GF105" s="123"/>
      <c r="GG105" s="123"/>
      <c r="GH105" s="123"/>
      <c r="GI105" s="123"/>
      <c r="GJ105" s="123"/>
      <c r="GK105" s="123"/>
      <c r="GL105" s="123"/>
      <c r="GM105" s="123"/>
      <c r="GN105" s="123"/>
      <c r="GO105" s="123"/>
      <c r="GP105" s="123"/>
      <c r="GQ105" s="123"/>
      <c r="GR105" s="123"/>
      <c r="GS105" s="123"/>
      <c r="GT105" s="123"/>
      <c r="GU105" s="123"/>
      <c r="GV105" s="123"/>
      <c r="GW105" s="123"/>
      <c r="GX105" s="123"/>
      <c r="GY105" s="123"/>
      <c r="GZ105" s="123"/>
      <c r="HA105" s="123"/>
      <c r="HB105" s="123"/>
      <c r="HC105" s="123"/>
      <c r="HD105" s="123"/>
      <c r="HE105" s="123"/>
      <c r="HF105" s="123"/>
      <c r="HG105" s="123"/>
      <c r="HH105" s="123"/>
      <c r="HI105" s="123"/>
      <c r="HJ105" s="123"/>
      <c r="HK105" s="123"/>
      <c r="HL105" s="123"/>
      <c r="HM105" s="123"/>
      <c r="HN105" s="123"/>
      <c r="HO105" s="123"/>
      <c r="HP105" s="123"/>
      <c r="HQ105" s="123"/>
      <c r="HR105" s="123"/>
      <c r="HS105" s="123"/>
      <c r="HT105" s="123"/>
      <c r="HU105" s="123"/>
      <c r="HV105" s="123"/>
      <c r="HW105" s="123"/>
      <c r="HX105" s="123"/>
      <c r="HY105" s="123"/>
      <c r="HZ105" s="123"/>
      <c r="IA105" s="123"/>
      <c r="IB105" s="123"/>
      <c r="IC105" s="123"/>
      <c r="ID105" s="123"/>
      <c r="IE105" s="123"/>
      <c r="IF105" s="123"/>
      <c r="IG105" s="123"/>
      <c r="IH105" s="123"/>
      <c r="II105" s="123"/>
      <c r="IJ105" s="123"/>
      <c r="IK105" s="123"/>
      <c r="IL105" s="123"/>
      <c r="IM105" s="123"/>
      <c r="IN105" s="123"/>
      <c r="IO105" s="123"/>
      <c r="IP105" s="123"/>
      <c r="IQ105" s="123"/>
      <c r="IR105" s="123"/>
      <c r="IS105" s="123"/>
      <c r="IT105" s="123"/>
      <c r="IU105" s="123"/>
      <c r="IV105" s="123"/>
      <c r="IW105" s="123"/>
      <c r="IX105" s="123"/>
      <c r="IY105" s="123"/>
      <c r="IZ105" s="123"/>
      <c r="JA105" s="123"/>
      <c r="JB105" s="123"/>
      <c r="JC105" s="123"/>
      <c r="JD105" s="123"/>
      <c r="JE105" s="123"/>
      <c r="JF105" s="123"/>
      <c r="JG105" s="123"/>
      <c r="JH105" s="123"/>
      <c r="JI105" s="123"/>
      <c r="JJ105" s="123"/>
      <c r="JK105" s="123"/>
      <c r="JL105" s="123"/>
      <c r="JM105" s="123"/>
      <c r="JN105" s="123"/>
      <c r="JO105" s="123"/>
      <c r="JP105" s="123"/>
      <c r="JQ105" s="123"/>
      <c r="JR105" s="123"/>
      <c r="JS105" s="123"/>
      <c r="JT105" s="123"/>
      <c r="JU105" s="123"/>
      <c r="JV105" s="123"/>
      <c r="JW105" s="123"/>
      <c r="JX105" s="123"/>
      <c r="JY105" s="123"/>
      <c r="JZ105" s="123"/>
      <c r="KA105" s="123"/>
      <c r="KB105" s="123"/>
      <c r="KC105" s="123"/>
      <c r="KD105" s="123"/>
      <c r="KE105" s="123"/>
      <c r="KF105" s="123"/>
      <c r="KG105" s="123"/>
      <c r="KH105" s="123"/>
      <c r="KI105" s="123"/>
      <c r="KJ105" s="123"/>
      <c r="KK105" s="123"/>
      <c r="KL105" s="123"/>
      <c r="KM105" s="123"/>
      <c r="KN105" s="123"/>
      <c r="KO105" s="123"/>
      <c r="KP105" s="123"/>
      <c r="KQ105" s="123"/>
      <c r="KR105" s="123"/>
      <c r="KS105" s="123"/>
      <c r="KT105" s="123"/>
      <c r="KU105" s="123"/>
      <c r="KV105" s="123"/>
      <c r="KW105" s="123"/>
      <c r="KX105" s="123"/>
      <c r="KY105" s="123"/>
      <c r="KZ105" s="123"/>
      <c r="LA105" s="123"/>
      <c r="LB105" s="123"/>
      <c r="LC105" s="123"/>
      <c r="LD105" s="123"/>
      <c r="LE105" s="123"/>
      <c r="LF105" s="123"/>
      <c r="LG105" s="123"/>
      <c r="LH105" s="123"/>
      <c r="LI105" s="123"/>
      <c r="LJ105" s="123"/>
      <c r="LK105" s="123"/>
      <c r="LL105" s="123"/>
      <c r="LM105" s="123"/>
      <c r="LN105" s="123"/>
      <c r="LO105" s="123"/>
      <c r="LP105" s="123"/>
      <c r="LQ105" s="123"/>
      <c r="LR105" s="123"/>
      <c r="LS105" s="123"/>
      <c r="LT105" s="123"/>
      <c r="LU105" s="123"/>
      <c r="LV105" s="123"/>
      <c r="LW105" s="123"/>
      <c r="LX105" s="123"/>
      <c r="LY105" s="123"/>
      <c r="LZ105" s="123"/>
      <c r="MA105" s="123"/>
      <c r="MB105" s="123"/>
      <c r="MC105" s="123"/>
      <c r="MD105" s="123"/>
      <c r="ME105" s="123"/>
      <c r="MF105" s="123"/>
      <c r="MG105" s="123"/>
      <c r="MH105" s="123"/>
      <c r="MI105" s="123"/>
      <c r="MJ105" s="123"/>
      <c r="MK105" s="123"/>
      <c r="ML105" s="123"/>
      <c r="MM105" s="123"/>
      <c r="MN105" s="123"/>
      <c r="MO105" s="123"/>
      <c r="MP105" s="123"/>
      <c r="MQ105" s="123"/>
      <c r="MR105" s="123"/>
      <c r="MS105" s="123"/>
      <c r="MT105" s="123"/>
      <c r="MU105" s="123"/>
      <c r="MV105" s="123"/>
      <c r="MW105" s="123"/>
      <c r="MX105" s="123"/>
      <c r="MY105" s="123"/>
      <c r="MZ105" s="123"/>
      <c r="NA105" s="123"/>
      <c r="NB105" s="123"/>
      <c r="NC105" s="123"/>
      <c r="ND105" s="123"/>
      <c r="NE105" s="123"/>
      <c r="NF105" s="123"/>
      <c r="NG105" s="123"/>
      <c r="NH105" s="123"/>
      <c r="NI105" s="123"/>
      <c r="NJ105" s="123"/>
      <c r="NK105" s="123"/>
      <c r="NL105" s="123"/>
      <c r="NM105" s="123"/>
      <c r="NN105" s="123"/>
      <c r="NO105" s="123"/>
      <c r="NP105" s="123"/>
      <c r="NQ105" s="123"/>
      <c r="NR105" s="123"/>
      <c r="NS105" s="123"/>
      <c r="NT105" s="123"/>
      <c r="NU105" s="123"/>
      <c r="NV105" s="123"/>
      <c r="NW105" s="123"/>
      <c r="NX105" s="123"/>
      <c r="NY105" s="123"/>
      <c r="NZ105" s="123"/>
    </row>
    <row r="106" spans="1:390" s="122" customFormat="1" ht="12">
      <c r="A106" s="138"/>
      <c r="B106" s="138"/>
      <c r="C106" s="139"/>
      <c r="D106" s="110">
        <v>2</v>
      </c>
      <c r="E106" s="111" t="str">
        <f>IF(D106="","",IF(D106&gt;prevLevel,IF(prevWBS="","1",prevWBS)&amp;REPT(".1",D106-MAX(prevLevel,1)),IF(ISERROR(FIND(".",prevWBS)),REPT("1.",D106-1)&amp;IFERROR(VALUE(prevWBS)+1,"1"),IF(D106=1,"",IFERROR(LEFT(prevWBS,FIND("^",SUBSTITUTE(prevWBS,".","^",D106-1))),""))&amp;VALUE(TRIM(MID(SUBSTITUTE(prevWBS,".",REPT(" ",LEN(prevWBS))),(D106-1)*LEN(prevWBS)+1,LEN(prevWBS))))+1)))</f>
        <v>1.94</v>
      </c>
      <c r="F106" s="113" t="s">
        <v>463</v>
      </c>
      <c r="G106" s="113"/>
      <c r="H106" s="113"/>
      <c r="I106" s="130" t="str">
        <f>E104</f>
        <v>1.92</v>
      </c>
      <c r="J106" s="143" t="s">
        <v>458</v>
      </c>
      <c r="K106" s="114"/>
      <c r="L106" s="115"/>
      <c r="M106" s="115"/>
      <c r="N106" s="116">
        <f>tvalres</f>
        <v>5</v>
      </c>
      <c r="O106" s="124"/>
      <c r="P106" s="125"/>
      <c r="Q106" s="116"/>
      <c r="R106" s="118">
        <f t="shared" ca="1" si="22"/>
        <v>43770</v>
      </c>
      <c r="S106" s="118">
        <f t="shared" ca="1" si="26"/>
        <v>43776</v>
      </c>
      <c r="T106" s="119"/>
      <c r="U106" s="119"/>
      <c r="V106" s="120"/>
      <c r="W106" s="119"/>
      <c r="X106" s="121"/>
      <c r="Y106" s="121"/>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3"/>
      <c r="CD106" s="123"/>
      <c r="CE106" s="123"/>
      <c r="CF106" s="123"/>
      <c r="CG106" s="123"/>
      <c r="CH106" s="123"/>
      <c r="CI106" s="123"/>
      <c r="CJ106" s="123"/>
      <c r="CK106" s="123"/>
      <c r="CL106" s="123"/>
      <c r="CM106" s="123"/>
      <c r="CN106" s="123"/>
      <c r="CO106" s="123"/>
      <c r="CP106" s="123"/>
      <c r="CQ106" s="123"/>
      <c r="CR106" s="123"/>
      <c r="CS106" s="123"/>
      <c r="CT106" s="123"/>
      <c r="CU106" s="123"/>
      <c r="CV106" s="123"/>
      <c r="CW106" s="123"/>
      <c r="CX106" s="123"/>
      <c r="CY106" s="123"/>
      <c r="CZ106" s="123"/>
      <c r="DA106" s="123"/>
      <c r="DB106" s="123"/>
      <c r="DC106" s="123"/>
      <c r="DD106" s="123"/>
      <c r="DE106" s="123"/>
      <c r="DF106" s="123"/>
      <c r="DG106" s="123"/>
      <c r="DH106" s="123"/>
      <c r="DI106" s="123"/>
      <c r="DJ106" s="123"/>
      <c r="DK106" s="123"/>
      <c r="DL106" s="123"/>
      <c r="DM106" s="123"/>
      <c r="DN106" s="123"/>
      <c r="DO106" s="123"/>
      <c r="DP106" s="123"/>
      <c r="DQ106" s="123"/>
      <c r="DR106" s="123"/>
      <c r="DS106" s="123"/>
      <c r="DT106" s="123"/>
      <c r="DU106" s="123"/>
      <c r="DV106" s="123"/>
      <c r="DW106" s="123"/>
      <c r="DX106" s="123"/>
      <c r="DY106" s="123"/>
      <c r="DZ106" s="123"/>
      <c r="EA106" s="123"/>
      <c r="EB106" s="123"/>
      <c r="EC106" s="123"/>
      <c r="ED106" s="123"/>
      <c r="EE106" s="123"/>
      <c r="EF106" s="123"/>
      <c r="EG106" s="123"/>
      <c r="EH106" s="123"/>
      <c r="EI106" s="123"/>
      <c r="EJ106" s="123"/>
      <c r="EK106" s="123"/>
      <c r="EL106" s="123"/>
      <c r="EM106" s="123"/>
      <c r="EN106" s="123"/>
      <c r="EO106" s="123"/>
      <c r="EP106" s="123"/>
      <c r="EQ106" s="123"/>
      <c r="ER106" s="123"/>
      <c r="ES106" s="123"/>
      <c r="ET106" s="123"/>
      <c r="EU106" s="123"/>
      <c r="EV106" s="123"/>
      <c r="EW106" s="123"/>
      <c r="EX106" s="123"/>
      <c r="EY106" s="123"/>
      <c r="EZ106" s="123"/>
      <c r="FA106" s="123"/>
      <c r="FB106" s="123"/>
      <c r="FC106" s="123"/>
      <c r="FD106" s="123"/>
      <c r="FE106" s="123"/>
      <c r="FF106" s="123"/>
      <c r="FG106" s="123"/>
      <c r="FH106" s="123"/>
      <c r="FI106" s="123"/>
      <c r="FJ106" s="123"/>
      <c r="FK106" s="123"/>
      <c r="FL106" s="123"/>
      <c r="FM106" s="123"/>
      <c r="FN106" s="123"/>
      <c r="FO106" s="123"/>
      <c r="FP106" s="123"/>
      <c r="FQ106" s="123"/>
      <c r="FR106" s="123"/>
      <c r="FS106" s="123"/>
      <c r="FT106" s="123"/>
      <c r="FU106" s="123"/>
      <c r="FV106" s="123"/>
      <c r="FW106" s="123"/>
      <c r="FX106" s="123"/>
      <c r="FY106" s="123"/>
      <c r="FZ106" s="123"/>
      <c r="GA106" s="123"/>
      <c r="GB106" s="123"/>
      <c r="GC106" s="123"/>
      <c r="GD106" s="123"/>
      <c r="GE106" s="123"/>
      <c r="GF106" s="123"/>
      <c r="GG106" s="123"/>
      <c r="GH106" s="123"/>
      <c r="GI106" s="123"/>
      <c r="GJ106" s="123"/>
      <c r="GK106" s="123"/>
      <c r="GL106" s="123"/>
      <c r="GM106" s="123"/>
      <c r="GN106" s="123"/>
      <c r="GO106" s="123"/>
      <c r="GP106" s="123"/>
      <c r="GQ106" s="123"/>
      <c r="GR106" s="123"/>
      <c r="GS106" s="123"/>
      <c r="GT106" s="123"/>
      <c r="GU106" s="123"/>
      <c r="GV106" s="123"/>
      <c r="GW106" s="123"/>
      <c r="GX106" s="123"/>
      <c r="GY106" s="123"/>
      <c r="GZ106" s="123"/>
      <c r="HA106" s="123"/>
      <c r="HB106" s="123"/>
      <c r="HC106" s="123"/>
      <c r="HD106" s="123"/>
      <c r="HE106" s="123"/>
      <c r="HF106" s="123"/>
      <c r="HG106" s="123"/>
      <c r="HH106" s="123"/>
      <c r="HI106" s="123"/>
      <c r="HJ106" s="123"/>
      <c r="HK106" s="123"/>
      <c r="HL106" s="123"/>
      <c r="HM106" s="123"/>
      <c r="HN106" s="123"/>
      <c r="HO106" s="123"/>
      <c r="HP106" s="123"/>
      <c r="HQ106" s="123"/>
      <c r="HR106" s="123"/>
      <c r="HS106" s="123"/>
      <c r="HT106" s="123"/>
      <c r="HU106" s="123"/>
      <c r="HV106" s="123"/>
      <c r="HW106" s="123"/>
      <c r="HX106" s="123"/>
      <c r="HY106" s="123"/>
      <c r="HZ106" s="123"/>
      <c r="IA106" s="123"/>
      <c r="IB106" s="123"/>
      <c r="IC106" s="123"/>
      <c r="ID106" s="123"/>
      <c r="IE106" s="123"/>
      <c r="IF106" s="123"/>
      <c r="IG106" s="123"/>
      <c r="IH106" s="123"/>
      <c r="II106" s="123"/>
      <c r="IJ106" s="123"/>
      <c r="IK106" s="123"/>
      <c r="IL106" s="123"/>
      <c r="IM106" s="123"/>
      <c r="IN106" s="123"/>
      <c r="IO106" s="123"/>
      <c r="IP106" s="123"/>
      <c r="IQ106" s="123"/>
      <c r="IR106" s="123"/>
      <c r="IS106" s="123"/>
      <c r="IT106" s="123"/>
      <c r="IU106" s="123"/>
      <c r="IV106" s="123"/>
      <c r="IW106" s="123"/>
      <c r="IX106" s="123"/>
      <c r="IY106" s="123"/>
      <c r="IZ106" s="123"/>
      <c r="JA106" s="123"/>
      <c r="JB106" s="123"/>
      <c r="JC106" s="123"/>
      <c r="JD106" s="123"/>
      <c r="JE106" s="123"/>
      <c r="JF106" s="123"/>
      <c r="JG106" s="123"/>
      <c r="JH106" s="123"/>
      <c r="JI106" s="123"/>
      <c r="JJ106" s="123"/>
      <c r="JK106" s="123"/>
      <c r="JL106" s="123"/>
      <c r="JM106" s="123"/>
      <c r="JN106" s="123"/>
      <c r="JO106" s="123"/>
      <c r="JP106" s="123"/>
      <c r="JQ106" s="123"/>
      <c r="JR106" s="123"/>
      <c r="JS106" s="123"/>
      <c r="JT106" s="123"/>
      <c r="JU106" s="123"/>
      <c r="JV106" s="123"/>
      <c r="JW106" s="123"/>
      <c r="JX106" s="123"/>
      <c r="JY106" s="123"/>
      <c r="JZ106" s="123"/>
      <c r="KA106" s="123"/>
      <c r="KB106" s="123"/>
      <c r="KC106" s="123"/>
      <c r="KD106" s="123"/>
      <c r="KE106" s="123"/>
      <c r="KF106" s="123"/>
      <c r="KG106" s="123"/>
      <c r="KH106" s="123"/>
      <c r="KI106" s="123"/>
      <c r="KJ106" s="123"/>
      <c r="KK106" s="123"/>
      <c r="KL106" s="123"/>
      <c r="KM106" s="123"/>
      <c r="KN106" s="123"/>
      <c r="KO106" s="123"/>
      <c r="KP106" s="123"/>
      <c r="KQ106" s="123"/>
      <c r="KR106" s="123"/>
      <c r="KS106" s="123"/>
      <c r="KT106" s="123"/>
      <c r="KU106" s="123"/>
      <c r="KV106" s="123"/>
      <c r="KW106" s="123"/>
      <c r="KX106" s="123"/>
      <c r="KY106" s="123"/>
      <c r="KZ106" s="123"/>
      <c r="LA106" s="123"/>
      <c r="LB106" s="123"/>
      <c r="LC106" s="123"/>
      <c r="LD106" s="123"/>
      <c r="LE106" s="123"/>
      <c r="LF106" s="123"/>
      <c r="LG106" s="123"/>
      <c r="LH106" s="123"/>
      <c r="LI106" s="123"/>
      <c r="LJ106" s="123"/>
      <c r="LK106" s="123"/>
      <c r="LL106" s="123"/>
      <c r="LM106" s="123"/>
      <c r="LN106" s="123"/>
      <c r="LO106" s="123"/>
      <c r="LP106" s="123"/>
      <c r="LQ106" s="123"/>
      <c r="LR106" s="123"/>
      <c r="LS106" s="123"/>
      <c r="LT106" s="123"/>
      <c r="LU106" s="123"/>
      <c r="LV106" s="123"/>
      <c r="LW106" s="123"/>
      <c r="LX106" s="123"/>
      <c r="LY106" s="123"/>
      <c r="LZ106" s="123"/>
      <c r="MA106" s="123"/>
      <c r="MB106" s="123"/>
      <c r="MC106" s="123"/>
      <c r="MD106" s="123"/>
      <c r="ME106" s="123"/>
      <c r="MF106" s="123"/>
      <c r="MG106" s="123"/>
      <c r="MH106" s="123"/>
      <c r="MI106" s="123"/>
      <c r="MJ106" s="123"/>
      <c r="MK106" s="123"/>
      <c r="ML106" s="123"/>
      <c r="MM106" s="123"/>
      <c r="MN106" s="123"/>
      <c r="MO106" s="123"/>
      <c r="MP106" s="123"/>
      <c r="MQ106" s="123"/>
      <c r="MR106" s="123"/>
      <c r="MS106" s="123"/>
      <c r="MT106" s="123"/>
      <c r="MU106" s="123"/>
      <c r="MV106" s="123"/>
      <c r="MW106" s="123"/>
      <c r="MX106" s="123"/>
      <c r="MY106" s="123"/>
      <c r="MZ106" s="123"/>
      <c r="NA106" s="123"/>
      <c r="NB106" s="123"/>
      <c r="NC106" s="123"/>
      <c r="ND106" s="123"/>
      <c r="NE106" s="123"/>
      <c r="NF106" s="123"/>
      <c r="NG106" s="123"/>
      <c r="NH106" s="123"/>
      <c r="NI106" s="123"/>
      <c r="NJ106" s="123"/>
      <c r="NK106" s="123"/>
      <c r="NL106" s="123"/>
      <c r="NM106" s="123"/>
      <c r="NN106" s="123"/>
      <c r="NO106" s="123"/>
      <c r="NP106" s="123"/>
      <c r="NQ106" s="123"/>
      <c r="NR106" s="123"/>
      <c r="NS106" s="123"/>
      <c r="NT106" s="123"/>
      <c r="NU106" s="123"/>
      <c r="NV106" s="123"/>
      <c r="NW106" s="123"/>
      <c r="NX106" s="123"/>
      <c r="NY106" s="123"/>
      <c r="NZ106" s="123"/>
    </row>
    <row r="107" spans="1:390" s="122" customFormat="1" ht="12">
      <c r="A107" s="138"/>
      <c r="B107" s="138"/>
      <c r="C107" s="139"/>
      <c r="D107" s="110">
        <v>2</v>
      </c>
      <c r="E107" s="111" t="str">
        <f t="shared" si="23"/>
        <v>1.95</v>
      </c>
      <c r="F107" s="113" t="s">
        <v>318</v>
      </c>
      <c r="G107" s="113" t="s">
        <v>429</v>
      </c>
      <c r="H107" s="113"/>
      <c r="I107" s="114" t="str">
        <f>E106</f>
        <v>1.94</v>
      </c>
      <c r="J107" s="143" t="s">
        <v>461</v>
      </c>
      <c r="K107" s="114" t="str">
        <f>E105</f>
        <v>1.93</v>
      </c>
      <c r="L107" s="115"/>
      <c r="M107" s="115"/>
      <c r="N107" s="124">
        <f>tassMMB</f>
        <v>20</v>
      </c>
      <c r="O107" s="124"/>
      <c r="P107" s="125"/>
      <c r="Q107" s="131" t="s">
        <v>34</v>
      </c>
      <c r="R107" s="118">
        <f t="shared" ca="1" si="22"/>
        <v>43844</v>
      </c>
      <c r="S107" s="118">
        <f t="shared" ca="1" si="26"/>
        <v>43872</v>
      </c>
      <c r="T107" s="119"/>
      <c r="U107" s="119"/>
      <c r="V107" s="120"/>
      <c r="W107" s="119"/>
      <c r="X107" s="121"/>
      <c r="Y107" s="121"/>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3"/>
      <c r="CD107" s="123"/>
      <c r="CE107" s="123"/>
      <c r="CF107" s="123"/>
      <c r="CG107" s="123"/>
      <c r="CH107" s="123"/>
      <c r="CI107" s="123"/>
      <c r="CJ107" s="123"/>
      <c r="CK107" s="123"/>
      <c r="CL107" s="123"/>
      <c r="CM107" s="123"/>
      <c r="CN107" s="123"/>
      <c r="CO107" s="123"/>
      <c r="CP107" s="123"/>
      <c r="CQ107" s="123"/>
      <c r="CR107" s="123"/>
      <c r="CS107" s="123"/>
      <c r="CT107" s="123"/>
      <c r="CU107" s="123"/>
      <c r="CV107" s="123"/>
      <c r="CW107" s="123"/>
      <c r="CX107" s="123"/>
      <c r="CY107" s="123"/>
      <c r="CZ107" s="123"/>
      <c r="DA107" s="123"/>
      <c r="DB107" s="123"/>
      <c r="DC107" s="123"/>
      <c r="DD107" s="123"/>
      <c r="DE107" s="123"/>
      <c r="DF107" s="123"/>
      <c r="DG107" s="123"/>
      <c r="DH107" s="123"/>
      <c r="DI107" s="123"/>
      <c r="DJ107" s="123"/>
      <c r="DK107" s="123"/>
      <c r="DL107" s="123"/>
      <c r="DM107" s="123"/>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3"/>
      <c r="EL107" s="123"/>
      <c r="EM107" s="123"/>
      <c r="EN107" s="123"/>
      <c r="EO107" s="123"/>
      <c r="EP107" s="123"/>
      <c r="EQ107" s="123"/>
      <c r="ER107" s="123"/>
      <c r="ES107" s="123"/>
      <c r="ET107" s="123"/>
      <c r="EU107" s="123"/>
      <c r="EV107" s="123"/>
      <c r="EW107" s="123"/>
      <c r="EX107" s="123"/>
      <c r="EY107" s="123"/>
      <c r="EZ107" s="123"/>
      <c r="FA107" s="123"/>
      <c r="FB107" s="123"/>
      <c r="FC107" s="123"/>
      <c r="FD107" s="123"/>
      <c r="FE107" s="123"/>
      <c r="FF107" s="123"/>
      <c r="FG107" s="123"/>
      <c r="FH107" s="123"/>
      <c r="FI107" s="123"/>
      <c r="FJ107" s="123"/>
      <c r="FK107" s="123"/>
      <c r="FL107" s="123"/>
      <c r="FM107" s="123"/>
      <c r="FN107" s="123"/>
      <c r="FO107" s="123"/>
      <c r="FP107" s="123"/>
      <c r="FQ107" s="123"/>
      <c r="FR107" s="123"/>
      <c r="FS107" s="123"/>
      <c r="FT107" s="123"/>
      <c r="FU107" s="123"/>
      <c r="FV107" s="123"/>
      <c r="FW107" s="123"/>
      <c r="FX107" s="123"/>
      <c r="FY107" s="123"/>
      <c r="FZ107" s="123"/>
      <c r="GA107" s="123"/>
      <c r="GB107" s="123"/>
      <c r="GC107" s="123"/>
      <c r="GD107" s="123"/>
      <c r="GE107" s="123"/>
      <c r="GF107" s="123"/>
      <c r="GG107" s="123"/>
      <c r="GH107" s="123"/>
      <c r="GI107" s="123"/>
      <c r="GJ107" s="123"/>
      <c r="GK107" s="123"/>
      <c r="GL107" s="123"/>
      <c r="GM107" s="123"/>
      <c r="GN107" s="123"/>
      <c r="GO107" s="123"/>
      <c r="GP107" s="123"/>
      <c r="GQ107" s="123"/>
      <c r="GR107" s="123"/>
      <c r="GS107" s="123"/>
      <c r="GT107" s="123"/>
      <c r="GU107" s="123"/>
      <c r="GV107" s="123"/>
      <c r="GW107" s="123"/>
      <c r="GX107" s="123"/>
      <c r="GY107" s="123"/>
      <c r="GZ107" s="123"/>
      <c r="HA107" s="123"/>
      <c r="HB107" s="123"/>
      <c r="HC107" s="123"/>
      <c r="HD107" s="123"/>
      <c r="HE107" s="123"/>
      <c r="HF107" s="123"/>
      <c r="HG107" s="123"/>
      <c r="HH107" s="123"/>
      <c r="HI107" s="123"/>
      <c r="HJ107" s="123"/>
      <c r="HK107" s="123"/>
      <c r="HL107" s="123"/>
      <c r="HM107" s="123"/>
      <c r="HN107" s="123"/>
      <c r="HO107" s="123"/>
      <c r="HP107" s="123"/>
      <c r="HQ107" s="123"/>
      <c r="HR107" s="123"/>
      <c r="HS107" s="123"/>
      <c r="HT107" s="123"/>
      <c r="HU107" s="123"/>
      <c r="HV107" s="123"/>
      <c r="HW107" s="123"/>
      <c r="HX107" s="123"/>
      <c r="HY107" s="123"/>
      <c r="HZ107" s="123"/>
      <c r="IA107" s="123"/>
      <c r="IB107" s="123"/>
      <c r="IC107" s="123"/>
      <c r="ID107" s="123"/>
      <c r="IE107" s="123"/>
      <c r="IF107" s="123"/>
      <c r="IG107" s="123"/>
      <c r="IH107" s="123"/>
      <c r="II107" s="123"/>
      <c r="IJ107" s="123"/>
      <c r="IK107" s="123"/>
      <c r="IL107" s="123"/>
      <c r="IM107" s="123"/>
      <c r="IN107" s="123"/>
      <c r="IO107" s="123"/>
      <c r="IP107" s="123"/>
      <c r="IQ107" s="123"/>
      <c r="IR107" s="123"/>
      <c r="IS107" s="123"/>
      <c r="IT107" s="123"/>
      <c r="IU107" s="123"/>
      <c r="IV107" s="123"/>
      <c r="IW107" s="123"/>
      <c r="IX107" s="123"/>
      <c r="IY107" s="123"/>
      <c r="IZ107" s="123"/>
      <c r="JA107" s="123"/>
      <c r="JB107" s="123"/>
      <c r="JC107" s="123"/>
      <c r="JD107" s="123"/>
      <c r="JE107" s="123"/>
      <c r="JF107" s="123"/>
      <c r="JG107" s="123"/>
      <c r="JH107" s="123"/>
      <c r="JI107" s="123"/>
      <c r="JJ107" s="123"/>
      <c r="JK107" s="123"/>
      <c r="JL107" s="123"/>
      <c r="JM107" s="123"/>
      <c r="JN107" s="123"/>
      <c r="JO107" s="123"/>
      <c r="JP107" s="123"/>
      <c r="JQ107" s="123"/>
      <c r="JR107" s="123"/>
      <c r="JS107" s="123"/>
      <c r="JT107" s="123"/>
      <c r="JU107" s="123"/>
      <c r="JV107" s="123"/>
      <c r="JW107" s="123"/>
      <c r="JX107" s="123"/>
      <c r="JY107" s="123"/>
      <c r="JZ107" s="123"/>
      <c r="KA107" s="123"/>
      <c r="KB107" s="123"/>
      <c r="KC107" s="123"/>
      <c r="KD107" s="123"/>
      <c r="KE107" s="123"/>
      <c r="KF107" s="123"/>
      <c r="KG107" s="123"/>
      <c r="KH107" s="123"/>
      <c r="KI107" s="123"/>
      <c r="KJ107" s="123"/>
      <c r="KK107" s="123"/>
      <c r="KL107" s="123"/>
      <c r="KM107" s="123"/>
      <c r="KN107" s="123"/>
      <c r="KO107" s="123"/>
      <c r="KP107" s="123"/>
      <c r="KQ107" s="123"/>
      <c r="KR107" s="123"/>
      <c r="KS107" s="123"/>
      <c r="KT107" s="123"/>
      <c r="KU107" s="123"/>
      <c r="KV107" s="123"/>
      <c r="KW107" s="123"/>
      <c r="KX107" s="123"/>
      <c r="KY107" s="123"/>
      <c r="KZ107" s="123"/>
      <c r="LA107" s="123"/>
      <c r="LB107" s="123"/>
      <c r="LC107" s="123"/>
      <c r="LD107" s="123"/>
      <c r="LE107" s="123"/>
      <c r="LF107" s="123"/>
      <c r="LG107" s="123"/>
      <c r="LH107" s="123"/>
      <c r="LI107" s="123"/>
      <c r="LJ107" s="123"/>
      <c r="LK107" s="123"/>
      <c r="LL107" s="123"/>
      <c r="LM107" s="123"/>
      <c r="LN107" s="123"/>
      <c r="LO107" s="123"/>
      <c r="LP107" s="123"/>
      <c r="LQ107" s="123"/>
      <c r="LR107" s="123"/>
      <c r="LS107" s="123"/>
      <c r="LT107" s="123"/>
      <c r="LU107" s="123"/>
      <c r="LV107" s="123"/>
      <c r="LW107" s="123"/>
      <c r="LX107" s="123"/>
      <c r="LY107" s="123"/>
      <c r="LZ107" s="123"/>
      <c r="MA107" s="123"/>
      <c r="MB107" s="123"/>
      <c r="MC107" s="123"/>
      <c r="MD107" s="123"/>
      <c r="ME107" s="123"/>
      <c r="MF107" s="123"/>
      <c r="MG107" s="123"/>
      <c r="MH107" s="123"/>
      <c r="MI107" s="123"/>
      <c r="MJ107" s="123"/>
      <c r="MK107" s="123"/>
      <c r="ML107" s="123"/>
      <c r="MM107" s="123"/>
      <c r="MN107" s="123"/>
      <c r="MO107" s="123"/>
      <c r="MP107" s="123"/>
      <c r="MQ107" s="123"/>
      <c r="MR107" s="123"/>
      <c r="MS107" s="123"/>
      <c r="MT107" s="123"/>
      <c r="MU107" s="123"/>
      <c r="MV107" s="123"/>
      <c r="MW107" s="123"/>
      <c r="MX107" s="123"/>
      <c r="MY107" s="123"/>
      <c r="MZ107" s="123"/>
      <c r="NA107" s="123"/>
      <c r="NB107" s="123"/>
      <c r="NC107" s="123"/>
      <c r="ND107" s="123"/>
      <c r="NE107" s="123"/>
      <c r="NF107" s="123"/>
      <c r="NG107" s="123"/>
      <c r="NH107" s="123"/>
      <c r="NI107" s="123"/>
      <c r="NJ107" s="123"/>
      <c r="NK107" s="123"/>
      <c r="NL107" s="123"/>
      <c r="NM107" s="123"/>
      <c r="NN107" s="123"/>
      <c r="NO107" s="123"/>
      <c r="NP107" s="123"/>
      <c r="NQ107" s="123"/>
      <c r="NR107" s="123"/>
      <c r="NS107" s="123"/>
      <c r="NT107" s="123"/>
      <c r="NU107" s="123"/>
      <c r="NV107" s="123"/>
      <c r="NW107" s="123"/>
      <c r="NX107" s="123"/>
      <c r="NY107" s="123"/>
      <c r="NZ107" s="123"/>
    </row>
    <row r="108" spans="1:390" s="122" customFormat="1" ht="12">
      <c r="A108" s="138"/>
      <c r="B108" s="138"/>
      <c r="C108" s="139"/>
      <c r="D108" s="110">
        <v>2</v>
      </c>
      <c r="E108" s="111" t="str">
        <f t="shared" si="23"/>
        <v>1.96</v>
      </c>
      <c r="F108" s="113" t="s">
        <v>478</v>
      </c>
      <c r="G108" s="113"/>
      <c r="H108" s="113" t="s">
        <v>410</v>
      </c>
      <c r="I108" s="114" t="str">
        <f>E107</f>
        <v>1.95</v>
      </c>
      <c r="J108" s="114" t="str">
        <f>E112</f>
        <v>1.100</v>
      </c>
      <c r="K108" s="114"/>
      <c r="L108" s="115"/>
      <c r="M108" s="115"/>
      <c r="N108" s="124">
        <f>tvalMMB</f>
        <v>15</v>
      </c>
      <c r="O108" s="124"/>
      <c r="P108" s="125"/>
      <c r="Q108" s="131" t="s">
        <v>38</v>
      </c>
      <c r="R108" s="118">
        <f t="shared" ref="R108:R139" ca="1" si="27">IF(L108&lt;&gt;"",L108,IF(OR(I108&lt;&gt;"",J108&lt;&gt;"",K108&lt;&gt;""),WORKDAY.INTL(MAX(IFERROR(INDEX(S:S,MATCH(I108,E:E,0)),0),IFERROR(INDEX(S:S,MATCH(J108,E:E,0)),0),IFERROR(INDEX(S:S,MATCH(K108,E:E,0)),0)),1,weekend,holidays),IF(M108&lt;&gt;"",IF(N108&lt;&gt;"",WORKDAY.INTL(M108,-(MAX(N108,1)-1),weekend,holidays),M108-(MAX(O108,1)-1))," - ")))</f>
        <v>43873</v>
      </c>
      <c r="S108" s="118">
        <f t="shared" ca="1" si="26"/>
        <v>43894</v>
      </c>
      <c r="T108" s="119"/>
      <c r="U108" s="119"/>
      <c r="V108" s="120"/>
      <c r="W108" s="119"/>
      <c r="X108" s="121"/>
      <c r="Y108" s="121"/>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A108" s="123"/>
      <c r="CB108" s="123"/>
      <c r="CC108" s="123"/>
      <c r="CD108" s="123"/>
      <c r="CE108" s="123"/>
      <c r="CF108" s="123"/>
      <c r="CG108" s="123"/>
      <c r="CH108" s="123"/>
      <c r="CI108" s="123"/>
      <c r="CJ108" s="123"/>
      <c r="CK108" s="123"/>
      <c r="CL108" s="123"/>
      <c r="CM108" s="123"/>
      <c r="CN108" s="123"/>
      <c r="CO108" s="123"/>
      <c r="CP108" s="123"/>
      <c r="CQ108" s="123"/>
      <c r="CR108" s="123"/>
      <c r="CS108" s="123"/>
      <c r="CT108" s="123"/>
      <c r="CU108" s="123"/>
      <c r="CV108" s="123"/>
      <c r="CW108" s="123"/>
      <c r="CX108" s="123"/>
      <c r="CY108" s="123"/>
      <c r="CZ108" s="123"/>
      <c r="DA108" s="123"/>
      <c r="DB108" s="123"/>
      <c r="DC108" s="123"/>
      <c r="DD108" s="123"/>
      <c r="DE108" s="123"/>
      <c r="DF108" s="123"/>
      <c r="DG108" s="123"/>
      <c r="DH108" s="123"/>
      <c r="DI108" s="123"/>
      <c r="DJ108" s="123"/>
      <c r="DK108" s="123"/>
      <c r="DL108" s="123"/>
      <c r="DM108" s="123"/>
      <c r="DN108" s="123"/>
      <c r="DO108" s="123"/>
      <c r="DP108" s="123"/>
      <c r="DQ108" s="123"/>
      <c r="DR108" s="123"/>
      <c r="DS108" s="123"/>
      <c r="DT108" s="123"/>
      <c r="DU108" s="123"/>
      <c r="DV108" s="123"/>
      <c r="DW108" s="123"/>
      <c r="DX108" s="123"/>
      <c r="DY108" s="123"/>
      <c r="DZ108" s="123"/>
      <c r="EA108" s="123"/>
      <c r="EB108" s="123"/>
      <c r="EC108" s="123"/>
      <c r="ED108" s="123"/>
      <c r="EE108" s="123"/>
      <c r="EF108" s="123"/>
      <c r="EG108" s="123"/>
      <c r="EH108" s="123"/>
      <c r="EI108" s="123"/>
      <c r="EJ108" s="123"/>
      <c r="EK108" s="123"/>
      <c r="EL108" s="123"/>
      <c r="EM108" s="123"/>
      <c r="EN108" s="123"/>
      <c r="EO108" s="123"/>
      <c r="EP108" s="123"/>
      <c r="EQ108" s="123"/>
      <c r="ER108" s="123"/>
      <c r="ES108" s="123"/>
      <c r="ET108" s="123"/>
      <c r="EU108" s="123"/>
      <c r="EV108" s="123"/>
      <c r="EW108" s="123"/>
      <c r="EX108" s="123"/>
      <c r="EY108" s="123"/>
      <c r="EZ108" s="123"/>
      <c r="FA108" s="123"/>
      <c r="FB108" s="123"/>
      <c r="FC108" s="123"/>
      <c r="FD108" s="123"/>
      <c r="FE108" s="123"/>
      <c r="FF108" s="123"/>
      <c r="FG108" s="123"/>
      <c r="FH108" s="123"/>
      <c r="FI108" s="123"/>
      <c r="FJ108" s="123"/>
      <c r="FK108" s="123"/>
      <c r="FL108" s="123"/>
      <c r="FM108" s="123"/>
      <c r="FN108" s="123"/>
      <c r="FO108" s="123"/>
      <c r="FP108" s="123"/>
      <c r="FQ108" s="123"/>
      <c r="FR108" s="123"/>
      <c r="FS108" s="123"/>
      <c r="FT108" s="123"/>
      <c r="FU108" s="123"/>
      <c r="FV108" s="123"/>
      <c r="FW108" s="123"/>
      <c r="FX108" s="123"/>
      <c r="FY108" s="123"/>
      <c r="FZ108" s="123"/>
      <c r="GA108" s="123"/>
      <c r="GB108" s="123"/>
      <c r="GC108" s="123"/>
      <c r="GD108" s="123"/>
      <c r="GE108" s="123"/>
      <c r="GF108" s="123"/>
      <c r="GG108" s="123"/>
      <c r="GH108" s="123"/>
      <c r="GI108" s="123"/>
      <c r="GJ108" s="123"/>
      <c r="GK108" s="123"/>
      <c r="GL108" s="123"/>
      <c r="GM108" s="123"/>
      <c r="GN108" s="123"/>
      <c r="GO108" s="123"/>
      <c r="GP108" s="123"/>
      <c r="GQ108" s="123"/>
      <c r="GR108" s="123"/>
      <c r="GS108" s="123"/>
      <c r="GT108" s="123"/>
      <c r="GU108" s="123"/>
      <c r="GV108" s="123"/>
      <c r="GW108" s="123"/>
      <c r="GX108" s="123"/>
      <c r="GY108" s="123"/>
      <c r="GZ108" s="123"/>
      <c r="HA108" s="123"/>
      <c r="HB108" s="123"/>
      <c r="HC108" s="123"/>
      <c r="HD108" s="123"/>
      <c r="HE108" s="123"/>
      <c r="HF108" s="123"/>
      <c r="HG108" s="123"/>
      <c r="HH108" s="123"/>
      <c r="HI108" s="123"/>
      <c r="HJ108" s="123"/>
      <c r="HK108" s="123"/>
      <c r="HL108" s="123"/>
      <c r="HM108" s="123"/>
      <c r="HN108" s="123"/>
      <c r="HO108" s="123"/>
      <c r="HP108" s="123"/>
      <c r="HQ108" s="123"/>
      <c r="HR108" s="123"/>
      <c r="HS108" s="123"/>
      <c r="HT108" s="123"/>
      <c r="HU108" s="123"/>
      <c r="HV108" s="123"/>
      <c r="HW108" s="123"/>
      <c r="HX108" s="123"/>
      <c r="HY108" s="123"/>
      <c r="HZ108" s="123"/>
      <c r="IA108" s="123"/>
      <c r="IB108" s="123"/>
      <c r="IC108" s="123"/>
      <c r="ID108" s="123"/>
      <c r="IE108" s="123"/>
      <c r="IF108" s="123"/>
      <c r="IG108" s="123"/>
      <c r="IH108" s="123"/>
      <c r="II108" s="123"/>
      <c r="IJ108" s="123"/>
      <c r="IK108" s="123"/>
      <c r="IL108" s="123"/>
      <c r="IM108" s="123"/>
      <c r="IN108" s="123"/>
      <c r="IO108" s="123"/>
      <c r="IP108" s="123"/>
      <c r="IQ108" s="123"/>
      <c r="IR108" s="123"/>
      <c r="IS108" s="123"/>
      <c r="IT108" s="123"/>
      <c r="IU108" s="123"/>
      <c r="IV108" s="123"/>
      <c r="IW108" s="123"/>
      <c r="IX108" s="123"/>
      <c r="IY108" s="123"/>
      <c r="IZ108" s="123"/>
      <c r="JA108" s="123"/>
      <c r="JB108" s="123"/>
      <c r="JC108" s="123"/>
      <c r="JD108" s="123"/>
      <c r="JE108" s="123"/>
      <c r="JF108" s="123"/>
      <c r="JG108" s="123"/>
      <c r="JH108" s="123"/>
      <c r="JI108" s="123"/>
      <c r="JJ108" s="123"/>
      <c r="JK108" s="123"/>
      <c r="JL108" s="123"/>
      <c r="JM108" s="123"/>
      <c r="JN108" s="123"/>
      <c r="JO108" s="123"/>
      <c r="JP108" s="123"/>
      <c r="JQ108" s="123"/>
      <c r="JR108" s="123"/>
      <c r="JS108" s="123"/>
      <c r="JT108" s="123"/>
      <c r="JU108" s="123"/>
      <c r="JV108" s="123"/>
      <c r="JW108" s="123"/>
      <c r="JX108" s="123"/>
      <c r="JY108" s="123"/>
      <c r="JZ108" s="123"/>
      <c r="KA108" s="123"/>
      <c r="KB108" s="123"/>
      <c r="KC108" s="123"/>
      <c r="KD108" s="123"/>
      <c r="KE108" s="123"/>
      <c r="KF108" s="123"/>
      <c r="KG108" s="123"/>
      <c r="KH108" s="123"/>
      <c r="KI108" s="123"/>
      <c r="KJ108" s="123"/>
      <c r="KK108" s="123"/>
      <c r="KL108" s="123"/>
      <c r="KM108" s="123"/>
      <c r="KN108" s="123"/>
      <c r="KO108" s="123"/>
      <c r="KP108" s="123"/>
      <c r="KQ108" s="123"/>
      <c r="KR108" s="123"/>
      <c r="KS108" s="123"/>
      <c r="KT108" s="123"/>
      <c r="KU108" s="123"/>
      <c r="KV108" s="123"/>
      <c r="KW108" s="123"/>
      <c r="KX108" s="123"/>
      <c r="KY108" s="123"/>
      <c r="KZ108" s="123"/>
      <c r="LA108" s="123"/>
      <c r="LB108" s="123"/>
      <c r="LC108" s="123"/>
      <c r="LD108" s="123"/>
      <c r="LE108" s="123"/>
      <c r="LF108" s="123"/>
      <c r="LG108" s="123"/>
      <c r="LH108" s="123"/>
      <c r="LI108" s="123"/>
      <c r="LJ108" s="123"/>
      <c r="LK108" s="123"/>
      <c r="LL108" s="123"/>
      <c r="LM108" s="123"/>
      <c r="LN108" s="123"/>
      <c r="LO108" s="123"/>
      <c r="LP108" s="123"/>
      <c r="LQ108" s="123"/>
      <c r="LR108" s="123"/>
      <c r="LS108" s="123"/>
      <c r="LT108" s="123"/>
      <c r="LU108" s="123"/>
      <c r="LV108" s="123"/>
      <c r="LW108" s="123"/>
      <c r="LX108" s="123"/>
      <c r="LY108" s="123"/>
      <c r="LZ108" s="123"/>
      <c r="MA108" s="123"/>
      <c r="MB108" s="123"/>
      <c r="MC108" s="123"/>
      <c r="MD108" s="123"/>
      <c r="ME108" s="123"/>
      <c r="MF108" s="123"/>
      <c r="MG108" s="123"/>
      <c r="MH108" s="123"/>
      <c r="MI108" s="123"/>
      <c r="MJ108" s="123"/>
      <c r="MK108" s="123"/>
      <c r="ML108" s="123"/>
      <c r="MM108" s="123"/>
      <c r="MN108" s="123"/>
      <c r="MO108" s="123"/>
      <c r="MP108" s="123"/>
      <c r="MQ108" s="123"/>
      <c r="MR108" s="123"/>
      <c r="MS108" s="123"/>
      <c r="MT108" s="123"/>
      <c r="MU108" s="123"/>
      <c r="MV108" s="123"/>
      <c r="MW108" s="123"/>
      <c r="MX108" s="123"/>
      <c r="MY108" s="123"/>
      <c r="MZ108" s="123"/>
      <c r="NA108" s="123"/>
      <c r="NB108" s="123"/>
      <c r="NC108" s="123"/>
      <c r="ND108" s="123"/>
      <c r="NE108" s="123"/>
      <c r="NF108" s="123"/>
      <c r="NG108" s="123"/>
      <c r="NH108" s="123"/>
      <c r="NI108" s="123"/>
      <c r="NJ108" s="123"/>
      <c r="NK108" s="123"/>
      <c r="NL108" s="123"/>
      <c r="NM108" s="123"/>
      <c r="NN108" s="123"/>
      <c r="NO108" s="123"/>
      <c r="NP108" s="123"/>
      <c r="NQ108" s="123"/>
      <c r="NR108" s="123"/>
      <c r="NS108" s="123"/>
      <c r="NT108" s="123"/>
      <c r="NU108" s="123"/>
      <c r="NV108" s="123"/>
      <c r="NW108" s="123"/>
      <c r="NX108" s="123"/>
      <c r="NY108" s="123"/>
      <c r="NZ108" s="123"/>
    </row>
    <row r="109" spans="1:390" s="122" customFormat="1" ht="12">
      <c r="A109" s="138"/>
      <c r="B109" s="138"/>
      <c r="C109" s="139"/>
      <c r="D109" s="110">
        <v>2</v>
      </c>
      <c r="E109" s="111" t="str">
        <f t="shared" si="23"/>
        <v>1.97</v>
      </c>
      <c r="F109" s="113" t="s">
        <v>325</v>
      </c>
      <c r="G109" s="113"/>
      <c r="H109" s="113" t="s">
        <v>411</v>
      </c>
      <c r="I109" s="114" t="str">
        <f>E107</f>
        <v>1.95</v>
      </c>
      <c r="J109" s="114" t="str">
        <f>E108</f>
        <v>1.96</v>
      </c>
      <c r="K109" s="143" t="s">
        <v>465</v>
      </c>
      <c r="L109" s="115"/>
      <c r="M109" s="115"/>
      <c r="N109" s="124">
        <f>tvalMMB</f>
        <v>15</v>
      </c>
      <c r="O109" s="124"/>
      <c r="P109" s="125"/>
      <c r="Q109" s="131" t="s">
        <v>39</v>
      </c>
      <c r="R109" s="118">
        <f t="shared" ca="1" si="27"/>
        <v>43895</v>
      </c>
      <c r="S109" s="118">
        <f t="shared" ca="1" si="26"/>
        <v>43915</v>
      </c>
      <c r="T109" s="119"/>
      <c r="U109" s="119"/>
      <c r="V109" s="120"/>
      <c r="W109" s="119"/>
      <c r="X109" s="121"/>
      <c r="Y109" s="121"/>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A109" s="123"/>
      <c r="CB109" s="123"/>
      <c r="CC109" s="123"/>
      <c r="CD109" s="123"/>
      <c r="CE109" s="123"/>
      <c r="CF109" s="123"/>
      <c r="CG109" s="123"/>
      <c r="CH109" s="123"/>
      <c r="CI109" s="123"/>
      <c r="CJ109" s="123"/>
      <c r="CK109" s="123"/>
      <c r="CL109" s="123"/>
      <c r="CM109" s="123"/>
      <c r="CN109" s="123"/>
      <c r="CO109" s="123"/>
      <c r="CP109" s="123"/>
      <c r="CQ109" s="123"/>
      <c r="CR109" s="123"/>
      <c r="CS109" s="123"/>
      <c r="CT109" s="123"/>
      <c r="CU109" s="123"/>
      <c r="CV109" s="123"/>
      <c r="CW109" s="123"/>
      <c r="CX109" s="123"/>
      <c r="CY109" s="123"/>
      <c r="CZ109" s="123"/>
      <c r="DA109" s="123"/>
      <c r="DB109" s="123"/>
      <c r="DC109" s="123"/>
      <c r="DD109" s="123"/>
      <c r="DE109" s="123"/>
      <c r="DF109" s="123"/>
      <c r="DG109" s="123"/>
      <c r="DH109" s="123"/>
      <c r="DI109" s="123"/>
      <c r="DJ109" s="123"/>
      <c r="DK109" s="123"/>
      <c r="DL109" s="123"/>
      <c r="DM109" s="123"/>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3"/>
      <c r="EL109" s="123"/>
      <c r="EM109" s="123"/>
      <c r="EN109" s="123"/>
      <c r="EO109" s="123"/>
      <c r="EP109" s="123"/>
      <c r="EQ109" s="123"/>
      <c r="ER109" s="123"/>
      <c r="ES109" s="123"/>
      <c r="ET109" s="123"/>
      <c r="EU109" s="123"/>
      <c r="EV109" s="123"/>
      <c r="EW109" s="123"/>
      <c r="EX109" s="123"/>
      <c r="EY109" s="123"/>
      <c r="EZ109" s="123"/>
      <c r="FA109" s="123"/>
      <c r="FB109" s="123"/>
      <c r="FC109" s="123"/>
      <c r="FD109" s="123"/>
      <c r="FE109" s="123"/>
      <c r="FF109" s="123"/>
      <c r="FG109" s="123"/>
      <c r="FH109" s="123"/>
      <c r="FI109" s="123"/>
      <c r="FJ109" s="123"/>
      <c r="FK109" s="123"/>
      <c r="FL109" s="123"/>
      <c r="FM109" s="123"/>
      <c r="FN109" s="123"/>
      <c r="FO109" s="123"/>
      <c r="FP109" s="123"/>
      <c r="FQ109" s="123"/>
      <c r="FR109" s="123"/>
      <c r="FS109" s="123"/>
      <c r="FT109" s="123"/>
      <c r="FU109" s="123"/>
      <c r="FV109" s="123"/>
      <c r="FW109" s="123"/>
      <c r="FX109" s="123"/>
      <c r="FY109" s="123"/>
      <c r="FZ109" s="123"/>
      <c r="GA109" s="123"/>
      <c r="GB109" s="123"/>
      <c r="GC109" s="123"/>
      <c r="GD109" s="123"/>
      <c r="GE109" s="123"/>
      <c r="GF109" s="123"/>
      <c r="GG109" s="123"/>
      <c r="GH109" s="123"/>
      <c r="GI109" s="123"/>
      <c r="GJ109" s="123"/>
      <c r="GK109" s="123"/>
      <c r="GL109" s="123"/>
      <c r="GM109" s="123"/>
      <c r="GN109" s="123"/>
      <c r="GO109" s="123"/>
      <c r="GP109" s="123"/>
      <c r="GQ109" s="123"/>
      <c r="GR109" s="123"/>
      <c r="GS109" s="123"/>
      <c r="GT109" s="123"/>
      <c r="GU109" s="123"/>
      <c r="GV109" s="123"/>
      <c r="GW109" s="123"/>
      <c r="GX109" s="123"/>
      <c r="GY109" s="123"/>
      <c r="GZ109" s="123"/>
      <c r="HA109" s="123"/>
      <c r="HB109" s="123"/>
      <c r="HC109" s="123"/>
      <c r="HD109" s="123"/>
      <c r="HE109" s="123"/>
      <c r="HF109" s="123"/>
      <c r="HG109" s="123"/>
      <c r="HH109" s="123"/>
      <c r="HI109" s="123"/>
      <c r="HJ109" s="123"/>
      <c r="HK109" s="123"/>
      <c r="HL109" s="123"/>
      <c r="HM109" s="123"/>
      <c r="HN109" s="123"/>
      <c r="HO109" s="123"/>
      <c r="HP109" s="123"/>
      <c r="HQ109" s="123"/>
      <c r="HR109" s="123"/>
      <c r="HS109" s="123"/>
      <c r="HT109" s="123"/>
      <c r="HU109" s="123"/>
      <c r="HV109" s="123"/>
      <c r="HW109" s="123"/>
      <c r="HX109" s="123"/>
      <c r="HY109" s="123"/>
      <c r="HZ109" s="123"/>
      <c r="IA109" s="123"/>
      <c r="IB109" s="123"/>
      <c r="IC109" s="123"/>
      <c r="ID109" s="123"/>
      <c r="IE109" s="123"/>
      <c r="IF109" s="123"/>
      <c r="IG109" s="123"/>
      <c r="IH109" s="123"/>
      <c r="II109" s="123"/>
      <c r="IJ109" s="123"/>
      <c r="IK109" s="123"/>
      <c r="IL109" s="123"/>
      <c r="IM109" s="123"/>
      <c r="IN109" s="123"/>
      <c r="IO109" s="123"/>
      <c r="IP109" s="123"/>
      <c r="IQ109" s="123"/>
      <c r="IR109" s="123"/>
      <c r="IS109" s="123"/>
      <c r="IT109" s="123"/>
      <c r="IU109" s="123"/>
      <c r="IV109" s="123"/>
      <c r="IW109" s="123"/>
      <c r="IX109" s="123"/>
      <c r="IY109" s="123"/>
      <c r="IZ109" s="123"/>
      <c r="JA109" s="123"/>
      <c r="JB109" s="123"/>
      <c r="JC109" s="123"/>
      <c r="JD109" s="123"/>
      <c r="JE109" s="123"/>
      <c r="JF109" s="123"/>
      <c r="JG109" s="123"/>
      <c r="JH109" s="123"/>
      <c r="JI109" s="123"/>
      <c r="JJ109" s="123"/>
      <c r="JK109" s="123"/>
      <c r="JL109" s="123"/>
      <c r="JM109" s="123"/>
      <c r="JN109" s="123"/>
      <c r="JO109" s="123"/>
      <c r="JP109" s="123"/>
      <c r="JQ109" s="123"/>
      <c r="JR109" s="123"/>
      <c r="JS109" s="123"/>
      <c r="JT109" s="123"/>
      <c r="JU109" s="123"/>
      <c r="JV109" s="123"/>
      <c r="JW109" s="123"/>
      <c r="JX109" s="123"/>
      <c r="JY109" s="123"/>
      <c r="JZ109" s="123"/>
      <c r="KA109" s="123"/>
      <c r="KB109" s="123"/>
      <c r="KC109" s="123"/>
      <c r="KD109" s="123"/>
      <c r="KE109" s="123"/>
      <c r="KF109" s="123"/>
      <c r="KG109" s="123"/>
      <c r="KH109" s="123"/>
      <c r="KI109" s="123"/>
      <c r="KJ109" s="123"/>
      <c r="KK109" s="123"/>
      <c r="KL109" s="123"/>
      <c r="KM109" s="123"/>
      <c r="KN109" s="123"/>
      <c r="KO109" s="123"/>
      <c r="KP109" s="123"/>
      <c r="KQ109" s="123"/>
      <c r="KR109" s="123"/>
      <c r="KS109" s="123"/>
      <c r="KT109" s="123"/>
      <c r="KU109" s="123"/>
      <c r="KV109" s="123"/>
      <c r="KW109" s="123"/>
      <c r="KX109" s="123"/>
      <c r="KY109" s="123"/>
      <c r="KZ109" s="123"/>
      <c r="LA109" s="123"/>
      <c r="LB109" s="123"/>
      <c r="LC109" s="123"/>
      <c r="LD109" s="123"/>
      <c r="LE109" s="123"/>
      <c r="LF109" s="123"/>
      <c r="LG109" s="123"/>
      <c r="LH109" s="123"/>
      <c r="LI109" s="123"/>
      <c r="LJ109" s="123"/>
      <c r="LK109" s="123"/>
      <c r="LL109" s="123"/>
      <c r="LM109" s="123"/>
      <c r="LN109" s="123"/>
      <c r="LO109" s="123"/>
      <c r="LP109" s="123"/>
      <c r="LQ109" s="123"/>
      <c r="LR109" s="123"/>
      <c r="LS109" s="123"/>
      <c r="LT109" s="123"/>
      <c r="LU109" s="123"/>
      <c r="LV109" s="123"/>
      <c r="LW109" s="123"/>
      <c r="LX109" s="123"/>
      <c r="LY109" s="123"/>
      <c r="LZ109" s="123"/>
      <c r="MA109" s="123"/>
      <c r="MB109" s="123"/>
      <c r="MC109" s="123"/>
      <c r="MD109" s="123"/>
      <c r="ME109" s="123"/>
      <c r="MF109" s="123"/>
      <c r="MG109" s="123"/>
      <c r="MH109" s="123"/>
      <c r="MI109" s="123"/>
      <c r="MJ109" s="123"/>
      <c r="MK109" s="123"/>
      <c r="ML109" s="123"/>
      <c r="MM109" s="123"/>
      <c r="MN109" s="123"/>
      <c r="MO109" s="123"/>
      <c r="MP109" s="123"/>
      <c r="MQ109" s="123"/>
      <c r="MR109" s="123"/>
      <c r="MS109" s="123"/>
      <c r="MT109" s="123"/>
      <c r="MU109" s="123"/>
      <c r="MV109" s="123"/>
      <c r="MW109" s="123"/>
      <c r="MX109" s="123"/>
      <c r="MY109" s="123"/>
      <c r="MZ109" s="123"/>
      <c r="NA109" s="123"/>
      <c r="NB109" s="123"/>
      <c r="NC109" s="123"/>
      <c r="ND109" s="123"/>
      <c r="NE109" s="123"/>
      <c r="NF109" s="123"/>
      <c r="NG109" s="123"/>
      <c r="NH109" s="123"/>
      <c r="NI109" s="123"/>
      <c r="NJ109" s="123"/>
      <c r="NK109" s="123"/>
      <c r="NL109" s="123"/>
      <c r="NM109" s="123"/>
      <c r="NN109" s="123"/>
      <c r="NO109" s="123"/>
      <c r="NP109" s="123"/>
      <c r="NQ109" s="123"/>
      <c r="NR109" s="123"/>
      <c r="NS109" s="123"/>
      <c r="NT109" s="123"/>
      <c r="NU109" s="123"/>
      <c r="NV109" s="123"/>
      <c r="NW109" s="123"/>
      <c r="NX109" s="123"/>
      <c r="NY109" s="123"/>
      <c r="NZ109" s="123"/>
    </row>
    <row r="110" spans="1:390" s="122" customFormat="1" ht="12">
      <c r="A110" s="138"/>
      <c r="B110" s="138"/>
      <c r="C110" s="139"/>
      <c r="D110" s="110">
        <v>2</v>
      </c>
      <c r="E110" s="111" t="str">
        <f t="shared" ref="E110:E124" si="28">IF(D110="","",IF(D110&gt;prevLevel,IF(prevWBS="","1",prevWBS)&amp;REPT(".1",D110-MAX(prevLevel,1)),IF(ISERROR(FIND(".",prevWBS)),REPT("1.",D110-1)&amp;IFERROR(VALUE(prevWBS)+1,"1"),IF(D110=1,"",IFERROR(LEFT(prevWBS,FIND("^",SUBSTITUTE(prevWBS,".","^",D110-1))),""))&amp;VALUE(TRIM(MID(SUBSTITUTE(prevWBS,".",REPT(" ",LEN(prevWBS))),(D110-1)*LEN(prevWBS)+1,LEN(prevWBS))))+1)))</f>
        <v>1.98</v>
      </c>
      <c r="F110" s="113" t="s">
        <v>466</v>
      </c>
      <c r="G110" s="113"/>
      <c r="H110" s="113"/>
      <c r="I110" s="143" t="str">
        <f>E103</f>
        <v>1.91</v>
      </c>
      <c r="J110" s="114"/>
      <c r="K110" s="114"/>
      <c r="L110" s="115"/>
      <c r="M110" s="115"/>
      <c r="N110" s="116">
        <f>tfabDC*2</f>
        <v>20</v>
      </c>
      <c r="O110" s="124"/>
      <c r="P110" s="125"/>
      <c r="Q110" s="116"/>
      <c r="R110" s="118">
        <f t="shared" ca="1" si="27"/>
        <v>43766</v>
      </c>
      <c r="S110" s="118">
        <f t="shared" ca="1" si="26"/>
        <v>43794</v>
      </c>
      <c r="T110" s="119"/>
      <c r="U110" s="119"/>
      <c r="V110" s="120"/>
      <c r="W110" s="119"/>
      <c r="X110" s="121"/>
      <c r="Y110" s="121"/>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A110" s="123"/>
      <c r="CB110" s="123"/>
      <c r="CC110" s="123"/>
      <c r="CD110" s="123"/>
      <c r="CE110" s="123"/>
      <c r="CF110" s="123"/>
      <c r="CG110" s="123"/>
      <c r="CH110" s="123"/>
      <c r="CI110" s="123"/>
      <c r="CJ110" s="123"/>
      <c r="CK110" s="123"/>
      <c r="CL110" s="123"/>
      <c r="CM110" s="123"/>
      <c r="CN110" s="123"/>
      <c r="CO110" s="123"/>
      <c r="CP110" s="123"/>
      <c r="CQ110" s="123"/>
      <c r="CR110" s="123"/>
      <c r="CS110" s="123"/>
      <c r="CT110" s="123"/>
      <c r="CU110" s="123"/>
      <c r="CV110" s="123"/>
      <c r="CW110" s="123"/>
      <c r="CX110" s="123"/>
      <c r="CY110" s="123"/>
      <c r="CZ110" s="123"/>
      <c r="DA110" s="123"/>
      <c r="DB110" s="123"/>
      <c r="DC110" s="123"/>
      <c r="DD110" s="123"/>
      <c r="DE110" s="123"/>
      <c r="DF110" s="123"/>
      <c r="DG110" s="123"/>
      <c r="DH110" s="123"/>
      <c r="DI110" s="123"/>
      <c r="DJ110" s="123"/>
      <c r="DK110" s="123"/>
      <c r="DL110" s="123"/>
      <c r="DM110" s="123"/>
      <c r="DN110" s="123"/>
      <c r="DO110" s="123"/>
      <c r="DP110" s="123"/>
      <c r="DQ110" s="123"/>
      <c r="DR110" s="123"/>
      <c r="DS110" s="123"/>
      <c r="DT110" s="123"/>
      <c r="DU110" s="123"/>
      <c r="DV110" s="123"/>
      <c r="DW110" s="123"/>
      <c r="DX110" s="123"/>
      <c r="DY110" s="123"/>
      <c r="DZ110" s="123"/>
      <c r="EA110" s="123"/>
      <c r="EB110" s="123"/>
      <c r="EC110" s="123"/>
      <c r="ED110" s="123"/>
      <c r="EE110" s="123"/>
      <c r="EF110" s="123"/>
      <c r="EG110" s="123"/>
      <c r="EH110" s="123"/>
      <c r="EI110" s="123"/>
      <c r="EJ110" s="123"/>
      <c r="EK110" s="123"/>
      <c r="EL110" s="123"/>
      <c r="EM110" s="123"/>
      <c r="EN110" s="123"/>
      <c r="EO110" s="123"/>
      <c r="EP110" s="123"/>
      <c r="EQ110" s="123"/>
      <c r="ER110" s="123"/>
      <c r="ES110" s="123"/>
      <c r="ET110" s="123"/>
      <c r="EU110" s="123"/>
      <c r="EV110" s="123"/>
      <c r="EW110" s="123"/>
      <c r="EX110" s="123"/>
      <c r="EY110" s="123"/>
      <c r="EZ110" s="123"/>
      <c r="FA110" s="123"/>
      <c r="FB110" s="123"/>
      <c r="FC110" s="123"/>
      <c r="FD110" s="123"/>
      <c r="FE110" s="123"/>
      <c r="FF110" s="123"/>
      <c r="FG110" s="123"/>
      <c r="FH110" s="123"/>
      <c r="FI110" s="123"/>
      <c r="FJ110" s="123"/>
      <c r="FK110" s="123"/>
      <c r="FL110" s="123"/>
      <c r="FM110" s="123"/>
      <c r="FN110" s="123"/>
      <c r="FO110" s="123"/>
      <c r="FP110" s="123"/>
      <c r="FQ110" s="123"/>
      <c r="FR110" s="123"/>
      <c r="FS110" s="123"/>
      <c r="FT110" s="123"/>
      <c r="FU110" s="123"/>
      <c r="FV110" s="123"/>
      <c r="FW110" s="123"/>
      <c r="FX110" s="123"/>
      <c r="FY110" s="123"/>
      <c r="FZ110" s="123"/>
      <c r="GA110" s="123"/>
      <c r="GB110" s="123"/>
      <c r="GC110" s="123"/>
      <c r="GD110" s="123"/>
      <c r="GE110" s="123"/>
      <c r="GF110" s="123"/>
      <c r="GG110" s="123"/>
      <c r="GH110" s="123"/>
      <c r="GI110" s="123"/>
      <c r="GJ110" s="123"/>
      <c r="GK110" s="123"/>
      <c r="GL110" s="123"/>
      <c r="GM110" s="123"/>
      <c r="GN110" s="123"/>
      <c r="GO110" s="123"/>
      <c r="GP110" s="123"/>
      <c r="GQ110" s="123"/>
      <c r="GR110" s="123"/>
      <c r="GS110" s="123"/>
      <c r="GT110" s="123"/>
      <c r="GU110" s="123"/>
      <c r="GV110" s="123"/>
      <c r="GW110" s="123"/>
      <c r="GX110" s="123"/>
      <c r="GY110" s="123"/>
      <c r="GZ110" s="123"/>
      <c r="HA110" s="123"/>
      <c r="HB110" s="123"/>
      <c r="HC110" s="123"/>
      <c r="HD110" s="123"/>
      <c r="HE110" s="123"/>
      <c r="HF110" s="123"/>
      <c r="HG110" s="123"/>
      <c r="HH110" s="123"/>
      <c r="HI110" s="123"/>
      <c r="HJ110" s="123"/>
      <c r="HK110" s="123"/>
      <c r="HL110" s="123"/>
      <c r="HM110" s="123"/>
      <c r="HN110" s="123"/>
      <c r="HO110" s="123"/>
      <c r="HP110" s="123"/>
      <c r="HQ110" s="123"/>
      <c r="HR110" s="123"/>
      <c r="HS110" s="123"/>
      <c r="HT110" s="123"/>
      <c r="HU110" s="123"/>
      <c r="HV110" s="123"/>
      <c r="HW110" s="123"/>
      <c r="HX110" s="123"/>
      <c r="HY110" s="123"/>
      <c r="HZ110" s="123"/>
      <c r="IA110" s="123"/>
      <c r="IB110" s="123"/>
      <c r="IC110" s="123"/>
      <c r="ID110" s="123"/>
      <c r="IE110" s="123"/>
      <c r="IF110" s="123"/>
      <c r="IG110" s="123"/>
      <c r="IH110" s="123"/>
      <c r="II110" s="123"/>
      <c r="IJ110" s="123"/>
      <c r="IK110" s="123"/>
      <c r="IL110" s="123"/>
      <c r="IM110" s="123"/>
      <c r="IN110" s="123"/>
      <c r="IO110" s="123"/>
      <c r="IP110" s="123"/>
      <c r="IQ110" s="123"/>
      <c r="IR110" s="123"/>
      <c r="IS110" s="123"/>
      <c r="IT110" s="123"/>
      <c r="IU110" s="123"/>
      <c r="IV110" s="123"/>
      <c r="IW110" s="123"/>
      <c r="IX110" s="123"/>
      <c r="IY110" s="123"/>
      <c r="IZ110" s="123"/>
      <c r="JA110" s="123"/>
      <c r="JB110" s="123"/>
      <c r="JC110" s="123"/>
      <c r="JD110" s="123"/>
      <c r="JE110" s="123"/>
      <c r="JF110" s="123"/>
      <c r="JG110" s="123"/>
      <c r="JH110" s="123"/>
      <c r="JI110" s="123"/>
      <c r="JJ110" s="123"/>
      <c r="JK110" s="123"/>
      <c r="JL110" s="123"/>
      <c r="JM110" s="123"/>
      <c r="JN110" s="123"/>
      <c r="JO110" s="123"/>
      <c r="JP110" s="123"/>
      <c r="JQ110" s="123"/>
      <c r="JR110" s="123"/>
      <c r="JS110" s="123"/>
      <c r="JT110" s="123"/>
      <c r="JU110" s="123"/>
      <c r="JV110" s="123"/>
      <c r="JW110" s="123"/>
      <c r="JX110" s="123"/>
      <c r="JY110" s="123"/>
      <c r="JZ110" s="123"/>
      <c r="KA110" s="123"/>
      <c r="KB110" s="123"/>
      <c r="KC110" s="123"/>
      <c r="KD110" s="123"/>
      <c r="KE110" s="123"/>
      <c r="KF110" s="123"/>
      <c r="KG110" s="123"/>
      <c r="KH110" s="123"/>
      <c r="KI110" s="123"/>
      <c r="KJ110" s="123"/>
      <c r="KK110" s="123"/>
      <c r="KL110" s="123"/>
      <c r="KM110" s="123"/>
      <c r="KN110" s="123"/>
      <c r="KO110" s="123"/>
      <c r="KP110" s="123"/>
      <c r="KQ110" s="123"/>
      <c r="KR110" s="123"/>
      <c r="KS110" s="123"/>
      <c r="KT110" s="123"/>
      <c r="KU110" s="123"/>
      <c r="KV110" s="123"/>
      <c r="KW110" s="123"/>
      <c r="KX110" s="123"/>
      <c r="KY110" s="123"/>
      <c r="KZ110" s="123"/>
      <c r="LA110" s="123"/>
      <c r="LB110" s="123"/>
      <c r="LC110" s="123"/>
      <c r="LD110" s="123"/>
      <c r="LE110" s="123"/>
      <c r="LF110" s="123"/>
      <c r="LG110" s="123"/>
      <c r="LH110" s="123"/>
      <c r="LI110" s="123"/>
      <c r="LJ110" s="123"/>
      <c r="LK110" s="123"/>
      <c r="LL110" s="123"/>
      <c r="LM110" s="123"/>
      <c r="LN110" s="123"/>
      <c r="LO110" s="123"/>
      <c r="LP110" s="123"/>
      <c r="LQ110" s="123"/>
      <c r="LR110" s="123"/>
      <c r="LS110" s="123"/>
      <c r="LT110" s="123"/>
      <c r="LU110" s="123"/>
      <c r="LV110" s="123"/>
      <c r="LW110" s="123"/>
      <c r="LX110" s="123"/>
      <c r="LY110" s="123"/>
      <c r="LZ110" s="123"/>
      <c r="MA110" s="123"/>
      <c r="MB110" s="123"/>
      <c r="MC110" s="123"/>
      <c r="MD110" s="123"/>
      <c r="ME110" s="123"/>
      <c r="MF110" s="123"/>
      <c r="MG110" s="123"/>
      <c r="MH110" s="123"/>
      <c r="MI110" s="123"/>
      <c r="MJ110" s="123"/>
      <c r="MK110" s="123"/>
      <c r="ML110" s="123"/>
      <c r="MM110" s="123"/>
      <c r="MN110" s="123"/>
      <c r="MO110" s="123"/>
      <c r="MP110" s="123"/>
      <c r="MQ110" s="123"/>
      <c r="MR110" s="123"/>
      <c r="MS110" s="123"/>
      <c r="MT110" s="123"/>
      <c r="MU110" s="123"/>
      <c r="MV110" s="123"/>
      <c r="MW110" s="123"/>
      <c r="MX110" s="123"/>
      <c r="MY110" s="123"/>
      <c r="MZ110" s="123"/>
      <c r="NA110" s="123"/>
      <c r="NB110" s="123"/>
      <c r="NC110" s="123"/>
      <c r="ND110" s="123"/>
      <c r="NE110" s="123"/>
      <c r="NF110" s="123"/>
      <c r="NG110" s="123"/>
      <c r="NH110" s="123"/>
      <c r="NI110" s="123"/>
      <c r="NJ110" s="123"/>
      <c r="NK110" s="123"/>
      <c r="NL110" s="123"/>
      <c r="NM110" s="123"/>
      <c r="NN110" s="123"/>
      <c r="NO110" s="123"/>
      <c r="NP110" s="123"/>
      <c r="NQ110" s="123"/>
      <c r="NR110" s="123"/>
      <c r="NS110" s="123"/>
      <c r="NT110" s="123"/>
      <c r="NU110" s="123"/>
      <c r="NV110" s="123"/>
      <c r="NW110" s="123"/>
      <c r="NX110" s="123"/>
      <c r="NY110" s="123"/>
      <c r="NZ110" s="123"/>
    </row>
    <row r="111" spans="1:390" s="122" customFormat="1" ht="12">
      <c r="A111" s="138"/>
      <c r="B111" s="138"/>
      <c r="C111" s="139"/>
      <c r="D111" s="110">
        <v>2</v>
      </c>
      <c r="E111" s="111" t="str">
        <f t="shared" si="28"/>
        <v>1.99</v>
      </c>
      <c r="F111" s="113" t="s">
        <v>467</v>
      </c>
      <c r="G111" s="113"/>
      <c r="H111" s="113"/>
      <c r="I111" s="143" t="str">
        <f>E104</f>
        <v>1.92</v>
      </c>
      <c r="J111" s="114"/>
      <c r="K111" s="114"/>
      <c r="L111" s="115"/>
      <c r="M111" s="115"/>
      <c r="N111" s="116">
        <f>tfabMMB*2</f>
        <v>20</v>
      </c>
      <c r="O111" s="124"/>
      <c r="P111" s="125"/>
      <c r="Q111" s="116"/>
      <c r="R111" s="118">
        <f t="shared" ca="1" si="27"/>
        <v>43766</v>
      </c>
      <c r="S111" s="118">
        <f t="shared" ca="1" si="26"/>
        <v>43794</v>
      </c>
      <c r="T111" s="119"/>
      <c r="U111" s="119"/>
      <c r="V111" s="120"/>
      <c r="W111" s="119"/>
      <c r="X111" s="121"/>
      <c r="Y111" s="121"/>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c r="NZ111" s="123"/>
    </row>
    <row r="112" spans="1:390" s="122" customFormat="1" ht="12">
      <c r="A112" s="138"/>
      <c r="B112" s="138"/>
      <c r="C112" s="139"/>
      <c r="D112" s="110">
        <v>2</v>
      </c>
      <c r="E112" s="111" t="str">
        <f t="shared" si="28"/>
        <v>1.100</v>
      </c>
      <c r="F112" s="113" t="s">
        <v>468</v>
      </c>
      <c r="G112" s="113"/>
      <c r="H112" s="113"/>
      <c r="I112" s="114" t="str">
        <f>E110</f>
        <v>1.98</v>
      </c>
      <c r="J112" s="143" t="str">
        <f>E105</f>
        <v>1.93</v>
      </c>
      <c r="K112" s="114"/>
      <c r="L112" s="115"/>
      <c r="M112" s="115"/>
      <c r="N112" s="124">
        <f>tvalDC</f>
        <v>10</v>
      </c>
      <c r="O112" s="124"/>
      <c r="P112" s="125"/>
      <c r="Q112" s="131" t="s">
        <v>38</v>
      </c>
      <c r="R112" s="118">
        <f t="shared" ca="1" si="27"/>
        <v>43844</v>
      </c>
      <c r="S112" s="118">
        <f t="shared" ca="1" si="26"/>
        <v>43858</v>
      </c>
      <c r="T112" s="119"/>
      <c r="U112" s="119"/>
      <c r="V112" s="120"/>
      <c r="W112" s="119"/>
      <c r="X112" s="121"/>
      <c r="Y112" s="121"/>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A112" s="123"/>
      <c r="CB112" s="123"/>
      <c r="CC112" s="123"/>
      <c r="CD112" s="123"/>
      <c r="CE112" s="123"/>
      <c r="CF112" s="123"/>
      <c r="CG112" s="123"/>
      <c r="CH112" s="123"/>
      <c r="CI112" s="123"/>
      <c r="CJ112" s="123"/>
      <c r="CK112" s="123"/>
      <c r="CL112" s="123"/>
      <c r="CM112" s="123"/>
      <c r="CN112" s="123"/>
      <c r="CO112" s="123"/>
      <c r="CP112" s="123"/>
      <c r="CQ112" s="123"/>
      <c r="CR112" s="123"/>
      <c r="CS112" s="123"/>
      <c r="CT112" s="123"/>
      <c r="CU112" s="123"/>
      <c r="CV112" s="123"/>
      <c r="CW112" s="123"/>
      <c r="CX112" s="123"/>
      <c r="CY112" s="123"/>
      <c r="CZ112" s="123"/>
      <c r="DA112" s="123"/>
      <c r="DB112" s="123"/>
      <c r="DC112" s="123"/>
      <c r="DD112" s="123"/>
      <c r="DE112" s="123"/>
      <c r="DF112" s="123"/>
      <c r="DG112" s="123"/>
      <c r="DH112" s="123"/>
      <c r="DI112" s="123"/>
      <c r="DJ112" s="123"/>
      <c r="DK112" s="123"/>
      <c r="DL112" s="123"/>
      <c r="DM112" s="123"/>
      <c r="DN112" s="123"/>
      <c r="DO112" s="123"/>
      <c r="DP112" s="123"/>
      <c r="DQ112" s="123"/>
      <c r="DR112" s="123"/>
      <c r="DS112" s="123"/>
      <c r="DT112" s="123"/>
      <c r="DU112" s="123"/>
      <c r="DV112" s="123"/>
      <c r="DW112" s="123"/>
      <c r="DX112" s="123"/>
      <c r="DY112" s="123"/>
      <c r="DZ112" s="123"/>
      <c r="EA112" s="123"/>
      <c r="EB112" s="123"/>
      <c r="EC112" s="123"/>
      <c r="ED112" s="123"/>
      <c r="EE112" s="123"/>
      <c r="EF112" s="123"/>
      <c r="EG112" s="123"/>
      <c r="EH112" s="123"/>
      <c r="EI112" s="123"/>
      <c r="EJ112" s="123"/>
      <c r="EK112" s="123"/>
      <c r="EL112" s="123"/>
      <c r="EM112" s="123"/>
      <c r="EN112" s="123"/>
      <c r="EO112" s="123"/>
      <c r="EP112" s="123"/>
      <c r="EQ112" s="123"/>
      <c r="ER112" s="123"/>
      <c r="ES112" s="123"/>
      <c r="ET112" s="123"/>
      <c r="EU112" s="123"/>
      <c r="EV112" s="123"/>
      <c r="EW112" s="123"/>
      <c r="EX112" s="123"/>
      <c r="EY112" s="123"/>
      <c r="EZ112" s="123"/>
      <c r="FA112" s="123"/>
      <c r="FB112" s="123"/>
      <c r="FC112" s="123"/>
      <c r="FD112" s="123"/>
      <c r="FE112" s="123"/>
      <c r="FF112" s="123"/>
      <c r="FG112" s="123"/>
      <c r="FH112" s="123"/>
      <c r="FI112" s="123"/>
      <c r="FJ112" s="123"/>
      <c r="FK112" s="123"/>
      <c r="FL112" s="123"/>
      <c r="FM112" s="123"/>
      <c r="FN112" s="123"/>
      <c r="FO112" s="123"/>
      <c r="FP112" s="123"/>
      <c r="FQ112" s="123"/>
      <c r="FR112" s="123"/>
      <c r="FS112" s="123"/>
      <c r="FT112" s="123"/>
      <c r="FU112" s="123"/>
      <c r="FV112" s="123"/>
      <c r="FW112" s="123"/>
      <c r="FX112" s="123"/>
      <c r="FY112" s="123"/>
      <c r="FZ112" s="123"/>
      <c r="GA112" s="123"/>
      <c r="GB112" s="123"/>
      <c r="GC112" s="123"/>
      <c r="GD112" s="123"/>
      <c r="GE112" s="123"/>
      <c r="GF112" s="123"/>
      <c r="GG112" s="123"/>
      <c r="GH112" s="123"/>
      <c r="GI112" s="123"/>
      <c r="GJ112" s="123"/>
      <c r="GK112" s="123"/>
      <c r="GL112" s="123"/>
      <c r="GM112" s="123"/>
      <c r="GN112" s="123"/>
      <c r="GO112" s="123"/>
      <c r="GP112" s="123"/>
      <c r="GQ112" s="123"/>
      <c r="GR112" s="123"/>
      <c r="GS112" s="123"/>
      <c r="GT112" s="123"/>
      <c r="GU112" s="123"/>
      <c r="GV112" s="123"/>
      <c r="GW112" s="123"/>
      <c r="GX112" s="123"/>
      <c r="GY112" s="123"/>
      <c r="GZ112" s="123"/>
      <c r="HA112" s="123"/>
      <c r="HB112" s="123"/>
      <c r="HC112" s="123"/>
      <c r="HD112" s="123"/>
      <c r="HE112" s="123"/>
      <c r="HF112" s="123"/>
      <c r="HG112" s="123"/>
      <c r="HH112" s="123"/>
      <c r="HI112" s="123"/>
      <c r="HJ112" s="123"/>
      <c r="HK112" s="123"/>
      <c r="HL112" s="123"/>
      <c r="HM112" s="123"/>
      <c r="HN112" s="123"/>
      <c r="HO112" s="123"/>
      <c r="HP112" s="123"/>
      <c r="HQ112" s="123"/>
      <c r="HR112" s="123"/>
      <c r="HS112" s="123"/>
      <c r="HT112" s="123"/>
      <c r="HU112" s="123"/>
      <c r="HV112" s="123"/>
      <c r="HW112" s="123"/>
      <c r="HX112" s="123"/>
      <c r="HY112" s="123"/>
      <c r="HZ112" s="123"/>
      <c r="IA112" s="123"/>
      <c r="IB112" s="123"/>
      <c r="IC112" s="123"/>
      <c r="ID112" s="123"/>
      <c r="IE112" s="123"/>
      <c r="IF112" s="123"/>
      <c r="IG112" s="123"/>
      <c r="IH112" s="123"/>
      <c r="II112" s="123"/>
      <c r="IJ112" s="123"/>
      <c r="IK112" s="123"/>
      <c r="IL112" s="123"/>
      <c r="IM112" s="123"/>
      <c r="IN112" s="123"/>
      <c r="IO112" s="123"/>
      <c r="IP112" s="123"/>
      <c r="IQ112" s="123"/>
      <c r="IR112" s="123"/>
      <c r="IS112" s="123"/>
      <c r="IT112" s="123"/>
      <c r="IU112" s="123"/>
      <c r="IV112" s="123"/>
      <c r="IW112" s="123"/>
      <c r="IX112" s="123"/>
      <c r="IY112" s="123"/>
      <c r="IZ112" s="123"/>
      <c r="JA112" s="123"/>
      <c r="JB112" s="123"/>
      <c r="JC112" s="123"/>
      <c r="JD112" s="123"/>
      <c r="JE112" s="123"/>
      <c r="JF112" s="123"/>
      <c r="JG112" s="123"/>
      <c r="JH112" s="123"/>
      <c r="JI112" s="123"/>
      <c r="JJ112" s="123"/>
      <c r="JK112" s="123"/>
      <c r="JL112" s="123"/>
      <c r="JM112" s="123"/>
      <c r="JN112" s="123"/>
      <c r="JO112" s="123"/>
      <c r="JP112" s="123"/>
      <c r="JQ112" s="123"/>
      <c r="JR112" s="123"/>
      <c r="JS112" s="123"/>
      <c r="JT112" s="123"/>
      <c r="JU112" s="123"/>
      <c r="JV112" s="123"/>
      <c r="JW112" s="123"/>
      <c r="JX112" s="123"/>
      <c r="JY112" s="123"/>
      <c r="JZ112" s="123"/>
      <c r="KA112" s="123"/>
      <c r="KB112" s="123"/>
      <c r="KC112" s="123"/>
      <c r="KD112" s="123"/>
      <c r="KE112" s="123"/>
      <c r="KF112" s="123"/>
      <c r="KG112" s="123"/>
      <c r="KH112" s="123"/>
      <c r="KI112" s="123"/>
      <c r="KJ112" s="123"/>
      <c r="KK112" s="123"/>
      <c r="KL112" s="123"/>
      <c r="KM112" s="123"/>
      <c r="KN112" s="123"/>
      <c r="KO112" s="123"/>
      <c r="KP112" s="123"/>
      <c r="KQ112" s="123"/>
      <c r="KR112" s="123"/>
      <c r="KS112" s="123"/>
      <c r="KT112" s="123"/>
      <c r="KU112" s="123"/>
      <c r="KV112" s="123"/>
      <c r="KW112" s="123"/>
      <c r="KX112" s="123"/>
      <c r="KY112" s="123"/>
      <c r="KZ112" s="123"/>
      <c r="LA112" s="123"/>
      <c r="LB112" s="123"/>
      <c r="LC112" s="123"/>
      <c r="LD112" s="123"/>
      <c r="LE112" s="123"/>
      <c r="LF112" s="123"/>
      <c r="LG112" s="123"/>
      <c r="LH112" s="123"/>
      <c r="LI112" s="123"/>
      <c r="LJ112" s="123"/>
      <c r="LK112" s="123"/>
      <c r="LL112" s="123"/>
      <c r="LM112" s="123"/>
      <c r="LN112" s="123"/>
      <c r="LO112" s="123"/>
      <c r="LP112" s="123"/>
      <c r="LQ112" s="123"/>
      <c r="LR112" s="123"/>
      <c r="LS112" s="123"/>
      <c r="LT112" s="123"/>
      <c r="LU112" s="123"/>
      <c r="LV112" s="123"/>
      <c r="LW112" s="123"/>
      <c r="LX112" s="123"/>
      <c r="LY112" s="123"/>
      <c r="LZ112" s="123"/>
      <c r="MA112" s="123"/>
      <c r="MB112" s="123"/>
      <c r="MC112" s="123"/>
      <c r="MD112" s="123"/>
      <c r="ME112" s="123"/>
      <c r="MF112" s="123"/>
      <c r="MG112" s="123"/>
      <c r="MH112" s="123"/>
      <c r="MI112" s="123"/>
      <c r="MJ112" s="123"/>
      <c r="MK112" s="123"/>
      <c r="ML112" s="123"/>
      <c r="MM112" s="123"/>
      <c r="MN112" s="123"/>
      <c r="MO112" s="123"/>
      <c r="MP112" s="123"/>
      <c r="MQ112" s="123"/>
      <c r="MR112" s="123"/>
      <c r="MS112" s="123"/>
      <c r="MT112" s="123"/>
      <c r="MU112" s="123"/>
      <c r="MV112" s="123"/>
      <c r="MW112" s="123"/>
      <c r="MX112" s="123"/>
      <c r="MY112" s="123"/>
      <c r="MZ112" s="123"/>
      <c r="NA112" s="123"/>
      <c r="NB112" s="123"/>
      <c r="NC112" s="123"/>
      <c r="ND112" s="123"/>
      <c r="NE112" s="123"/>
      <c r="NF112" s="123"/>
      <c r="NG112" s="123"/>
      <c r="NH112" s="123"/>
      <c r="NI112" s="123"/>
      <c r="NJ112" s="123"/>
      <c r="NK112" s="123"/>
      <c r="NL112" s="123"/>
      <c r="NM112" s="123"/>
      <c r="NN112" s="123"/>
      <c r="NO112" s="123"/>
      <c r="NP112" s="123"/>
      <c r="NQ112" s="123"/>
      <c r="NR112" s="123"/>
      <c r="NS112" s="123"/>
      <c r="NT112" s="123"/>
      <c r="NU112" s="123"/>
      <c r="NV112" s="123"/>
      <c r="NW112" s="123"/>
      <c r="NX112" s="123"/>
      <c r="NY112" s="123"/>
      <c r="NZ112" s="123"/>
    </row>
    <row r="113" spans="1:390" s="122" customFormat="1" ht="12">
      <c r="A113" s="138"/>
      <c r="B113" s="138"/>
      <c r="C113" s="139"/>
      <c r="D113" s="110">
        <v>2</v>
      </c>
      <c r="E113" s="111" t="str">
        <f t="shared" si="28"/>
        <v>1.101</v>
      </c>
      <c r="F113" s="113" t="s">
        <v>469</v>
      </c>
      <c r="G113" s="113"/>
      <c r="H113" s="113"/>
      <c r="I113" s="130" t="str">
        <f>E106</f>
        <v>1.94</v>
      </c>
      <c r="J113" s="143" t="str">
        <f>E111</f>
        <v>1.99</v>
      </c>
      <c r="K113" s="114"/>
      <c r="L113" s="115"/>
      <c r="M113" s="115"/>
      <c r="N113" s="116">
        <f>tvalres</f>
        <v>5</v>
      </c>
      <c r="O113" s="124"/>
      <c r="P113" s="125"/>
      <c r="Q113" s="116"/>
      <c r="R113" s="118">
        <f t="shared" ca="1" si="27"/>
        <v>43795</v>
      </c>
      <c r="S113" s="118">
        <f t="shared" ca="1" si="26"/>
        <v>43802</v>
      </c>
      <c r="T113" s="119"/>
      <c r="U113" s="119"/>
      <c r="V113" s="120"/>
      <c r="W113" s="119"/>
      <c r="X113" s="121"/>
      <c r="Y113" s="121"/>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A113" s="123"/>
      <c r="CB113" s="123"/>
      <c r="CC113" s="123"/>
      <c r="CD113" s="123"/>
      <c r="CE113" s="123"/>
      <c r="CF113" s="123"/>
      <c r="CG113" s="123"/>
      <c r="CH113" s="123"/>
      <c r="CI113" s="123"/>
      <c r="CJ113" s="123"/>
      <c r="CK113" s="123"/>
      <c r="CL113" s="123"/>
      <c r="CM113" s="123"/>
      <c r="CN113" s="123"/>
      <c r="CO113" s="123"/>
      <c r="CP113" s="123"/>
      <c r="CQ113" s="123"/>
      <c r="CR113" s="123"/>
      <c r="CS113" s="123"/>
      <c r="CT113" s="123"/>
      <c r="CU113" s="123"/>
      <c r="CV113" s="123"/>
      <c r="CW113" s="123"/>
      <c r="CX113" s="123"/>
      <c r="CY113" s="123"/>
      <c r="CZ113" s="123"/>
      <c r="DA113" s="123"/>
      <c r="DB113" s="123"/>
      <c r="DC113" s="123"/>
      <c r="DD113" s="123"/>
      <c r="DE113" s="123"/>
      <c r="DF113" s="123"/>
      <c r="DG113" s="123"/>
      <c r="DH113" s="123"/>
      <c r="DI113" s="123"/>
      <c r="DJ113" s="123"/>
      <c r="DK113" s="123"/>
      <c r="DL113" s="123"/>
      <c r="DM113" s="123"/>
      <c r="DN113" s="123"/>
      <c r="DO113" s="123"/>
      <c r="DP113" s="123"/>
      <c r="DQ113" s="123"/>
      <c r="DR113" s="123"/>
      <c r="DS113" s="123"/>
      <c r="DT113" s="123"/>
      <c r="DU113" s="123"/>
      <c r="DV113" s="123"/>
      <c r="DW113" s="123"/>
      <c r="DX113" s="123"/>
      <c r="DY113" s="123"/>
      <c r="DZ113" s="123"/>
      <c r="EA113" s="123"/>
      <c r="EB113" s="123"/>
      <c r="EC113" s="123"/>
      <c r="ED113" s="123"/>
      <c r="EE113" s="123"/>
      <c r="EF113" s="123"/>
      <c r="EG113" s="123"/>
      <c r="EH113" s="123"/>
      <c r="EI113" s="123"/>
      <c r="EJ113" s="123"/>
      <c r="EK113" s="123"/>
      <c r="EL113" s="123"/>
      <c r="EM113" s="123"/>
      <c r="EN113" s="123"/>
      <c r="EO113" s="123"/>
      <c r="EP113" s="123"/>
      <c r="EQ113" s="123"/>
      <c r="ER113" s="123"/>
      <c r="ES113" s="123"/>
      <c r="ET113" s="123"/>
      <c r="EU113" s="123"/>
      <c r="EV113" s="123"/>
      <c r="EW113" s="123"/>
      <c r="EX113" s="123"/>
      <c r="EY113" s="123"/>
      <c r="EZ113" s="123"/>
      <c r="FA113" s="123"/>
      <c r="FB113" s="123"/>
      <c r="FC113" s="123"/>
      <c r="FD113" s="123"/>
      <c r="FE113" s="123"/>
      <c r="FF113" s="123"/>
      <c r="FG113" s="123"/>
      <c r="FH113" s="123"/>
      <c r="FI113" s="123"/>
      <c r="FJ113" s="123"/>
      <c r="FK113" s="123"/>
      <c r="FL113" s="123"/>
      <c r="FM113" s="123"/>
      <c r="FN113" s="123"/>
      <c r="FO113" s="123"/>
      <c r="FP113" s="123"/>
      <c r="FQ113" s="123"/>
      <c r="FR113" s="123"/>
      <c r="FS113" s="123"/>
      <c r="FT113" s="123"/>
      <c r="FU113" s="123"/>
      <c r="FV113" s="123"/>
      <c r="FW113" s="123"/>
      <c r="FX113" s="123"/>
      <c r="FY113" s="123"/>
      <c r="FZ113" s="123"/>
      <c r="GA113" s="123"/>
      <c r="GB113" s="123"/>
      <c r="GC113" s="123"/>
      <c r="GD113" s="123"/>
      <c r="GE113" s="123"/>
      <c r="GF113" s="123"/>
      <c r="GG113" s="123"/>
      <c r="GH113" s="123"/>
      <c r="GI113" s="123"/>
      <c r="GJ113" s="123"/>
      <c r="GK113" s="123"/>
      <c r="GL113" s="123"/>
      <c r="GM113" s="123"/>
      <c r="GN113" s="123"/>
      <c r="GO113" s="123"/>
      <c r="GP113" s="123"/>
      <c r="GQ113" s="123"/>
      <c r="GR113" s="123"/>
      <c r="GS113" s="123"/>
      <c r="GT113" s="123"/>
      <c r="GU113" s="123"/>
      <c r="GV113" s="123"/>
      <c r="GW113" s="123"/>
      <c r="GX113" s="123"/>
      <c r="GY113" s="123"/>
      <c r="GZ113" s="123"/>
      <c r="HA113" s="123"/>
      <c r="HB113" s="123"/>
      <c r="HC113" s="123"/>
      <c r="HD113" s="123"/>
      <c r="HE113" s="123"/>
      <c r="HF113" s="123"/>
      <c r="HG113" s="123"/>
      <c r="HH113" s="123"/>
      <c r="HI113" s="123"/>
      <c r="HJ113" s="123"/>
      <c r="HK113" s="123"/>
      <c r="HL113" s="123"/>
      <c r="HM113" s="123"/>
      <c r="HN113" s="123"/>
      <c r="HO113" s="123"/>
      <c r="HP113" s="123"/>
      <c r="HQ113" s="123"/>
      <c r="HR113" s="123"/>
      <c r="HS113" s="123"/>
      <c r="HT113" s="123"/>
      <c r="HU113" s="123"/>
      <c r="HV113" s="123"/>
      <c r="HW113" s="123"/>
      <c r="HX113" s="123"/>
      <c r="HY113" s="123"/>
      <c r="HZ113" s="123"/>
      <c r="IA113" s="123"/>
      <c r="IB113" s="123"/>
      <c r="IC113" s="123"/>
      <c r="ID113" s="123"/>
      <c r="IE113" s="123"/>
      <c r="IF113" s="123"/>
      <c r="IG113" s="123"/>
      <c r="IH113" s="123"/>
      <c r="II113" s="123"/>
      <c r="IJ113" s="123"/>
      <c r="IK113" s="123"/>
      <c r="IL113" s="123"/>
      <c r="IM113" s="123"/>
      <c r="IN113" s="123"/>
      <c r="IO113" s="123"/>
      <c r="IP113" s="123"/>
      <c r="IQ113" s="123"/>
      <c r="IR113" s="123"/>
      <c r="IS113" s="123"/>
      <c r="IT113" s="123"/>
      <c r="IU113" s="123"/>
      <c r="IV113" s="123"/>
      <c r="IW113" s="123"/>
      <c r="IX113" s="123"/>
      <c r="IY113" s="123"/>
      <c r="IZ113" s="123"/>
      <c r="JA113" s="123"/>
      <c r="JB113" s="123"/>
      <c r="JC113" s="123"/>
      <c r="JD113" s="123"/>
      <c r="JE113" s="123"/>
      <c r="JF113" s="123"/>
      <c r="JG113" s="123"/>
      <c r="JH113" s="123"/>
      <c r="JI113" s="123"/>
      <c r="JJ113" s="123"/>
      <c r="JK113" s="123"/>
      <c r="JL113" s="123"/>
      <c r="JM113" s="123"/>
      <c r="JN113" s="123"/>
      <c r="JO113" s="123"/>
      <c r="JP113" s="123"/>
      <c r="JQ113" s="123"/>
      <c r="JR113" s="123"/>
      <c r="JS113" s="123"/>
      <c r="JT113" s="123"/>
      <c r="JU113" s="123"/>
      <c r="JV113" s="123"/>
      <c r="JW113" s="123"/>
      <c r="JX113" s="123"/>
      <c r="JY113" s="123"/>
      <c r="JZ113" s="123"/>
      <c r="KA113" s="123"/>
      <c r="KB113" s="123"/>
      <c r="KC113" s="123"/>
      <c r="KD113" s="123"/>
      <c r="KE113" s="123"/>
      <c r="KF113" s="123"/>
      <c r="KG113" s="123"/>
      <c r="KH113" s="123"/>
      <c r="KI113" s="123"/>
      <c r="KJ113" s="123"/>
      <c r="KK113" s="123"/>
      <c r="KL113" s="123"/>
      <c r="KM113" s="123"/>
      <c r="KN113" s="123"/>
      <c r="KO113" s="123"/>
      <c r="KP113" s="123"/>
      <c r="KQ113" s="123"/>
      <c r="KR113" s="123"/>
      <c r="KS113" s="123"/>
      <c r="KT113" s="123"/>
      <c r="KU113" s="123"/>
      <c r="KV113" s="123"/>
      <c r="KW113" s="123"/>
      <c r="KX113" s="123"/>
      <c r="KY113" s="123"/>
      <c r="KZ113" s="123"/>
      <c r="LA113" s="123"/>
      <c r="LB113" s="123"/>
      <c r="LC113" s="123"/>
      <c r="LD113" s="123"/>
      <c r="LE113" s="123"/>
      <c r="LF113" s="123"/>
      <c r="LG113" s="123"/>
      <c r="LH113" s="123"/>
      <c r="LI113" s="123"/>
      <c r="LJ113" s="123"/>
      <c r="LK113" s="123"/>
      <c r="LL113" s="123"/>
      <c r="LM113" s="123"/>
      <c r="LN113" s="123"/>
      <c r="LO113" s="123"/>
      <c r="LP113" s="123"/>
      <c r="LQ113" s="123"/>
      <c r="LR113" s="123"/>
      <c r="LS113" s="123"/>
      <c r="LT113" s="123"/>
      <c r="LU113" s="123"/>
      <c r="LV113" s="123"/>
      <c r="LW113" s="123"/>
      <c r="LX113" s="123"/>
      <c r="LY113" s="123"/>
      <c r="LZ113" s="123"/>
      <c r="MA113" s="123"/>
      <c r="MB113" s="123"/>
      <c r="MC113" s="123"/>
      <c r="MD113" s="123"/>
      <c r="ME113" s="123"/>
      <c r="MF113" s="123"/>
      <c r="MG113" s="123"/>
      <c r="MH113" s="123"/>
      <c r="MI113" s="123"/>
      <c r="MJ113" s="123"/>
      <c r="MK113" s="123"/>
      <c r="ML113" s="123"/>
      <c r="MM113" s="123"/>
      <c r="MN113" s="123"/>
      <c r="MO113" s="123"/>
      <c r="MP113" s="123"/>
      <c r="MQ113" s="123"/>
      <c r="MR113" s="123"/>
      <c r="MS113" s="123"/>
      <c r="MT113" s="123"/>
      <c r="MU113" s="123"/>
      <c r="MV113" s="123"/>
      <c r="MW113" s="123"/>
      <c r="MX113" s="123"/>
      <c r="MY113" s="123"/>
      <c r="MZ113" s="123"/>
      <c r="NA113" s="123"/>
      <c r="NB113" s="123"/>
      <c r="NC113" s="123"/>
      <c r="ND113" s="123"/>
      <c r="NE113" s="123"/>
      <c r="NF113" s="123"/>
      <c r="NG113" s="123"/>
      <c r="NH113" s="123"/>
      <c r="NI113" s="123"/>
      <c r="NJ113" s="123"/>
      <c r="NK113" s="123"/>
      <c r="NL113" s="123"/>
      <c r="NM113" s="123"/>
      <c r="NN113" s="123"/>
      <c r="NO113" s="123"/>
      <c r="NP113" s="123"/>
      <c r="NQ113" s="123"/>
      <c r="NR113" s="123"/>
      <c r="NS113" s="123"/>
      <c r="NT113" s="123"/>
      <c r="NU113" s="123"/>
      <c r="NV113" s="123"/>
      <c r="NW113" s="123"/>
      <c r="NX113" s="123"/>
      <c r="NY113" s="123"/>
      <c r="NZ113" s="123"/>
    </row>
    <row r="114" spans="1:390" s="122" customFormat="1" ht="12">
      <c r="A114" s="138"/>
      <c r="B114" s="138"/>
      <c r="C114" s="139"/>
      <c r="D114" s="110">
        <v>2</v>
      </c>
      <c r="E114" s="111" t="str">
        <f t="shared" si="28"/>
        <v>1.102</v>
      </c>
      <c r="F114" s="113" t="s">
        <v>319</v>
      </c>
      <c r="G114" s="113" t="s">
        <v>429</v>
      </c>
      <c r="H114" s="113"/>
      <c r="I114" s="114" t="str">
        <f>E113</f>
        <v>1.101</v>
      </c>
      <c r="J114" s="114" t="str">
        <f>E112</f>
        <v>1.100</v>
      </c>
      <c r="K114" s="114" t="str">
        <f>E107</f>
        <v>1.95</v>
      </c>
      <c r="L114" s="115"/>
      <c r="M114" s="115"/>
      <c r="N114" s="124">
        <f>tassMMB</f>
        <v>20</v>
      </c>
      <c r="O114" s="124"/>
      <c r="P114" s="125"/>
      <c r="Q114" s="131" t="s">
        <v>34</v>
      </c>
      <c r="R114" s="118">
        <f t="shared" ca="1" si="27"/>
        <v>43873</v>
      </c>
      <c r="S114" s="118">
        <f t="shared" ref="S114:S124" ca="1" si="29">IF(M114&lt;&gt;"",M114,IF(R114=" - "," - ",IF(N114&lt;&gt;"",WORKDAY.INTL(R114,N114-1,weekend,holidays),R114+MAX(O114,1)-1)))</f>
        <v>43901</v>
      </c>
      <c r="T114" s="119"/>
      <c r="U114" s="119"/>
      <c r="V114" s="120"/>
      <c r="W114" s="119"/>
      <c r="X114" s="121"/>
      <c r="Y114" s="121"/>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A114" s="123"/>
      <c r="CB114" s="123"/>
      <c r="CC114" s="123"/>
      <c r="CD114" s="123"/>
      <c r="CE114" s="123"/>
      <c r="CF114" s="123"/>
      <c r="CG114" s="123"/>
      <c r="CH114" s="123"/>
      <c r="CI114" s="123"/>
      <c r="CJ114" s="123"/>
      <c r="CK114" s="123"/>
      <c r="CL114" s="123"/>
      <c r="CM114" s="123"/>
      <c r="CN114" s="123"/>
      <c r="CO114" s="123"/>
      <c r="CP114" s="123"/>
      <c r="CQ114" s="123"/>
      <c r="CR114" s="123"/>
      <c r="CS114" s="123"/>
      <c r="CT114" s="123"/>
      <c r="CU114" s="123"/>
      <c r="CV114" s="123"/>
      <c r="CW114" s="123"/>
      <c r="CX114" s="123"/>
      <c r="CY114" s="123"/>
      <c r="CZ114" s="123"/>
      <c r="DA114" s="123"/>
      <c r="DB114" s="123"/>
      <c r="DC114" s="123"/>
      <c r="DD114" s="123"/>
      <c r="DE114" s="123"/>
      <c r="DF114" s="123"/>
      <c r="DG114" s="123"/>
      <c r="DH114" s="123"/>
      <c r="DI114" s="123"/>
      <c r="DJ114" s="123"/>
      <c r="DK114" s="123"/>
      <c r="DL114" s="123"/>
      <c r="DM114" s="123"/>
      <c r="DN114" s="123"/>
      <c r="DO114" s="123"/>
      <c r="DP114" s="123"/>
      <c r="DQ114" s="123"/>
      <c r="DR114" s="123"/>
      <c r="DS114" s="123"/>
      <c r="DT114" s="123"/>
      <c r="DU114" s="123"/>
      <c r="DV114" s="123"/>
      <c r="DW114" s="123"/>
      <c r="DX114" s="123"/>
      <c r="DY114" s="123"/>
      <c r="DZ114" s="123"/>
      <c r="EA114" s="123"/>
      <c r="EB114" s="123"/>
      <c r="EC114" s="123"/>
      <c r="ED114" s="123"/>
      <c r="EE114" s="123"/>
      <c r="EF114" s="123"/>
      <c r="EG114" s="123"/>
      <c r="EH114" s="123"/>
      <c r="EI114" s="123"/>
      <c r="EJ114" s="123"/>
      <c r="EK114" s="123"/>
      <c r="EL114" s="123"/>
      <c r="EM114" s="123"/>
      <c r="EN114" s="123"/>
      <c r="EO114" s="123"/>
      <c r="EP114" s="123"/>
      <c r="EQ114" s="123"/>
      <c r="ER114" s="123"/>
      <c r="ES114" s="123"/>
      <c r="ET114" s="123"/>
      <c r="EU114" s="123"/>
      <c r="EV114" s="123"/>
      <c r="EW114" s="123"/>
      <c r="EX114" s="123"/>
      <c r="EY114" s="123"/>
      <c r="EZ114" s="123"/>
      <c r="FA114" s="123"/>
      <c r="FB114" s="123"/>
      <c r="FC114" s="123"/>
      <c r="FD114" s="123"/>
      <c r="FE114" s="123"/>
      <c r="FF114" s="123"/>
      <c r="FG114" s="123"/>
      <c r="FH114" s="123"/>
      <c r="FI114" s="123"/>
      <c r="FJ114" s="123"/>
      <c r="FK114" s="123"/>
      <c r="FL114" s="123"/>
      <c r="FM114" s="123"/>
      <c r="FN114" s="123"/>
      <c r="FO114" s="123"/>
      <c r="FP114" s="123"/>
      <c r="FQ114" s="123"/>
      <c r="FR114" s="123"/>
      <c r="FS114" s="123"/>
      <c r="FT114" s="123"/>
      <c r="FU114" s="123"/>
      <c r="FV114" s="123"/>
      <c r="FW114" s="123"/>
      <c r="FX114" s="123"/>
      <c r="FY114" s="123"/>
      <c r="FZ114" s="123"/>
      <c r="GA114" s="123"/>
      <c r="GB114" s="123"/>
      <c r="GC114" s="123"/>
      <c r="GD114" s="123"/>
      <c r="GE114" s="123"/>
      <c r="GF114" s="123"/>
      <c r="GG114" s="123"/>
      <c r="GH114" s="123"/>
      <c r="GI114" s="123"/>
      <c r="GJ114" s="123"/>
      <c r="GK114" s="123"/>
      <c r="GL114" s="123"/>
      <c r="GM114" s="123"/>
      <c r="GN114" s="123"/>
      <c r="GO114" s="123"/>
      <c r="GP114" s="123"/>
      <c r="GQ114" s="123"/>
      <c r="GR114" s="123"/>
      <c r="GS114" s="123"/>
      <c r="GT114" s="123"/>
      <c r="GU114" s="123"/>
      <c r="GV114" s="123"/>
      <c r="GW114" s="123"/>
      <c r="GX114" s="123"/>
      <c r="GY114" s="123"/>
      <c r="GZ114" s="123"/>
      <c r="HA114" s="123"/>
      <c r="HB114" s="123"/>
      <c r="HC114" s="123"/>
      <c r="HD114" s="123"/>
      <c r="HE114" s="123"/>
      <c r="HF114" s="123"/>
      <c r="HG114" s="123"/>
      <c r="HH114" s="123"/>
      <c r="HI114" s="123"/>
      <c r="HJ114" s="123"/>
      <c r="HK114" s="123"/>
      <c r="HL114" s="123"/>
      <c r="HM114" s="123"/>
      <c r="HN114" s="123"/>
      <c r="HO114" s="123"/>
      <c r="HP114" s="123"/>
      <c r="HQ114" s="123"/>
      <c r="HR114" s="123"/>
      <c r="HS114" s="123"/>
      <c r="HT114" s="123"/>
      <c r="HU114" s="123"/>
      <c r="HV114" s="123"/>
      <c r="HW114" s="123"/>
      <c r="HX114" s="123"/>
      <c r="HY114" s="123"/>
      <c r="HZ114" s="123"/>
      <c r="IA114" s="123"/>
      <c r="IB114" s="123"/>
      <c r="IC114" s="123"/>
      <c r="ID114" s="123"/>
      <c r="IE114" s="123"/>
      <c r="IF114" s="123"/>
      <c r="IG114" s="123"/>
      <c r="IH114" s="123"/>
      <c r="II114" s="123"/>
      <c r="IJ114" s="123"/>
      <c r="IK114" s="123"/>
      <c r="IL114" s="123"/>
      <c r="IM114" s="123"/>
      <c r="IN114" s="123"/>
      <c r="IO114" s="123"/>
      <c r="IP114" s="123"/>
      <c r="IQ114" s="123"/>
      <c r="IR114" s="123"/>
      <c r="IS114" s="123"/>
      <c r="IT114" s="123"/>
      <c r="IU114" s="123"/>
      <c r="IV114" s="123"/>
      <c r="IW114" s="123"/>
      <c r="IX114" s="123"/>
      <c r="IY114" s="123"/>
      <c r="IZ114" s="123"/>
      <c r="JA114" s="123"/>
      <c r="JB114" s="123"/>
      <c r="JC114" s="123"/>
      <c r="JD114" s="123"/>
      <c r="JE114" s="123"/>
      <c r="JF114" s="123"/>
      <c r="JG114" s="123"/>
      <c r="JH114" s="123"/>
      <c r="JI114" s="123"/>
      <c r="JJ114" s="123"/>
      <c r="JK114" s="123"/>
      <c r="JL114" s="123"/>
      <c r="JM114" s="123"/>
      <c r="JN114" s="123"/>
      <c r="JO114" s="123"/>
      <c r="JP114" s="123"/>
      <c r="JQ114" s="123"/>
      <c r="JR114" s="123"/>
      <c r="JS114" s="123"/>
      <c r="JT114" s="123"/>
      <c r="JU114" s="123"/>
      <c r="JV114" s="123"/>
      <c r="JW114" s="123"/>
      <c r="JX114" s="123"/>
      <c r="JY114" s="123"/>
      <c r="JZ114" s="123"/>
      <c r="KA114" s="123"/>
      <c r="KB114" s="123"/>
      <c r="KC114" s="123"/>
      <c r="KD114" s="123"/>
      <c r="KE114" s="123"/>
      <c r="KF114" s="123"/>
      <c r="KG114" s="123"/>
      <c r="KH114" s="123"/>
      <c r="KI114" s="123"/>
      <c r="KJ114" s="123"/>
      <c r="KK114" s="123"/>
      <c r="KL114" s="123"/>
      <c r="KM114" s="123"/>
      <c r="KN114" s="123"/>
      <c r="KO114" s="123"/>
      <c r="KP114" s="123"/>
      <c r="KQ114" s="123"/>
      <c r="KR114" s="123"/>
      <c r="KS114" s="123"/>
      <c r="KT114" s="123"/>
      <c r="KU114" s="123"/>
      <c r="KV114" s="123"/>
      <c r="KW114" s="123"/>
      <c r="KX114" s="123"/>
      <c r="KY114" s="123"/>
      <c r="KZ114" s="123"/>
      <c r="LA114" s="123"/>
      <c r="LB114" s="123"/>
      <c r="LC114" s="123"/>
      <c r="LD114" s="123"/>
      <c r="LE114" s="123"/>
      <c r="LF114" s="123"/>
      <c r="LG114" s="123"/>
      <c r="LH114" s="123"/>
      <c r="LI114" s="123"/>
      <c r="LJ114" s="123"/>
      <c r="LK114" s="123"/>
      <c r="LL114" s="123"/>
      <c r="LM114" s="123"/>
      <c r="LN114" s="123"/>
      <c r="LO114" s="123"/>
      <c r="LP114" s="123"/>
      <c r="LQ114" s="123"/>
      <c r="LR114" s="123"/>
      <c r="LS114" s="123"/>
      <c r="LT114" s="123"/>
      <c r="LU114" s="123"/>
      <c r="LV114" s="123"/>
      <c r="LW114" s="123"/>
      <c r="LX114" s="123"/>
      <c r="LY114" s="123"/>
      <c r="LZ114" s="123"/>
      <c r="MA114" s="123"/>
      <c r="MB114" s="123"/>
      <c r="MC114" s="123"/>
      <c r="MD114" s="123"/>
      <c r="ME114" s="123"/>
      <c r="MF114" s="123"/>
      <c r="MG114" s="123"/>
      <c r="MH114" s="123"/>
      <c r="MI114" s="123"/>
      <c r="MJ114" s="123"/>
      <c r="MK114" s="123"/>
      <c r="ML114" s="123"/>
      <c r="MM114" s="123"/>
      <c r="MN114" s="123"/>
      <c r="MO114" s="123"/>
      <c r="MP114" s="123"/>
      <c r="MQ114" s="123"/>
      <c r="MR114" s="123"/>
      <c r="MS114" s="123"/>
      <c r="MT114" s="123"/>
      <c r="MU114" s="123"/>
      <c r="MV114" s="123"/>
      <c r="MW114" s="123"/>
      <c r="MX114" s="123"/>
      <c r="MY114" s="123"/>
      <c r="MZ114" s="123"/>
      <c r="NA114" s="123"/>
      <c r="NB114" s="123"/>
      <c r="NC114" s="123"/>
      <c r="ND114" s="123"/>
      <c r="NE114" s="123"/>
      <c r="NF114" s="123"/>
      <c r="NG114" s="123"/>
      <c r="NH114" s="123"/>
      <c r="NI114" s="123"/>
      <c r="NJ114" s="123"/>
      <c r="NK114" s="123"/>
      <c r="NL114" s="123"/>
      <c r="NM114" s="123"/>
      <c r="NN114" s="123"/>
      <c r="NO114" s="123"/>
      <c r="NP114" s="123"/>
      <c r="NQ114" s="123"/>
      <c r="NR114" s="123"/>
      <c r="NS114" s="123"/>
      <c r="NT114" s="123"/>
      <c r="NU114" s="123"/>
      <c r="NV114" s="123"/>
      <c r="NW114" s="123"/>
      <c r="NX114" s="123"/>
      <c r="NY114" s="123"/>
      <c r="NZ114" s="123"/>
    </row>
    <row r="115" spans="1:390" s="122" customFormat="1" ht="12">
      <c r="A115" s="138"/>
      <c r="B115" s="138"/>
      <c r="C115" s="139"/>
      <c r="D115" s="110">
        <v>2</v>
      </c>
      <c r="E115" s="111" t="str">
        <f t="shared" si="28"/>
        <v>1.103</v>
      </c>
      <c r="F115" s="113" t="s">
        <v>326</v>
      </c>
      <c r="G115" s="113"/>
      <c r="H115" s="113" t="s">
        <v>412</v>
      </c>
      <c r="I115" s="114" t="str">
        <f>E114</f>
        <v>1.102</v>
      </c>
      <c r="J115" s="114" t="str">
        <f>E112</f>
        <v>1.100</v>
      </c>
      <c r="K115" s="114"/>
      <c r="L115" s="115"/>
      <c r="M115" s="115"/>
      <c r="N115" s="124">
        <f>tvalMMB</f>
        <v>15</v>
      </c>
      <c r="O115" s="124"/>
      <c r="P115" s="125"/>
      <c r="Q115" s="131" t="s">
        <v>38</v>
      </c>
      <c r="R115" s="118">
        <f t="shared" ca="1" si="27"/>
        <v>43902</v>
      </c>
      <c r="S115" s="118">
        <f t="shared" ca="1" si="29"/>
        <v>43922</v>
      </c>
      <c r="T115" s="119"/>
      <c r="U115" s="119"/>
      <c r="V115" s="120"/>
      <c r="W115" s="119"/>
      <c r="X115" s="121"/>
      <c r="Y115" s="121"/>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A115" s="123"/>
      <c r="CB115" s="123"/>
      <c r="CC115" s="123"/>
      <c r="CD115" s="123"/>
      <c r="CE115" s="123"/>
      <c r="CF115" s="123"/>
      <c r="CG115" s="123"/>
      <c r="CH115" s="123"/>
      <c r="CI115" s="123"/>
      <c r="CJ115" s="123"/>
      <c r="CK115" s="123"/>
      <c r="CL115" s="123"/>
      <c r="CM115" s="123"/>
      <c r="CN115" s="123"/>
      <c r="CO115" s="123"/>
      <c r="CP115" s="123"/>
      <c r="CQ115" s="123"/>
      <c r="CR115" s="123"/>
      <c r="CS115" s="123"/>
      <c r="CT115" s="123"/>
      <c r="CU115" s="123"/>
      <c r="CV115" s="123"/>
      <c r="CW115" s="123"/>
      <c r="CX115" s="123"/>
      <c r="CY115" s="123"/>
      <c r="CZ115" s="123"/>
      <c r="DA115" s="123"/>
      <c r="DB115" s="123"/>
      <c r="DC115" s="123"/>
      <c r="DD115" s="123"/>
      <c r="DE115" s="123"/>
      <c r="DF115" s="123"/>
      <c r="DG115" s="123"/>
      <c r="DH115" s="123"/>
      <c r="DI115" s="123"/>
      <c r="DJ115" s="123"/>
      <c r="DK115" s="123"/>
      <c r="DL115" s="123"/>
      <c r="DM115" s="123"/>
      <c r="DN115" s="123"/>
      <c r="DO115" s="123"/>
      <c r="DP115" s="123"/>
      <c r="DQ115" s="123"/>
      <c r="DR115" s="123"/>
      <c r="DS115" s="123"/>
      <c r="DT115" s="123"/>
      <c r="DU115" s="123"/>
      <c r="DV115" s="123"/>
      <c r="DW115" s="123"/>
      <c r="DX115" s="123"/>
      <c r="DY115" s="123"/>
      <c r="DZ115" s="123"/>
      <c r="EA115" s="123"/>
      <c r="EB115" s="123"/>
      <c r="EC115" s="123"/>
      <c r="ED115" s="123"/>
      <c r="EE115" s="123"/>
      <c r="EF115" s="123"/>
      <c r="EG115" s="123"/>
      <c r="EH115" s="123"/>
      <c r="EI115" s="123"/>
      <c r="EJ115" s="123"/>
      <c r="EK115" s="123"/>
      <c r="EL115" s="123"/>
      <c r="EM115" s="123"/>
      <c r="EN115" s="123"/>
      <c r="EO115" s="123"/>
      <c r="EP115" s="123"/>
      <c r="EQ115" s="123"/>
      <c r="ER115" s="123"/>
      <c r="ES115" s="123"/>
      <c r="ET115" s="123"/>
      <c r="EU115" s="123"/>
      <c r="EV115" s="123"/>
      <c r="EW115" s="123"/>
      <c r="EX115" s="123"/>
      <c r="EY115" s="123"/>
      <c r="EZ115" s="123"/>
      <c r="FA115" s="123"/>
      <c r="FB115" s="123"/>
      <c r="FC115" s="123"/>
      <c r="FD115" s="123"/>
      <c r="FE115" s="123"/>
      <c r="FF115" s="123"/>
      <c r="FG115" s="123"/>
      <c r="FH115" s="123"/>
      <c r="FI115" s="123"/>
      <c r="FJ115" s="123"/>
      <c r="FK115" s="123"/>
      <c r="FL115" s="123"/>
      <c r="FM115" s="123"/>
      <c r="FN115" s="123"/>
      <c r="FO115" s="123"/>
      <c r="FP115" s="123"/>
      <c r="FQ115" s="123"/>
      <c r="FR115" s="123"/>
      <c r="FS115" s="123"/>
      <c r="FT115" s="123"/>
      <c r="FU115" s="123"/>
      <c r="FV115" s="123"/>
      <c r="FW115" s="123"/>
      <c r="FX115" s="123"/>
      <c r="FY115" s="123"/>
      <c r="FZ115" s="123"/>
      <c r="GA115" s="123"/>
      <c r="GB115" s="123"/>
      <c r="GC115" s="123"/>
      <c r="GD115" s="123"/>
      <c r="GE115" s="123"/>
      <c r="GF115" s="123"/>
      <c r="GG115" s="123"/>
      <c r="GH115" s="123"/>
      <c r="GI115" s="123"/>
      <c r="GJ115" s="123"/>
      <c r="GK115" s="123"/>
      <c r="GL115" s="123"/>
      <c r="GM115" s="123"/>
      <c r="GN115" s="123"/>
      <c r="GO115" s="123"/>
      <c r="GP115" s="123"/>
      <c r="GQ115" s="123"/>
      <c r="GR115" s="123"/>
      <c r="GS115" s="123"/>
      <c r="GT115" s="123"/>
      <c r="GU115" s="123"/>
      <c r="GV115" s="123"/>
      <c r="GW115" s="123"/>
      <c r="GX115" s="123"/>
      <c r="GY115" s="123"/>
      <c r="GZ115" s="123"/>
      <c r="HA115" s="123"/>
      <c r="HB115" s="123"/>
      <c r="HC115" s="123"/>
      <c r="HD115" s="123"/>
      <c r="HE115" s="123"/>
      <c r="HF115" s="123"/>
      <c r="HG115" s="123"/>
      <c r="HH115" s="123"/>
      <c r="HI115" s="123"/>
      <c r="HJ115" s="123"/>
      <c r="HK115" s="123"/>
      <c r="HL115" s="123"/>
      <c r="HM115" s="123"/>
      <c r="HN115" s="123"/>
      <c r="HO115" s="123"/>
      <c r="HP115" s="123"/>
      <c r="HQ115" s="123"/>
      <c r="HR115" s="123"/>
      <c r="HS115" s="123"/>
      <c r="HT115" s="123"/>
      <c r="HU115" s="123"/>
      <c r="HV115" s="123"/>
      <c r="HW115" s="123"/>
      <c r="HX115" s="123"/>
      <c r="HY115" s="123"/>
      <c r="HZ115" s="123"/>
      <c r="IA115" s="123"/>
      <c r="IB115" s="123"/>
      <c r="IC115" s="123"/>
      <c r="ID115" s="123"/>
      <c r="IE115" s="123"/>
      <c r="IF115" s="123"/>
      <c r="IG115" s="123"/>
      <c r="IH115" s="123"/>
      <c r="II115" s="123"/>
      <c r="IJ115" s="123"/>
      <c r="IK115" s="123"/>
      <c r="IL115" s="123"/>
      <c r="IM115" s="123"/>
      <c r="IN115" s="123"/>
      <c r="IO115" s="123"/>
      <c r="IP115" s="123"/>
      <c r="IQ115" s="123"/>
      <c r="IR115" s="123"/>
      <c r="IS115" s="123"/>
      <c r="IT115" s="123"/>
      <c r="IU115" s="123"/>
      <c r="IV115" s="123"/>
      <c r="IW115" s="123"/>
      <c r="IX115" s="123"/>
      <c r="IY115" s="123"/>
      <c r="IZ115" s="123"/>
      <c r="JA115" s="123"/>
      <c r="JB115" s="123"/>
      <c r="JC115" s="123"/>
      <c r="JD115" s="123"/>
      <c r="JE115" s="123"/>
      <c r="JF115" s="123"/>
      <c r="JG115" s="123"/>
      <c r="JH115" s="123"/>
      <c r="JI115" s="123"/>
      <c r="JJ115" s="123"/>
      <c r="JK115" s="123"/>
      <c r="JL115" s="123"/>
      <c r="JM115" s="123"/>
      <c r="JN115" s="123"/>
      <c r="JO115" s="123"/>
      <c r="JP115" s="123"/>
      <c r="JQ115" s="123"/>
      <c r="JR115" s="123"/>
      <c r="JS115" s="123"/>
      <c r="JT115" s="123"/>
      <c r="JU115" s="123"/>
      <c r="JV115" s="123"/>
      <c r="JW115" s="123"/>
      <c r="JX115" s="123"/>
      <c r="JY115" s="123"/>
      <c r="JZ115" s="123"/>
      <c r="KA115" s="123"/>
      <c r="KB115" s="123"/>
      <c r="KC115" s="123"/>
      <c r="KD115" s="123"/>
      <c r="KE115" s="123"/>
      <c r="KF115" s="123"/>
      <c r="KG115" s="123"/>
      <c r="KH115" s="123"/>
      <c r="KI115" s="123"/>
      <c r="KJ115" s="123"/>
      <c r="KK115" s="123"/>
      <c r="KL115" s="123"/>
      <c r="KM115" s="123"/>
      <c r="KN115" s="123"/>
      <c r="KO115" s="123"/>
      <c r="KP115" s="123"/>
      <c r="KQ115" s="123"/>
      <c r="KR115" s="123"/>
      <c r="KS115" s="123"/>
      <c r="KT115" s="123"/>
      <c r="KU115" s="123"/>
      <c r="KV115" s="123"/>
      <c r="KW115" s="123"/>
      <c r="KX115" s="123"/>
      <c r="KY115" s="123"/>
      <c r="KZ115" s="123"/>
      <c r="LA115" s="123"/>
      <c r="LB115" s="123"/>
      <c r="LC115" s="123"/>
      <c r="LD115" s="123"/>
      <c r="LE115" s="123"/>
      <c r="LF115" s="123"/>
      <c r="LG115" s="123"/>
      <c r="LH115" s="123"/>
      <c r="LI115" s="123"/>
      <c r="LJ115" s="123"/>
      <c r="LK115" s="123"/>
      <c r="LL115" s="123"/>
      <c r="LM115" s="123"/>
      <c r="LN115" s="123"/>
      <c r="LO115" s="123"/>
      <c r="LP115" s="123"/>
      <c r="LQ115" s="123"/>
      <c r="LR115" s="123"/>
      <c r="LS115" s="123"/>
      <c r="LT115" s="123"/>
      <c r="LU115" s="123"/>
      <c r="LV115" s="123"/>
      <c r="LW115" s="123"/>
      <c r="LX115" s="123"/>
      <c r="LY115" s="123"/>
      <c r="LZ115" s="123"/>
      <c r="MA115" s="123"/>
      <c r="MB115" s="123"/>
      <c r="MC115" s="123"/>
      <c r="MD115" s="123"/>
      <c r="ME115" s="123"/>
      <c r="MF115" s="123"/>
      <c r="MG115" s="123"/>
      <c r="MH115" s="123"/>
      <c r="MI115" s="123"/>
      <c r="MJ115" s="123"/>
      <c r="MK115" s="123"/>
      <c r="ML115" s="123"/>
      <c r="MM115" s="123"/>
      <c r="MN115" s="123"/>
      <c r="MO115" s="123"/>
      <c r="MP115" s="123"/>
      <c r="MQ115" s="123"/>
      <c r="MR115" s="123"/>
      <c r="MS115" s="123"/>
      <c r="MT115" s="123"/>
      <c r="MU115" s="123"/>
      <c r="MV115" s="123"/>
      <c r="MW115" s="123"/>
      <c r="MX115" s="123"/>
      <c r="MY115" s="123"/>
      <c r="MZ115" s="123"/>
      <c r="NA115" s="123"/>
      <c r="NB115" s="123"/>
      <c r="NC115" s="123"/>
      <c r="ND115" s="123"/>
      <c r="NE115" s="123"/>
      <c r="NF115" s="123"/>
      <c r="NG115" s="123"/>
      <c r="NH115" s="123"/>
      <c r="NI115" s="123"/>
      <c r="NJ115" s="123"/>
      <c r="NK115" s="123"/>
      <c r="NL115" s="123"/>
      <c r="NM115" s="123"/>
      <c r="NN115" s="123"/>
      <c r="NO115" s="123"/>
      <c r="NP115" s="123"/>
      <c r="NQ115" s="123"/>
      <c r="NR115" s="123"/>
      <c r="NS115" s="123"/>
      <c r="NT115" s="123"/>
      <c r="NU115" s="123"/>
      <c r="NV115" s="123"/>
      <c r="NW115" s="123"/>
      <c r="NX115" s="123"/>
      <c r="NY115" s="123"/>
      <c r="NZ115" s="123"/>
    </row>
    <row r="116" spans="1:390" s="122" customFormat="1" ht="12">
      <c r="A116" s="138"/>
      <c r="B116" s="138"/>
      <c r="C116" s="139"/>
      <c r="D116" s="110">
        <v>2</v>
      </c>
      <c r="E116" s="111" t="str">
        <f t="shared" si="28"/>
        <v>1.104</v>
      </c>
      <c r="F116" s="113" t="s">
        <v>321</v>
      </c>
      <c r="G116" s="113"/>
      <c r="H116" s="113" t="s">
        <v>413</v>
      </c>
      <c r="I116" s="114" t="str">
        <f>E114</f>
        <v>1.102</v>
      </c>
      <c r="J116" s="114" t="str">
        <f>E115</f>
        <v>1.103</v>
      </c>
      <c r="K116" s="114"/>
      <c r="L116" s="115"/>
      <c r="M116" s="115"/>
      <c r="N116" s="124">
        <f>tvalMMB</f>
        <v>15</v>
      </c>
      <c r="O116" s="124"/>
      <c r="P116" s="125"/>
      <c r="Q116" s="131" t="s">
        <v>38</v>
      </c>
      <c r="R116" s="118">
        <f t="shared" ca="1" si="27"/>
        <v>43923</v>
      </c>
      <c r="S116" s="118">
        <f t="shared" ca="1" si="29"/>
        <v>43945</v>
      </c>
      <c r="T116" s="119"/>
      <c r="U116" s="119"/>
      <c r="V116" s="120"/>
      <c r="W116" s="119"/>
      <c r="X116" s="121"/>
      <c r="Y116" s="121"/>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A116" s="123"/>
      <c r="CB116" s="123"/>
      <c r="CC116" s="123"/>
      <c r="CD116" s="123"/>
      <c r="CE116" s="123"/>
      <c r="CF116" s="123"/>
      <c r="CG116" s="123"/>
      <c r="CH116" s="123"/>
      <c r="CI116" s="123"/>
      <c r="CJ116" s="123"/>
      <c r="CK116" s="123"/>
      <c r="CL116" s="123"/>
      <c r="CM116" s="123"/>
      <c r="CN116" s="123"/>
      <c r="CO116" s="123"/>
      <c r="CP116" s="123"/>
      <c r="CQ116" s="123"/>
      <c r="CR116" s="123"/>
      <c r="CS116" s="123"/>
      <c r="CT116" s="123"/>
      <c r="CU116" s="123"/>
      <c r="CV116" s="123"/>
      <c r="CW116" s="123"/>
      <c r="CX116" s="123"/>
      <c r="CY116" s="123"/>
      <c r="CZ116" s="123"/>
      <c r="DA116" s="123"/>
      <c r="DB116" s="123"/>
      <c r="DC116" s="123"/>
      <c r="DD116" s="123"/>
      <c r="DE116" s="123"/>
      <c r="DF116" s="123"/>
      <c r="DG116" s="123"/>
      <c r="DH116" s="123"/>
      <c r="DI116" s="123"/>
      <c r="DJ116" s="123"/>
      <c r="DK116" s="123"/>
      <c r="DL116" s="123"/>
      <c r="DM116" s="123"/>
      <c r="DN116" s="123"/>
      <c r="DO116" s="123"/>
      <c r="DP116" s="123"/>
      <c r="DQ116" s="123"/>
      <c r="DR116" s="123"/>
      <c r="DS116" s="123"/>
      <c r="DT116" s="123"/>
      <c r="DU116" s="123"/>
      <c r="DV116" s="123"/>
      <c r="DW116" s="123"/>
      <c r="DX116" s="123"/>
      <c r="DY116" s="123"/>
      <c r="DZ116" s="123"/>
      <c r="EA116" s="123"/>
      <c r="EB116" s="123"/>
      <c r="EC116" s="123"/>
      <c r="ED116" s="123"/>
      <c r="EE116" s="123"/>
      <c r="EF116" s="123"/>
      <c r="EG116" s="123"/>
      <c r="EH116" s="123"/>
      <c r="EI116" s="123"/>
      <c r="EJ116" s="123"/>
      <c r="EK116" s="123"/>
      <c r="EL116" s="123"/>
      <c r="EM116" s="123"/>
      <c r="EN116" s="123"/>
      <c r="EO116" s="123"/>
      <c r="EP116" s="123"/>
      <c r="EQ116" s="123"/>
      <c r="ER116" s="123"/>
      <c r="ES116" s="123"/>
      <c r="ET116" s="123"/>
      <c r="EU116" s="123"/>
      <c r="EV116" s="123"/>
      <c r="EW116" s="123"/>
      <c r="EX116" s="123"/>
      <c r="EY116" s="123"/>
      <c r="EZ116" s="123"/>
      <c r="FA116" s="123"/>
      <c r="FB116" s="123"/>
      <c r="FC116" s="123"/>
      <c r="FD116" s="123"/>
      <c r="FE116" s="123"/>
      <c r="FF116" s="123"/>
      <c r="FG116" s="123"/>
      <c r="FH116" s="123"/>
      <c r="FI116" s="123"/>
      <c r="FJ116" s="123"/>
      <c r="FK116" s="123"/>
      <c r="FL116" s="123"/>
      <c r="FM116" s="123"/>
      <c r="FN116" s="123"/>
      <c r="FO116" s="123"/>
      <c r="FP116" s="123"/>
      <c r="FQ116" s="123"/>
      <c r="FR116" s="123"/>
      <c r="FS116" s="123"/>
      <c r="FT116" s="123"/>
      <c r="FU116" s="123"/>
      <c r="FV116" s="123"/>
      <c r="FW116" s="123"/>
      <c r="FX116" s="123"/>
      <c r="FY116" s="123"/>
      <c r="FZ116" s="123"/>
      <c r="GA116" s="123"/>
      <c r="GB116" s="123"/>
      <c r="GC116" s="123"/>
      <c r="GD116" s="123"/>
      <c r="GE116" s="123"/>
      <c r="GF116" s="123"/>
      <c r="GG116" s="123"/>
      <c r="GH116" s="123"/>
      <c r="GI116" s="123"/>
      <c r="GJ116" s="123"/>
      <c r="GK116" s="123"/>
      <c r="GL116" s="123"/>
      <c r="GM116" s="123"/>
      <c r="GN116" s="123"/>
      <c r="GO116" s="123"/>
      <c r="GP116" s="123"/>
      <c r="GQ116" s="123"/>
      <c r="GR116" s="123"/>
      <c r="GS116" s="123"/>
      <c r="GT116" s="123"/>
      <c r="GU116" s="123"/>
      <c r="GV116" s="123"/>
      <c r="GW116" s="123"/>
      <c r="GX116" s="123"/>
      <c r="GY116" s="123"/>
      <c r="GZ116" s="123"/>
      <c r="HA116" s="123"/>
      <c r="HB116" s="123"/>
      <c r="HC116" s="123"/>
      <c r="HD116" s="123"/>
      <c r="HE116" s="123"/>
      <c r="HF116" s="123"/>
      <c r="HG116" s="123"/>
      <c r="HH116" s="123"/>
      <c r="HI116" s="123"/>
      <c r="HJ116" s="123"/>
      <c r="HK116" s="123"/>
      <c r="HL116" s="123"/>
      <c r="HM116" s="123"/>
      <c r="HN116" s="123"/>
      <c r="HO116" s="123"/>
      <c r="HP116" s="123"/>
      <c r="HQ116" s="123"/>
      <c r="HR116" s="123"/>
      <c r="HS116" s="123"/>
      <c r="HT116" s="123"/>
      <c r="HU116" s="123"/>
      <c r="HV116" s="123"/>
      <c r="HW116" s="123"/>
      <c r="HX116" s="123"/>
      <c r="HY116" s="123"/>
      <c r="HZ116" s="123"/>
      <c r="IA116" s="123"/>
      <c r="IB116" s="123"/>
      <c r="IC116" s="123"/>
      <c r="ID116" s="123"/>
      <c r="IE116" s="123"/>
      <c r="IF116" s="123"/>
      <c r="IG116" s="123"/>
      <c r="IH116" s="123"/>
      <c r="II116" s="123"/>
      <c r="IJ116" s="123"/>
      <c r="IK116" s="123"/>
      <c r="IL116" s="123"/>
      <c r="IM116" s="123"/>
      <c r="IN116" s="123"/>
      <c r="IO116" s="123"/>
      <c r="IP116" s="123"/>
      <c r="IQ116" s="123"/>
      <c r="IR116" s="123"/>
      <c r="IS116" s="123"/>
      <c r="IT116" s="123"/>
      <c r="IU116" s="123"/>
      <c r="IV116" s="123"/>
      <c r="IW116" s="123"/>
      <c r="IX116" s="123"/>
      <c r="IY116" s="123"/>
      <c r="IZ116" s="123"/>
      <c r="JA116" s="123"/>
      <c r="JB116" s="123"/>
      <c r="JC116" s="123"/>
      <c r="JD116" s="123"/>
      <c r="JE116" s="123"/>
      <c r="JF116" s="123"/>
      <c r="JG116" s="123"/>
      <c r="JH116" s="123"/>
      <c r="JI116" s="123"/>
      <c r="JJ116" s="123"/>
      <c r="JK116" s="123"/>
      <c r="JL116" s="123"/>
      <c r="JM116" s="123"/>
      <c r="JN116" s="123"/>
      <c r="JO116" s="123"/>
      <c r="JP116" s="123"/>
      <c r="JQ116" s="123"/>
      <c r="JR116" s="123"/>
      <c r="JS116" s="123"/>
      <c r="JT116" s="123"/>
      <c r="JU116" s="123"/>
      <c r="JV116" s="123"/>
      <c r="JW116" s="123"/>
      <c r="JX116" s="123"/>
      <c r="JY116" s="123"/>
      <c r="JZ116" s="123"/>
      <c r="KA116" s="123"/>
      <c r="KB116" s="123"/>
      <c r="KC116" s="123"/>
      <c r="KD116" s="123"/>
      <c r="KE116" s="123"/>
      <c r="KF116" s="123"/>
      <c r="KG116" s="123"/>
      <c r="KH116" s="123"/>
      <c r="KI116" s="123"/>
      <c r="KJ116" s="123"/>
      <c r="KK116" s="123"/>
      <c r="KL116" s="123"/>
      <c r="KM116" s="123"/>
      <c r="KN116" s="123"/>
      <c r="KO116" s="123"/>
      <c r="KP116" s="123"/>
      <c r="KQ116" s="123"/>
      <c r="KR116" s="123"/>
      <c r="KS116" s="123"/>
      <c r="KT116" s="123"/>
      <c r="KU116" s="123"/>
      <c r="KV116" s="123"/>
      <c r="KW116" s="123"/>
      <c r="KX116" s="123"/>
      <c r="KY116" s="123"/>
      <c r="KZ116" s="123"/>
      <c r="LA116" s="123"/>
      <c r="LB116" s="123"/>
      <c r="LC116" s="123"/>
      <c r="LD116" s="123"/>
      <c r="LE116" s="123"/>
      <c r="LF116" s="123"/>
      <c r="LG116" s="123"/>
      <c r="LH116" s="123"/>
      <c r="LI116" s="123"/>
      <c r="LJ116" s="123"/>
      <c r="LK116" s="123"/>
      <c r="LL116" s="123"/>
      <c r="LM116" s="123"/>
      <c r="LN116" s="123"/>
      <c r="LO116" s="123"/>
      <c r="LP116" s="123"/>
      <c r="LQ116" s="123"/>
      <c r="LR116" s="123"/>
      <c r="LS116" s="123"/>
      <c r="LT116" s="123"/>
      <c r="LU116" s="123"/>
      <c r="LV116" s="123"/>
      <c r="LW116" s="123"/>
      <c r="LX116" s="123"/>
      <c r="LY116" s="123"/>
      <c r="LZ116" s="123"/>
      <c r="MA116" s="123"/>
      <c r="MB116" s="123"/>
      <c r="MC116" s="123"/>
      <c r="MD116" s="123"/>
      <c r="ME116" s="123"/>
      <c r="MF116" s="123"/>
      <c r="MG116" s="123"/>
      <c r="MH116" s="123"/>
      <c r="MI116" s="123"/>
      <c r="MJ116" s="123"/>
      <c r="MK116" s="123"/>
      <c r="ML116" s="123"/>
      <c r="MM116" s="123"/>
      <c r="MN116" s="123"/>
      <c r="MO116" s="123"/>
      <c r="MP116" s="123"/>
      <c r="MQ116" s="123"/>
      <c r="MR116" s="123"/>
      <c r="MS116" s="123"/>
      <c r="MT116" s="123"/>
      <c r="MU116" s="123"/>
      <c r="MV116" s="123"/>
      <c r="MW116" s="123"/>
      <c r="MX116" s="123"/>
      <c r="MY116" s="123"/>
      <c r="MZ116" s="123"/>
      <c r="NA116" s="123"/>
      <c r="NB116" s="123"/>
      <c r="NC116" s="123"/>
      <c r="ND116" s="123"/>
      <c r="NE116" s="123"/>
      <c r="NF116" s="123"/>
      <c r="NG116" s="123"/>
      <c r="NH116" s="123"/>
      <c r="NI116" s="123"/>
      <c r="NJ116" s="123"/>
      <c r="NK116" s="123"/>
      <c r="NL116" s="123"/>
      <c r="NM116" s="123"/>
      <c r="NN116" s="123"/>
      <c r="NO116" s="123"/>
      <c r="NP116" s="123"/>
      <c r="NQ116" s="123"/>
      <c r="NR116" s="123"/>
      <c r="NS116" s="123"/>
      <c r="NT116" s="123"/>
      <c r="NU116" s="123"/>
      <c r="NV116" s="123"/>
      <c r="NW116" s="123"/>
      <c r="NX116" s="123"/>
      <c r="NY116" s="123"/>
      <c r="NZ116" s="123"/>
    </row>
    <row r="117" spans="1:390" s="122" customFormat="1" ht="12">
      <c r="A117" s="138"/>
      <c r="B117" s="138"/>
      <c r="C117" s="139"/>
      <c r="D117" s="110">
        <v>2</v>
      </c>
      <c r="E117" s="111" t="str">
        <f t="shared" si="28"/>
        <v>1.105</v>
      </c>
      <c r="F117" s="113" t="s">
        <v>290</v>
      </c>
      <c r="G117" s="113"/>
      <c r="H117" s="113"/>
      <c r="I117" s="114" t="str">
        <f>E97</f>
        <v>1.85</v>
      </c>
      <c r="J117" s="114"/>
      <c r="K117" s="114"/>
      <c r="L117" s="115"/>
      <c r="M117" s="115"/>
      <c r="N117" s="124">
        <f>tfabNIST</f>
        <v>30</v>
      </c>
      <c r="O117" s="124"/>
      <c r="P117" s="125"/>
      <c r="Q117" s="116"/>
      <c r="R117" s="118">
        <f t="shared" ca="1" si="27"/>
        <v>43741</v>
      </c>
      <c r="S117" s="118">
        <f t="shared" ca="1" si="29"/>
        <v>43784</v>
      </c>
      <c r="T117" s="119"/>
      <c r="U117" s="119"/>
      <c r="V117" s="120"/>
      <c r="W117" s="119"/>
      <c r="X117" s="121"/>
      <c r="Y117" s="121"/>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A117" s="123"/>
      <c r="CB117" s="123"/>
      <c r="CC117" s="123"/>
      <c r="CD117" s="123"/>
      <c r="CE117" s="123"/>
      <c r="CF117" s="123"/>
      <c r="CG117" s="123"/>
      <c r="CH117" s="123"/>
      <c r="CI117" s="123"/>
      <c r="CJ117" s="123"/>
      <c r="CK117" s="123"/>
      <c r="CL117" s="123"/>
      <c r="CM117" s="123"/>
      <c r="CN117" s="123"/>
      <c r="CO117" s="123"/>
      <c r="CP117" s="123"/>
      <c r="CQ117" s="123"/>
      <c r="CR117" s="123"/>
      <c r="CS117" s="123"/>
      <c r="CT117" s="123"/>
      <c r="CU117" s="123"/>
      <c r="CV117" s="123"/>
      <c r="CW117" s="123"/>
      <c r="CX117" s="123"/>
      <c r="CY117" s="123"/>
      <c r="CZ117" s="123"/>
      <c r="DA117" s="123"/>
      <c r="DB117" s="123"/>
      <c r="DC117" s="123"/>
      <c r="DD117" s="123"/>
      <c r="DE117" s="123"/>
      <c r="DF117" s="123"/>
      <c r="DG117" s="123"/>
      <c r="DH117" s="123"/>
      <c r="DI117" s="123"/>
      <c r="DJ117" s="123"/>
      <c r="DK117" s="123"/>
      <c r="DL117" s="123"/>
      <c r="DM117" s="123"/>
      <c r="DN117" s="123"/>
      <c r="DO117" s="123"/>
      <c r="DP117" s="123"/>
      <c r="DQ117" s="123"/>
      <c r="DR117" s="123"/>
      <c r="DS117" s="123"/>
      <c r="DT117" s="123"/>
      <c r="DU117" s="123"/>
      <c r="DV117" s="123"/>
      <c r="DW117" s="123"/>
      <c r="DX117" s="123"/>
      <c r="DY117" s="123"/>
      <c r="DZ117" s="123"/>
      <c r="EA117" s="123"/>
      <c r="EB117" s="123"/>
      <c r="EC117" s="123"/>
      <c r="ED117" s="123"/>
      <c r="EE117" s="123"/>
      <c r="EF117" s="123"/>
      <c r="EG117" s="123"/>
      <c r="EH117" s="123"/>
      <c r="EI117" s="123"/>
      <c r="EJ117" s="123"/>
      <c r="EK117" s="123"/>
      <c r="EL117" s="123"/>
      <c r="EM117" s="123"/>
      <c r="EN117" s="123"/>
      <c r="EO117" s="123"/>
      <c r="EP117" s="123"/>
      <c r="EQ117" s="123"/>
      <c r="ER117" s="123"/>
      <c r="ES117" s="123"/>
      <c r="ET117" s="123"/>
      <c r="EU117" s="123"/>
      <c r="EV117" s="123"/>
      <c r="EW117" s="123"/>
      <c r="EX117" s="123"/>
      <c r="EY117" s="123"/>
      <c r="EZ117" s="123"/>
      <c r="FA117" s="123"/>
      <c r="FB117" s="123"/>
      <c r="FC117" s="123"/>
      <c r="FD117" s="123"/>
      <c r="FE117" s="123"/>
      <c r="FF117" s="123"/>
      <c r="FG117" s="123"/>
      <c r="FH117" s="123"/>
      <c r="FI117" s="123"/>
      <c r="FJ117" s="123"/>
      <c r="FK117" s="123"/>
      <c r="FL117" s="123"/>
      <c r="FM117" s="123"/>
      <c r="FN117" s="123"/>
      <c r="FO117" s="123"/>
      <c r="FP117" s="123"/>
      <c r="FQ117" s="123"/>
      <c r="FR117" s="123"/>
      <c r="FS117" s="123"/>
      <c r="FT117" s="123"/>
      <c r="FU117" s="123"/>
      <c r="FV117" s="123"/>
      <c r="FW117" s="123"/>
      <c r="FX117" s="123"/>
      <c r="FY117" s="123"/>
      <c r="FZ117" s="123"/>
      <c r="GA117" s="123"/>
      <c r="GB117" s="123"/>
      <c r="GC117" s="123"/>
      <c r="GD117" s="123"/>
      <c r="GE117" s="123"/>
      <c r="GF117" s="123"/>
      <c r="GG117" s="123"/>
      <c r="GH117" s="123"/>
      <c r="GI117" s="123"/>
      <c r="GJ117" s="123"/>
      <c r="GK117" s="123"/>
      <c r="GL117" s="123"/>
      <c r="GM117" s="123"/>
      <c r="GN117" s="123"/>
      <c r="GO117" s="123"/>
      <c r="GP117" s="123"/>
      <c r="GQ117" s="123"/>
      <c r="GR117" s="123"/>
      <c r="GS117" s="123"/>
      <c r="GT117" s="123"/>
      <c r="GU117" s="123"/>
      <c r="GV117" s="123"/>
      <c r="GW117" s="123"/>
      <c r="GX117" s="123"/>
      <c r="GY117" s="123"/>
      <c r="GZ117" s="123"/>
      <c r="HA117" s="123"/>
      <c r="HB117" s="123"/>
      <c r="HC117" s="123"/>
      <c r="HD117" s="123"/>
      <c r="HE117" s="123"/>
      <c r="HF117" s="123"/>
      <c r="HG117" s="123"/>
      <c r="HH117" s="123"/>
      <c r="HI117" s="123"/>
      <c r="HJ117" s="123"/>
      <c r="HK117" s="123"/>
      <c r="HL117" s="123"/>
      <c r="HM117" s="123"/>
      <c r="HN117" s="123"/>
      <c r="HO117" s="123"/>
      <c r="HP117" s="123"/>
      <c r="HQ117" s="123"/>
      <c r="HR117" s="123"/>
      <c r="HS117" s="123"/>
      <c r="HT117" s="123"/>
      <c r="HU117" s="123"/>
      <c r="HV117" s="123"/>
      <c r="HW117" s="123"/>
      <c r="HX117" s="123"/>
      <c r="HY117" s="123"/>
      <c r="HZ117" s="123"/>
      <c r="IA117" s="123"/>
      <c r="IB117" s="123"/>
      <c r="IC117" s="123"/>
      <c r="ID117" s="123"/>
      <c r="IE117" s="123"/>
      <c r="IF117" s="123"/>
      <c r="IG117" s="123"/>
      <c r="IH117" s="123"/>
      <c r="II117" s="123"/>
      <c r="IJ117" s="123"/>
      <c r="IK117" s="123"/>
      <c r="IL117" s="123"/>
      <c r="IM117" s="123"/>
      <c r="IN117" s="123"/>
      <c r="IO117" s="123"/>
      <c r="IP117" s="123"/>
      <c r="IQ117" s="123"/>
      <c r="IR117" s="123"/>
      <c r="IS117" s="123"/>
      <c r="IT117" s="123"/>
      <c r="IU117" s="123"/>
      <c r="IV117" s="123"/>
      <c r="IW117" s="123"/>
      <c r="IX117" s="123"/>
      <c r="IY117" s="123"/>
      <c r="IZ117" s="123"/>
      <c r="JA117" s="123"/>
      <c r="JB117" s="123"/>
      <c r="JC117" s="123"/>
      <c r="JD117" s="123"/>
      <c r="JE117" s="123"/>
      <c r="JF117" s="123"/>
      <c r="JG117" s="123"/>
      <c r="JH117" s="123"/>
      <c r="JI117" s="123"/>
      <c r="JJ117" s="123"/>
      <c r="JK117" s="123"/>
      <c r="JL117" s="123"/>
      <c r="JM117" s="123"/>
      <c r="JN117" s="123"/>
      <c r="JO117" s="123"/>
      <c r="JP117" s="123"/>
      <c r="JQ117" s="123"/>
      <c r="JR117" s="123"/>
      <c r="JS117" s="123"/>
      <c r="JT117" s="123"/>
      <c r="JU117" s="123"/>
      <c r="JV117" s="123"/>
      <c r="JW117" s="123"/>
      <c r="JX117" s="123"/>
      <c r="JY117" s="123"/>
      <c r="JZ117" s="123"/>
      <c r="KA117" s="123"/>
      <c r="KB117" s="123"/>
      <c r="KC117" s="123"/>
      <c r="KD117" s="123"/>
      <c r="KE117" s="123"/>
      <c r="KF117" s="123"/>
      <c r="KG117" s="123"/>
      <c r="KH117" s="123"/>
      <c r="KI117" s="123"/>
      <c r="KJ117" s="123"/>
      <c r="KK117" s="123"/>
      <c r="KL117" s="123"/>
      <c r="KM117" s="123"/>
      <c r="KN117" s="123"/>
      <c r="KO117" s="123"/>
      <c r="KP117" s="123"/>
      <c r="KQ117" s="123"/>
      <c r="KR117" s="123"/>
      <c r="KS117" s="123"/>
      <c r="KT117" s="123"/>
      <c r="KU117" s="123"/>
      <c r="KV117" s="123"/>
      <c r="KW117" s="123"/>
      <c r="KX117" s="123"/>
      <c r="KY117" s="123"/>
      <c r="KZ117" s="123"/>
      <c r="LA117" s="123"/>
      <c r="LB117" s="123"/>
      <c r="LC117" s="123"/>
      <c r="LD117" s="123"/>
      <c r="LE117" s="123"/>
      <c r="LF117" s="123"/>
      <c r="LG117" s="123"/>
      <c r="LH117" s="123"/>
      <c r="LI117" s="123"/>
      <c r="LJ117" s="123"/>
      <c r="LK117" s="123"/>
      <c r="LL117" s="123"/>
      <c r="LM117" s="123"/>
      <c r="LN117" s="123"/>
      <c r="LO117" s="123"/>
      <c r="LP117" s="123"/>
      <c r="LQ117" s="123"/>
      <c r="LR117" s="123"/>
      <c r="LS117" s="123"/>
      <c r="LT117" s="123"/>
      <c r="LU117" s="123"/>
      <c r="LV117" s="123"/>
      <c r="LW117" s="123"/>
      <c r="LX117" s="123"/>
      <c r="LY117" s="123"/>
      <c r="LZ117" s="123"/>
      <c r="MA117" s="123"/>
      <c r="MB117" s="123"/>
      <c r="MC117" s="123"/>
      <c r="MD117" s="123"/>
      <c r="ME117" s="123"/>
      <c r="MF117" s="123"/>
      <c r="MG117" s="123"/>
      <c r="MH117" s="123"/>
      <c r="MI117" s="123"/>
      <c r="MJ117" s="123"/>
      <c r="MK117" s="123"/>
      <c r="ML117" s="123"/>
      <c r="MM117" s="123"/>
      <c r="MN117" s="123"/>
      <c r="MO117" s="123"/>
      <c r="MP117" s="123"/>
      <c r="MQ117" s="123"/>
      <c r="MR117" s="123"/>
      <c r="MS117" s="123"/>
      <c r="MT117" s="123"/>
      <c r="MU117" s="123"/>
      <c r="MV117" s="123"/>
      <c r="MW117" s="123"/>
      <c r="MX117" s="123"/>
      <c r="MY117" s="123"/>
      <c r="MZ117" s="123"/>
      <c r="NA117" s="123"/>
      <c r="NB117" s="123"/>
      <c r="NC117" s="123"/>
      <c r="ND117" s="123"/>
      <c r="NE117" s="123"/>
      <c r="NF117" s="123"/>
      <c r="NG117" s="123"/>
      <c r="NH117" s="123"/>
      <c r="NI117" s="123"/>
      <c r="NJ117" s="123"/>
      <c r="NK117" s="123"/>
      <c r="NL117" s="123"/>
      <c r="NM117" s="123"/>
      <c r="NN117" s="123"/>
      <c r="NO117" s="123"/>
      <c r="NP117" s="123"/>
      <c r="NQ117" s="123"/>
      <c r="NR117" s="123"/>
      <c r="NS117" s="123"/>
      <c r="NT117" s="123"/>
      <c r="NU117" s="123"/>
      <c r="NV117" s="123"/>
      <c r="NW117" s="123"/>
      <c r="NX117" s="123"/>
      <c r="NY117" s="123"/>
      <c r="NZ117" s="123"/>
    </row>
    <row r="118" spans="1:390" s="122" customFormat="1" ht="12">
      <c r="A118" s="138"/>
      <c r="B118" s="138"/>
      <c r="C118" s="139"/>
      <c r="D118" s="110">
        <v>2</v>
      </c>
      <c r="E118" s="111" t="str">
        <f t="shared" si="28"/>
        <v>1.106</v>
      </c>
      <c r="F118" s="113" t="s">
        <v>322</v>
      </c>
      <c r="G118" s="113" t="s">
        <v>432</v>
      </c>
      <c r="H118" s="113"/>
      <c r="I118" s="114" t="str">
        <f>E117</f>
        <v>1.105</v>
      </c>
      <c r="J118" s="114" t="str">
        <f>E100</f>
        <v>1.88</v>
      </c>
      <c r="K118" s="114" t="str">
        <f>E54</f>
        <v>1.42</v>
      </c>
      <c r="L118" s="115"/>
      <c r="M118" s="115"/>
      <c r="N118" s="124">
        <f>tassNIST</f>
        <v>6</v>
      </c>
      <c r="O118" s="124"/>
      <c r="P118" s="125"/>
      <c r="Q118" s="131">
        <v>5</v>
      </c>
      <c r="R118" s="118">
        <f t="shared" ca="1" si="27"/>
        <v>43796</v>
      </c>
      <c r="S118" s="118">
        <f t="shared" ca="1" si="29"/>
        <v>43804</v>
      </c>
      <c r="T118" s="119"/>
      <c r="U118" s="119"/>
      <c r="V118" s="120"/>
      <c r="W118" s="119"/>
      <c r="X118" s="121"/>
      <c r="Y118" s="121"/>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A118" s="123"/>
      <c r="CB118" s="123"/>
      <c r="CC118" s="123"/>
      <c r="CD118" s="123"/>
      <c r="CE118" s="123"/>
      <c r="CF118" s="123"/>
      <c r="CG118" s="123"/>
      <c r="CH118" s="123"/>
      <c r="CI118" s="123"/>
      <c r="CJ118" s="123"/>
      <c r="CK118" s="123"/>
      <c r="CL118" s="123"/>
      <c r="CM118" s="123"/>
      <c r="CN118" s="123"/>
      <c r="CO118" s="123"/>
      <c r="CP118" s="123"/>
      <c r="CQ118" s="123"/>
      <c r="CR118" s="123"/>
      <c r="CS118" s="123"/>
      <c r="CT118" s="123"/>
      <c r="CU118" s="123"/>
      <c r="CV118" s="123"/>
      <c r="CW118" s="123"/>
      <c r="CX118" s="123"/>
      <c r="CY118" s="123"/>
      <c r="CZ118" s="123"/>
      <c r="DA118" s="123"/>
      <c r="DB118" s="123"/>
      <c r="DC118" s="123"/>
      <c r="DD118" s="123"/>
      <c r="DE118" s="123"/>
      <c r="DF118" s="123"/>
      <c r="DG118" s="123"/>
      <c r="DH118" s="123"/>
      <c r="DI118" s="123"/>
      <c r="DJ118" s="123"/>
      <c r="DK118" s="123"/>
      <c r="DL118" s="123"/>
      <c r="DM118" s="123"/>
      <c r="DN118" s="123"/>
      <c r="DO118" s="123"/>
      <c r="DP118" s="123"/>
      <c r="DQ118" s="123"/>
      <c r="DR118" s="123"/>
      <c r="DS118" s="123"/>
      <c r="DT118" s="123"/>
      <c r="DU118" s="123"/>
      <c r="DV118" s="123"/>
      <c r="DW118" s="123"/>
      <c r="DX118" s="123"/>
      <c r="DY118" s="123"/>
      <c r="DZ118" s="123"/>
      <c r="EA118" s="123"/>
      <c r="EB118" s="123"/>
      <c r="EC118" s="123"/>
      <c r="ED118" s="123"/>
      <c r="EE118" s="123"/>
      <c r="EF118" s="123"/>
      <c r="EG118" s="123"/>
      <c r="EH118" s="123"/>
      <c r="EI118" s="123"/>
      <c r="EJ118" s="123"/>
      <c r="EK118" s="123"/>
      <c r="EL118" s="123"/>
      <c r="EM118" s="123"/>
      <c r="EN118" s="123"/>
      <c r="EO118" s="123"/>
      <c r="EP118" s="123"/>
      <c r="EQ118" s="123"/>
      <c r="ER118" s="123"/>
      <c r="ES118" s="123"/>
      <c r="ET118" s="123"/>
      <c r="EU118" s="123"/>
      <c r="EV118" s="123"/>
      <c r="EW118" s="123"/>
      <c r="EX118" s="123"/>
      <c r="EY118" s="123"/>
      <c r="EZ118" s="123"/>
      <c r="FA118" s="123"/>
      <c r="FB118" s="123"/>
      <c r="FC118" s="123"/>
      <c r="FD118" s="123"/>
      <c r="FE118" s="123"/>
      <c r="FF118" s="123"/>
      <c r="FG118" s="123"/>
      <c r="FH118" s="123"/>
      <c r="FI118" s="123"/>
      <c r="FJ118" s="123"/>
      <c r="FK118" s="123"/>
      <c r="FL118" s="123"/>
      <c r="FM118" s="123"/>
      <c r="FN118" s="123"/>
      <c r="FO118" s="123"/>
      <c r="FP118" s="123"/>
      <c r="FQ118" s="123"/>
      <c r="FR118" s="123"/>
      <c r="FS118" s="123"/>
      <c r="FT118" s="123"/>
      <c r="FU118" s="123"/>
      <c r="FV118" s="123"/>
      <c r="FW118" s="123"/>
      <c r="FX118" s="123"/>
      <c r="FY118" s="123"/>
      <c r="FZ118" s="123"/>
      <c r="GA118" s="123"/>
      <c r="GB118" s="123"/>
      <c r="GC118" s="123"/>
      <c r="GD118" s="123"/>
      <c r="GE118" s="123"/>
      <c r="GF118" s="123"/>
      <c r="GG118" s="123"/>
      <c r="GH118" s="123"/>
      <c r="GI118" s="123"/>
      <c r="GJ118" s="123"/>
      <c r="GK118" s="123"/>
      <c r="GL118" s="123"/>
      <c r="GM118" s="123"/>
      <c r="GN118" s="123"/>
      <c r="GO118" s="123"/>
      <c r="GP118" s="123"/>
      <c r="GQ118" s="123"/>
      <c r="GR118" s="123"/>
      <c r="GS118" s="123"/>
      <c r="GT118" s="123"/>
      <c r="GU118" s="123"/>
      <c r="GV118" s="123"/>
      <c r="GW118" s="123"/>
      <c r="GX118" s="123"/>
      <c r="GY118" s="123"/>
      <c r="GZ118" s="123"/>
      <c r="HA118" s="123"/>
      <c r="HB118" s="123"/>
      <c r="HC118" s="123"/>
      <c r="HD118" s="123"/>
      <c r="HE118" s="123"/>
      <c r="HF118" s="123"/>
      <c r="HG118" s="123"/>
      <c r="HH118" s="123"/>
      <c r="HI118" s="123"/>
      <c r="HJ118" s="123"/>
      <c r="HK118" s="123"/>
      <c r="HL118" s="123"/>
      <c r="HM118" s="123"/>
      <c r="HN118" s="123"/>
      <c r="HO118" s="123"/>
      <c r="HP118" s="123"/>
      <c r="HQ118" s="123"/>
      <c r="HR118" s="123"/>
      <c r="HS118" s="123"/>
      <c r="HT118" s="123"/>
      <c r="HU118" s="123"/>
      <c r="HV118" s="123"/>
      <c r="HW118" s="123"/>
      <c r="HX118" s="123"/>
      <c r="HY118" s="123"/>
      <c r="HZ118" s="123"/>
      <c r="IA118" s="123"/>
      <c r="IB118" s="123"/>
      <c r="IC118" s="123"/>
      <c r="ID118" s="123"/>
      <c r="IE118" s="123"/>
      <c r="IF118" s="123"/>
      <c r="IG118" s="123"/>
      <c r="IH118" s="123"/>
      <c r="II118" s="123"/>
      <c r="IJ118" s="123"/>
      <c r="IK118" s="123"/>
      <c r="IL118" s="123"/>
      <c r="IM118" s="123"/>
      <c r="IN118" s="123"/>
      <c r="IO118" s="123"/>
      <c r="IP118" s="123"/>
      <c r="IQ118" s="123"/>
      <c r="IR118" s="123"/>
      <c r="IS118" s="123"/>
      <c r="IT118" s="123"/>
      <c r="IU118" s="123"/>
      <c r="IV118" s="123"/>
      <c r="IW118" s="123"/>
      <c r="IX118" s="123"/>
      <c r="IY118" s="123"/>
      <c r="IZ118" s="123"/>
      <c r="JA118" s="123"/>
      <c r="JB118" s="123"/>
      <c r="JC118" s="123"/>
      <c r="JD118" s="123"/>
      <c r="JE118" s="123"/>
      <c r="JF118" s="123"/>
      <c r="JG118" s="123"/>
      <c r="JH118" s="123"/>
      <c r="JI118" s="123"/>
      <c r="JJ118" s="123"/>
      <c r="JK118" s="123"/>
      <c r="JL118" s="123"/>
      <c r="JM118" s="123"/>
      <c r="JN118" s="123"/>
      <c r="JO118" s="123"/>
      <c r="JP118" s="123"/>
      <c r="JQ118" s="123"/>
      <c r="JR118" s="123"/>
      <c r="JS118" s="123"/>
      <c r="JT118" s="123"/>
      <c r="JU118" s="123"/>
      <c r="JV118" s="123"/>
      <c r="JW118" s="123"/>
      <c r="JX118" s="123"/>
      <c r="JY118" s="123"/>
      <c r="JZ118" s="123"/>
      <c r="KA118" s="123"/>
      <c r="KB118" s="123"/>
      <c r="KC118" s="123"/>
      <c r="KD118" s="123"/>
      <c r="KE118" s="123"/>
      <c r="KF118" s="123"/>
      <c r="KG118" s="123"/>
      <c r="KH118" s="123"/>
      <c r="KI118" s="123"/>
      <c r="KJ118" s="123"/>
      <c r="KK118" s="123"/>
      <c r="KL118" s="123"/>
      <c r="KM118" s="123"/>
      <c r="KN118" s="123"/>
      <c r="KO118" s="123"/>
      <c r="KP118" s="123"/>
      <c r="KQ118" s="123"/>
      <c r="KR118" s="123"/>
      <c r="KS118" s="123"/>
      <c r="KT118" s="123"/>
      <c r="KU118" s="123"/>
      <c r="KV118" s="123"/>
      <c r="KW118" s="123"/>
      <c r="KX118" s="123"/>
      <c r="KY118" s="123"/>
      <c r="KZ118" s="123"/>
      <c r="LA118" s="123"/>
      <c r="LB118" s="123"/>
      <c r="LC118" s="123"/>
      <c r="LD118" s="123"/>
      <c r="LE118" s="123"/>
      <c r="LF118" s="123"/>
      <c r="LG118" s="123"/>
      <c r="LH118" s="123"/>
      <c r="LI118" s="123"/>
      <c r="LJ118" s="123"/>
      <c r="LK118" s="123"/>
      <c r="LL118" s="123"/>
      <c r="LM118" s="123"/>
      <c r="LN118" s="123"/>
      <c r="LO118" s="123"/>
      <c r="LP118" s="123"/>
      <c r="LQ118" s="123"/>
      <c r="LR118" s="123"/>
      <c r="LS118" s="123"/>
      <c r="LT118" s="123"/>
      <c r="LU118" s="123"/>
      <c r="LV118" s="123"/>
      <c r="LW118" s="123"/>
      <c r="LX118" s="123"/>
      <c r="LY118" s="123"/>
      <c r="LZ118" s="123"/>
      <c r="MA118" s="123"/>
      <c r="MB118" s="123"/>
      <c r="MC118" s="123"/>
      <c r="MD118" s="123"/>
      <c r="ME118" s="123"/>
      <c r="MF118" s="123"/>
      <c r="MG118" s="123"/>
      <c r="MH118" s="123"/>
      <c r="MI118" s="123"/>
      <c r="MJ118" s="123"/>
      <c r="MK118" s="123"/>
      <c r="ML118" s="123"/>
      <c r="MM118" s="123"/>
      <c r="MN118" s="123"/>
      <c r="MO118" s="123"/>
      <c r="MP118" s="123"/>
      <c r="MQ118" s="123"/>
      <c r="MR118" s="123"/>
      <c r="MS118" s="123"/>
      <c r="MT118" s="123"/>
      <c r="MU118" s="123"/>
      <c r="MV118" s="123"/>
      <c r="MW118" s="123"/>
      <c r="MX118" s="123"/>
      <c r="MY118" s="123"/>
      <c r="MZ118" s="123"/>
      <c r="NA118" s="123"/>
      <c r="NB118" s="123"/>
      <c r="NC118" s="123"/>
      <c r="ND118" s="123"/>
      <c r="NE118" s="123"/>
      <c r="NF118" s="123"/>
      <c r="NG118" s="123"/>
      <c r="NH118" s="123"/>
      <c r="NI118" s="123"/>
      <c r="NJ118" s="123"/>
      <c r="NK118" s="123"/>
      <c r="NL118" s="123"/>
      <c r="NM118" s="123"/>
      <c r="NN118" s="123"/>
      <c r="NO118" s="123"/>
      <c r="NP118" s="123"/>
      <c r="NQ118" s="123"/>
      <c r="NR118" s="123"/>
      <c r="NS118" s="123"/>
      <c r="NT118" s="123"/>
      <c r="NU118" s="123"/>
      <c r="NV118" s="123"/>
      <c r="NW118" s="123"/>
      <c r="NX118" s="123"/>
      <c r="NY118" s="123"/>
      <c r="NZ118" s="123"/>
    </row>
    <row r="119" spans="1:390" s="122" customFormat="1" ht="12">
      <c r="A119" s="138"/>
      <c r="B119" s="138"/>
      <c r="C119" s="139"/>
      <c r="D119" s="110">
        <v>2</v>
      </c>
      <c r="E119" s="111" t="str">
        <f t="shared" si="28"/>
        <v>1.107</v>
      </c>
      <c r="F119" s="113" t="s">
        <v>294</v>
      </c>
      <c r="G119" s="135" t="s">
        <v>363</v>
      </c>
      <c r="H119" s="113" t="s">
        <v>361</v>
      </c>
      <c r="I119" s="114" t="str">
        <f>E118</f>
        <v>1.106</v>
      </c>
      <c r="J119" s="114" t="str">
        <f>E96</f>
        <v>1.84</v>
      </c>
      <c r="K119" s="114"/>
      <c r="L119" s="115"/>
      <c r="M119" s="115"/>
      <c r="N119" s="124">
        <f>tvalUFM</f>
        <v>30</v>
      </c>
      <c r="O119" s="124"/>
      <c r="P119" s="125"/>
      <c r="Q119" s="131" t="s">
        <v>37</v>
      </c>
      <c r="R119" s="118">
        <f t="shared" ca="1" si="27"/>
        <v>43922</v>
      </c>
      <c r="S119" s="136">
        <f t="shared" ca="1" si="29"/>
        <v>43966</v>
      </c>
      <c r="T119" s="119"/>
      <c r="U119" s="119"/>
      <c r="V119" s="120"/>
      <c r="W119" s="119"/>
      <c r="X119" s="121"/>
      <c r="Y119" s="121"/>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c r="NZ119" s="123"/>
    </row>
    <row r="120" spans="1:390" s="122" customFormat="1" ht="12">
      <c r="A120" s="138"/>
      <c r="B120" s="138"/>
      <c r="C120" s="139"/>
      <c r="D120" s="110">
        <v>2</v>
      </c>
      <c r="E120" s="111" t="str">
        <f t="shared" si="28"/>
        <v>1.108</v>
      </c>
      <c r="F120" s="113" t="s">
        <v>312</v>
      </c>
      <c r="G120" s="113"/>
      <c r="H120" s="113"/>
      <c r="I120" s="114" t="str">
        <f>E92</f>
        <v>1.80</v>
      </c>
      <c r="J120" s="114"/>
      <c r="K120" s="114"/>
      <c r="L120" s="115"/>
      <c r="M120" s="115"/>
      <c r="N120" s="124">
        <f>tfabUCB</f>
        <v>50</v>
      </c>
      <c r="O120" s="124"/>
      <c r="P120" s="125"/>
      <c r="Q120" s="116">
        <v>2</v>
      </c>
      <c r="R120" s="118">
        <f t="shared" ca="1" si="27"/>
        <v>43770</v>
      </c>
      <c r="S120" s="118">
        <f t="shared" ca="1" si="29"/>
        <v>43846</v>
      </c>
      <c r="T120" s="119"/>
      <c r="U120" s="119"/>
      <c r="V120" s="120"/>
      <c r="W120" s="119"/>
      <c r="X120" s="121"/>
      <c r="Y120" s="121"/>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123"/>
      <c r="CA120" s="123"/>
      <c r="CB120" s="123"/>
      <c r="CC120" s="123"/>
      <c r="CD120" s="123"/>
      <c r="CE120" s="123"/>
      <c r="CF120" s="123"/>
      <c r="CG120" s="123"/>
      <c r="CH120" s="123"/>
      <c r="CI120" s="123"/>
      <c r="CJ120" s="123"/>
      <c r="CK120" s="123"/>
      <c r="CL120" s="123"/>
      <c r="CM120" s="123"/>
      <c r="CN120" s="123"/>
      <c r="CO120" s="123"/>
      <c r="CP120" s="123"/>
      <c r="CQ120" s="123"/>
      <c r="CR120" s="123"/>
      <c r="CS120" s="123"/>
      <c r="CT120" s="123"/>
      <c r="CU120" s="123"/>
      <c r="CV120" s="123"/>
      <c r="CW120" s="123"/>
      <c r="CX120" s="123"/>
      <c r="CY120" s="123"/>
      <c r="CZ120" s="123"/>
      <c r="DA120" s="123"/>
      <c r="DB120" s="123"/>
      <c r="DC120" s="123"/>
      <c r="DD120" s="123"/>
      <c r="DE120" s="123"/>
      <c r="DF120" s="123"/>
      <c r="DG120" s="123"/>
      <c r="DH120" s="123"/>
      <c r="DI120" s="123"/>
      <c r="DJ120" s="123"/>
      <c r="DK120" s="123"/>
      <c r="DL120" s="123"/>
      <c r="DM120" s="123"/>
      <c r="DN120" s="123"/>
      <c r="DO120" s="123"/>
      <c r="DP120" s="123"/>
      <c r="DQ120" s="123"/>
      <c r="DR120" s="123"/>
      <c r="DS120" s="123"/>
      <c r="DT120" s="123"/>
      <c r="DU120" s="123"/>
      <c r="DV120" s="123"/>
      <c r="DW120" s="123"/>
      <c r="DX120" s="123"/>
      <c r="DY120" s="123"/>
      <c r="DZ120" s="123"/>
      <c r="EA120" s="123"/>
      <c r="EB120" s="123"/>
      <c r="EC120" s="123"/>
      <c r="ED120" s="123"/>
      <c r="EE120" s="123"/>
      <c r="EF120" s="123"/>
      <c r="EG120" s="123"/>
      <c r="EH120" s="123"/>
      <c r="EI120" s="123"/>
      <c r="EJ120" s="123"/>
      <c r="EK120" s="123"/>
      <c r="EL120" s="123"/>
      <c r="EM120" s="123"/>
      <c r="EN120" s="123"/>
      <c r="EO120" s="123"/>
      <c r="EP120" s="123"/>
      <c r="EQ120" s="123"/>
      <c r="ER120" s="123"/>
      <c r="ES120" s="123"/>
      <c r="ET120" s="123"/>
      <c r="EU120" s="123"/>
      <c r="EV120" s="123"/>
      <c r="EW120" s="123"/>
      <c r="EX120" s="123"/>
      <c r="EY120" s="123"/>
      <c r="EZ120" s="123"/>
      <c r="FA120" s="123"/>
      <c r="FB120" s="123"/>
      <c r="FC120" s="123"/>
      <c r="FD120" s="123"/>
      <c r="FE120" s="123"/>
      <c r="FF120" s="123"/>
      <c r="FG120" s="123"/>
      <c r="FH120" s="123"/>
      <c r="FI120" s="123"/>
      <c r="FJ120" s="123"/>
      <c r="FK120" s="123"/>
      <c r="FL120" s="123"/>
      <c r="FM120" s="123"/>
      <c r="FN120" s="123"/>
      <c r="FO120" s="123"/>
      <c r="FP120" s="123"/>
      <c r="FQ120" s="123"/>
      <c r="FR120" s="123"/>
      <c r="FS120" s="123"/>
      <c r="FT120" s="123"/>
      <c r="FU120" s="123"/>
      <c r="FV120" s="123"/>
      <c r="FW120" s="123"/>
      <c r="FX120" s="123"/>
      <c r="FY120" s="123"/>
      <c r="FZ120" s="123"/>
      <c r="GA120" s="123"/>
      <c r="GB120" s="123"/>
      <c r="GC120" s="123"/>
      <c r="GD120" s="123"/>
      <c r="GE120" s="123"/>
      <c r="GF120" s="123"/>
      <c r="GG120" s="123"/>
      <c r="GH120" s="123"/>
      <c r="GI120" s="123"/>
      <c r="GJ120" s="123"/>
      <c r="GK120" s="123"/>
      <c r="GL120" s="123"/>
      <c r="GM120" s="123"/>
      <c r="GN120" s="123"/>
      <c r="GO120" s="123"/>
      <c r="GP120" s="123"/>
      <c r="GQ120" s="123"/>
      <c r="GR120" s="123"/>
      <c r="GS120" s="123"/>
      <c r="GT120" s="123"/>
      <c r="GU120" s="123"/>
      <c r="GV120" s="123"/>
      <c r="GW120" s="123"/>
      <c r="GX120" s="123"/>
      <c r="GY120" s="123"/>
      <c r="GZ120" s="123"/>
      <c r="HA120" s="123"/>
      <c r="HB120" s="123"/>
      <c r="HC120" s="123"/>
      <c r="HD120" s="123"/>
      <c r="HE120" s="123"/>
      <c r="HF120" s="123"/>
      <c r="HG120" s="123"/>
      <c r="HH120" s="123"/>
      <c r="HI120" s="123"/>
      <c r="HJ120" s="123"/>
      <c r="HK120" s="123"/>
      <c r="HL120" s="123"/>
      <c r="HM120" s="123"/>
      <c r="HN120" s="123"/>
      <c r="HO120" s="123"/>
      <c r="HP120" s="123"/>
      <c r="HQ120" s="123"/>
      <c r="HR120" s="123"/>
      <c r="HS120" s="123"/>
      <c r="HT120" s="123"/>
      <c r="HU120" s="123"/>
      <c r="HV120" s="123"/>
      <c r="HW120" s="123"/>
      <c r="HX120" s="123"/>
      <c r="HY120" s="123"/>
      <c r="HZ120" s="123"/>
      <c r="IA120" s="123"/>
      <c r="IB120" s="123"/>
      <c r="IC120" s="123"/>
      <c r="ID120" s="123"/>
      <c r="IE120" s="123"/>
      <c r="IF120" s="123"/>
      <c r="IG120" s="123"/>
      <c r="IH120" s="123"/>
      <c r="II120" s="123"/>
      <c r="IJ120" s="123"/>
      <c r="IK120" s="123"/>
      <c r="IL120" s="123"/>
      <c r="IM120" s="123"/>
      <c r="IN120" s="123"/>
      <c r="IO120" s="123"/>
      <c r="IP120" s="123"/>
      <c r="IQ120" s="123"/>
      <c r="IR120" s="123"/>
      <c r="IS120" s="123"/>
      <c r="IT120" s="123"/>
      <c r="IU120" s="123"/>
      <c r="IV120" s="123"/>
      <c r="IW120" s="123"/>
      <c r="IX120" s="123"/>
      <c r="IY120" s="123"/>
      <c r="IZ120" s="123"/>
      <c r="JA120" s="123"/>
      <c r="JB120" s="123"/>
      <c r="JC120" s="123"/>
      <c r="JD120" s="123"/>
      <c r="JE120" s="123"/>
      <c r="JF120" s="123"/>
      <c r="JG120" s="123"/>
      <c r="JH120" s="123"/>
      <c r="JI120" s="123"/>
      <c r="JJ120" s="123"/>
      <c r="JK120" s="123"/>
      <c r="JL120" s="123"/>
      <c r="JM120" s="123"/>
      <c r="JN120" s="123"/>
      <c r="JO120" s="123"/>
      <c r="JP120" s="123"/>
      <c r="JQ120" s="123"/>
      <c r="JR120" s="123"/>
      <c r="JS120" s="123"/>
      <c r="JT120" s="123"/>
      <c r="JU120" s="123"/>
      <c r="JV120" s="123"/>
      <c r="JW120" s="123"/>
      <c r="JX120" s="123"/>
      <c r="JY120" s="123"/>
      <c r="JZ120" s="123"/>
      <c r="KA120" s="123"/>
      <c r="KB120" s="123"/>
      <c r="KC120" s="123"/>
      <c r="KD120" s="123"/>
      <c r="KE120" s="123"/>
      <c r="KF120" s="123"/>
      <c r="KG120" s="123"/>
      <c r="KH120" s="123"/>
      <c r="KI120" s="123"/>
      <c r="KJ120" s="123"/>
      <c r="KK120" s="123"/>
      <c r="KL120" s="123"/>
      <c r="KM120" s="123"/>
      <c r="KN120" s="123"/>
      <c r="KO120" s="123"/>
      <c r="KP120" s="123"/>
      <c r="KQ120" s="123"/>
      <c r="KR120" s="123"/>
      <c r="KS120" s="123"/>
      <c r="KT120" s="123"/>
      <c r="KU120" s="123"/>
      <c r="KV120" s="123"/>
      <c r="KW120" s="123"/>
      <c r="KX120" s="123"/>
      <c r="KY120" s="123"/>
      <c r="KZ120" s="123"/>
      <c r="LA120" s="123"/>
      <c r="LB120" s="123"/>
      <c r="LC120" s="123"/>
      <c r="LD120" s="123"/>
      <c r="LE120" s="123"/>
      <c r="LF120" s="123"/>
      <c r="LG120" s="123"/>
      <c r="LH120" s="123"/>
      <c r="LI120" s="123"/>
      <c r="LJ120" s="123"/>
      <c r="LK120" s="123"/>
      <c r="LL120" s="123"/>
      <c r="LM120" s="123"/>
      <c r="LN120" s="123"/>
      <c r="LO120" s="123"/>
      <c r="LP120" s="123"/>
      <c r="LQ120" s="123"/>
      <c r="LR120" s="123"/>
      <c r="LS120" s="123"/>
      <c r="LT120" s="123"/>
      <c r="LU120" s="123"/>
      <c r="LV120" s="123"/>
      <c r="LW120" s="123"/>
      <c r="LX120" s="123"/>
      <c r="LY120" s="123"/>
      <c r="LZ120" s="123"/>
      <c r="MA120" s="123"/>
      <c r="MB120" s="123"/>
      <c r="MC120" s="123"/>
      <c r="MD120" s="123"/>
      <c r="ME120" s="123"/>
      <c r="MF120" s="123"/>
      <c r="MG120" s="123"/>
      <c r="MH120" s="123"/>
      <c r="MI120" s="123"/>
      <c r="MJ120" s="123"/>
      <c r="MK120" s="123"/>
      <c r="ML120" s="123"/>
      <c r="MM120" s="123"/>
      <c r="MN120" s="123"/>
      <c r="MO120" s="123"/>
      <c r="MP120" s="123"/>
      <c r="MQ120" s="123"/>
      <c r="MR120" s="123"/>
      <c r="MS120" s="123"/>
      <c r="MT120" s="123"/>
      <c r="MU120" s="123"/>
      <c r="MV120" s="123"/>
      <c r="MW120" s="123"/>
      <c r="MX120" s="123"/>
      <c r="MY120" s="123"/>
      <c r="MZ120" s="123"/>
      <c r="NA120" s="123"/>
      <c r="NB120" s="123"/>
      <c r="NC120" s="123"/>
      <c r="ND120" s="123"/>
      <c r="NE120" s="123"/>
      <c r="NF120" s="123"/>
      <c r="NG120" s="123"/>
      <c r="NH120" s="123"/>
      <c r="NI120" s="123"/>
      <c r="NJ120" s="123"/>
      <c r="NK120" s="123"/>
      <c r="NL120" s="123"/>
      <c r="NM120" s="123"/>
      <c r="NN120" s="123"/>
      <c r="NO120" s="123"/>
      <c r="NP120" s="123"/>
      <c r="NQ120" s="123"/>
      <c r="NR120" s="123"/>
      <c r="NS120" s="123"/>
      <c r="NT120" s="123"/>
      <c r="NU120" s="123"/>
      <c r="NV120" s="123"/>
      <c r="NW120" s="123"/>
      <c r="NX120" s="123"/>
      <c r="NY120" s="123"/>
      <c r="NZ120" s="123"/>
    </row>
    <row r="121" spans="1:390" s="122" customFormat="1" ht="12">
      <c r="A121" s="138"/>
      <c r="B121" s="138"/>
      <c r="C121" s="139"/>
      <c r="D121" s="110">
        <v>2</v>
      </c>
      <c r="E121" s="111" t="str">
        <f t="shared" si="28"/>
        <v>1.109</v>
      </c>
      <c r="F121" s="113" t="s">
        <v>323</v>
      </c>
      <c r="G121" s="145" t="s">
        <v>438</v>
      </c>
      <c r="H121" s="113"/>
      <c r="I121" s="114" t="str">
        <f>E120</f>
        <v>1.108</v>
      </c>
      <c r="J121" s="114" t="str">
        <f>E93</f>
        <v>1.81</v>
      </c>
      <c r="K121" s="114"/>
      <c r="L121" s="115"/>
      <c r="M121" s="115"/>
      <c r="N121" s="124">
        <f>tassUCB</f>
        <v>7</v>
      </c>
      <c r="O121" s="124"/>
      <c r="P121" s="125"/>
      <c r="Q121" s="131">
        <v>3</v>
      </c>
      <c r="R121" s="118">
        <f t="shared" ca="1" si="27"/>
        <v>43847</v>
      </c>
      <c r="S121" s="118">
        <f t="shared" ca="1" si="29"/>
        <v>43858</v>
      </c>
      <c r="T121" s="119"/>
      <c r="U121" s="119"/>
      <c r="V121" s="120"/>
      <c r="W121" s="119"/>
      <c r="X121" s="121"/>
      <c r="Y121" s="121"/>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c r="BX121" s="123"/>
      <c r="BY121" s="123"/>
      <c r="BZ121" s="123"/>
      <c r="CA121" s="123"/>
      <c r="CB121" s="123"/>
      <c r="CC121" s="123"/>
      <c r="CD121" s="123"/>
      <c r="CE121" s="123"/>
      <c r="CF121" s="123"/>
      <c r="CG121" s="123"/>
      <c r="CH121" s="123"/>
      <c r="CI121" s="123"/>
      <c r="CJ121" s="123"/>
      <c r="CK121" s="123"/>
      <c r="CL121" s="123"/>
      <c r="CM121" s="123"/>
      <c r="CN121" s="123"/>
      <c r="CO121" s="123"/>
      <c r="CP121" s="123"/>
      <c r="CQ121" s="123"/>
      <c r="CR121" s="123"/>
      <c r="CS121" s="123"/>
      <c r="CT121" s="123"/>
      <c r="CU121" s="123"/>
      <c r="CV121" s="123"/>
      <c r="CW121" s="123"/>
      <c r="CX121" s="123"/>
      <c r="CY121" s="123"/>
      <c r="CZ121" s="123"/>
      <c r="DA121" s="123"/>
      <c r="DB121" s="123"/>
      <c r="DC121" s="123"/>
      <c r="DD121" s="123"/>
      <c r="DE121" s="123"/>
      <c r="DF121" s="123"/>
      <c r="DG121" s="123"/>
      <c r="DH121" s="123"/>
      <c r="DI121" s="123"/>
      <c r="DJ121" s="123"/>
      <c r="DK121" s="123"/>
      <c r="DL121" s="123"/>
      <c r="DM121" s="123"/>
      <c r="DN121" s="123"/>
      <c r="DO121" s="123"/>
      <c r="DP121" s="123"/>
      <c r="DQ121" s="123"/>
      <c r="DR121" s="123"/>
      <c r="DS121" s="123"/>
      <c r="DT121" s="123"/>
      <c r="DU121" s="123"/>
      <c r="DV121" s="123"/>
      <c r="DW121" s="123"/>
      <c r="DX121" s="123"/>
      <c r="DY121" s="123"/>
      <c r="DZ121" s="123"/>
      <c r="EA121" s="123"/>
      <c r="EB121" s="123"/>
      <c r="EC121" s="123"/>
      <c r="ED121" s="123"/>
      <c r="EE121" s="123"/>
      <c r="EF121" s="123"/>
      <c r="EG121" s="123"/>
      <c r="EH121" s="123"/>
      <c r="EI121" s="123"/>
      <c r="EJ121" s="123"/>
      <c r="EK121" s="123"/>
      <c r="EL121" s="123"/>
      <c r="EM121" s="123"/>
      <c r="EN121" s="123"/>
      <c r="EO121" s="123"/>
      <c r="EP121" s="123"/>
      <c r="EQ121" s="123"/>
      <c r="ER121" s="123"/>
      <c r="ES121" s="123"/>
      <c r="ET121" s="123"/>
      <c r="EU121" s="123"/>
      <c r="EV121" s="123"/>
      <c r="EW121" s="123"/>
      <c r="EX121" s="123"/>
      <c r="EY121" s="123"/>
      <c r="EZ121" s="123"/>
      <c r="FA121" s="123"/>
      <c r="FB121" s="123"/>
      <c r="FC121" s="123"/>
      <c r="FD121" s="123"/>
      <c r="FE121" s="123"/>
      <c r="FF121" s="123"/>
      <c r="FG121" s="123"/>
      <c r="FH121" s="123"/>
      <c r="FI121" s="123"/>
      <c r="FJ121" s="123"/>
      <c r="FK121" s="123"/>
      <c r="FL121" s="123"/>
      <c r="FM121" s="123"/>
      <c r="FN121" s="123"/>
      <c r="FO121" s="123"/>
      <c r="FP121" s="123"/>
      <c r="FQ121" s="123"/>
      <c r="FR121" s="123"/>
      <c r="FS121" s="123"/>
      <c r="FT121" s="123"/>
      <c r="FU121" s="123"/>
      <c r="FV121" s="123"/>
      <c r="FW121" s="123"/>
      <c r="FX121" s="123"/>
      <c r="FY121" s="123"/>
      <c r="FZ121" s="123"/>
      <c r="GA121" s="123"/>
      <c r="GB121" s="123"/>
      <c r="GC121" s="123"/>
      <c r="GD121" s="123"/>
      <c r="GE121" s="123"/>
      <c r="GF121" s="123"/>
      <c r="GG121" s="123"/>
      <c r="GH121" s="123"/>
      <c r="GI121" s="123"/>
      <c r="GJ121" s="123"/>
      <c r="GK121" s="123"/>
      <c r="GL121" s="123"/>
      <c r="GM121" s="123"/>
      <c r="GN121" s="123"/>
      <c r="GO121" s="123"/>
      <c r="GP121" s="123"/>
      <c r="GQ121" s="123"/>
      <c r="GR121" s="123"/>
      <c r="GS121" s="123"/>
      <c r="GT121" s="123"/>
      <c r="GU121" s="123"/>
      <c r="GV121" s="123"/>
      <c r="GW121" s="123"/>
      <c r="GX121" s="123"/>
      <c r="GY121" s="123"/>
      <c r="GZ121" s="123"/>
      <c r="HA121" s="123"/>
      <c r="HB121" s="123"/>
      <c r="HC121" s="123"/>
      <c r="HD121" s="123"/>
      <c r="HE121" s="123"/>
      <c r="HF121" s="123"/>
      <c r="HG121" s="123"/>
      <c r="HH121" s="123"/>
      <c r="HI121" s="123"/>
      <c r="HJ121" s="123"/>
      <c r="HK121" s="123"/>
      <c r="HL121" s="123"/>
      <c r="HM121" s="123"/>
      <c r="HN121" s="123"/>
      <c r="HO121" s="123"/>
      <c r="HP121" s="123"/>
      <c r="HQ121" s="123"/>
      <c r="HR121" s="123"/>
      <c r="HS121" s="123"/>
      <c r="HT121" s="123"/>
      <c r="HU121" s="123"/>
      <c r="HV121" s="123"/>
      <c r="HW121" s="123"/>
      <c r="HX121" s="123"/>
      <c r="HY121" s="123"/>
      <c r="HZ121" s="123"/>
      <c r="IA121" s="123"/>
      <c r="IB121" s="123"/>
      <c r="IC121" s="123"/>
      <c r="ID121" s="123"/>
      <c r="IE121" s="123"/>
      <c r="IF121" s="123"/>
      <c r="IG121" s="123"/>
      <c r="IH121" s="123"/>
      <c r="II121" s="123"/>
      <c r="IJ121" s="123"/>
      <c r="IK121" s="123"/>
      <c r="IL121" s="123"/>
      <c r="IM121" s="123"/>
      <c r="IN121" s="123"/>
      <c r="IO121" s="123"/>
      <c r="IP121" s="123"/>
      <c r="IQ121" s="123"/>
      <c r="IR121" s="123"/>
      <c r="IS121" s="123"/>
      <c r="IT121" s="123"/>
      <c r="IU121" s="123"/>
      <c r="IV121" s="123"/>
      <c r="IW121" s="123"/>
      <c r="IX121" s="123"/>
      <c r="IY121" s="123"/>
      <c r="IZ121" s="123"/>
      <c r="JA121" s="123"/>
      <c r="JB121" s="123"/>
      <c r="JC121" s="123"/>
      <c r="JD121" s="123"/>
      <c r="JE121" s="123"/>
      <c r="JF121" s="123"/>
      <c r="JG121" s="123"/>
      <c r="JH121" s="123"/>
      <c r="JI121" s="123"/>
      <c r="JJ121" s="123"/>
      <c r="JK121" s="123"/>
      <c r="JL121" s="123"/>
      <c r="JM121" s="123"/>
      <c r="JN121" s="123"/>
      <c r="JO121" s="123"/>
      <c r="JP121" s="123"/>
      <c r="JQ121" s="123"/>
      <c r="JR121" s="123"/>
      <c r="JS121" s="123"/>
      <c r="JT121" s="123"/>
      <c r="JU121" s="123"/>
      <c r="JV121" s="123"/>
      <c r="JW121" s="123"/>
      <c r="JX121" s="123"/>
      <c r="JY121" s="123"/>
      <c r="JZ121" s="123"/>
      <c r="KA121" s="123"/>
      <c r="KB121" s="123"/>
      <c r="KC121" s="123"/>
      <c r="KD121" s="123"/>
      <c r="KE121" s="123"/>
      <c r="KF121" s="123"/>
      <c r="KG121" s="123"/>
      <c r="KH121" s="123"/>
      <c r="KI121" s="123"/>
      <c r="KJ121" s="123"/>
      <c r="KK121" s="123"/>
      <c r="KL121" s="123"/>
      <c r="KM121" s="123"/>
      <c r="KN121" s="123"/>
      <c r="KO121" s="123"/>
      <c r="KP121" s="123"/>
      <c r="KQ121" s="123"/>
      <c r="KR121" s="123"/>
      <c r="KS121" s="123"/>
      <c r="KT121" s="123"/>
      <c r="KU121" s="123"/>
      <c r="KV121" s="123"/>
      <c r="KW121" s="123"/>
      <c r="KX121" s="123"/>
      <c r="KY121" s="123"/>
      <c r="KZ121" s="123"/>
      <c r="LA121" s="123"/>
      <c r="LB121" s="123"/>
      <c r="LC121" s="123"/>
      <c r="LD121" s="123"/>
      <c r="LE121" s="123"/>
      <c r="LF121" s="123"/>
      <c r="LG121" s="123"/>
      <c r="LH121" s="123"/>
      <c r="LI121" s="123"/>
      <c r="LJ121" s="123"/>
      <c r="LK121" s="123"/>
      <c r="LL121" s="123"/>
      <c r="LM121" s="123"/>
      <c r="LN121" s="123"/>
      <c r="LO121" s="123"/>
      <c r="LP121" s="123"/>
      <c r="LQ121" s="123"/>
      <c r="LR121" s="123"/>
      <c r="LS121" s="123"/>
      <c r="LT121" s="123"/>
      <c r="LU121" s="123"/>
      <c r="LV121" s="123"/>
      <c r="LW121" s="123"/>
      <c r="LX121" s="123"/>
      <c r="LY121" s="123"/>
      <c r="LZ121" s="123"/>
      <c r="MA121" s="123"/>
      <c r="MB121" s="123"/>
      <c r="MC121" s="123"/>
      <c r="MD121" s="123"/>
      <c r="ME121" s="123"/>
      <c r="MF121" s="123"/>
      <c r="MG121" s="123"/>
      <c r="MH121" s="123"/>
      <c r="MI121" s="123"/>
      <c r="MJ121" s="123"/>
      <c r="MK121" s="123"/>
      <c r="ML121" s="123"/>
      <c r="MM121" s="123"/>
      <c r="MN121" s="123"/>
      <c r="MO121" s="123"/>
      <c r="MP121" s="123"/>
      <c r="MQ121" s="123"/>
      <c r="MR121" s="123"/>
      <c r="MS121" s="123"/>
      <c r="MT121" s="123"/>
      <c r="MU121" s="123"/>
      <c r="MV121" s="123"/>
      <c r="MW121" s="123"/>
      <c r="MX121" s="123"/>
      <c r="MY121" s="123"/>
      <c r="MZ121" s="123"/>
      <c r="NA121" s="123"/>
      <c r="NB121" s="123"/>
      <c r="NC121" s="123"/>
      <c r="ND121" s="123"/>
      <c r="NE121" s="123"/>
      <c r="NF121" s="123"/>
      <c r="NG121" s="123"/>
      <c r="NH121" s="123"/>
      <c r="NI121" s="123"/>
      <c r="NJ121" s="123"/>
      <c r="NK121" s="123"/>
      <c r="NL121" s="123"/>
      <c r="NM121" s="123"/>
      <c r="NN121" s="123"/>
      <c r="NO121" s="123"/>
      <c r="NP121" s="123"/>
      <c r="NQ121" s="123"/>
      <c r="NR121" s="123"/>
      <c r="NS121" s="123"/>
      <c r="NT121" s="123"/>
      <c r="NU121" s="123"/>
      <c r="NV121" s="123"/>
      <c r="NW121" s="123"/>
      <c r="NX121" s="123"/>
      <c r="NY121" s="123"/>
      <c r="NZ121" s="123"/>
    </row>
    <row r="122" spans="1:390" s="122" customFormat="1" ht="12">
      <c r="A122" s="138"/>
      <c r="B122" s="138"/>
      <c r="C122" s="139"/>
      <c r="D122" s="110">
        <v>2</v>
      </c>
      <c r="E122" s="111" t="str">
        <f t="shared" si="28"/>
        <v>1.110</v>
      </c>
      <c r="F122" s="113" t="s">
        <v>289</v>
      </c>
      <c r="G122" s="135" t="s">
        <v>365</v>
      </c>
      <c r="H122" s="113" t="s">
        <v>362</v>
      </c>
      <c r="I122" s="114" t="str">
        <f>E121</f>
        <v>1.109</v>
      </c>
      <c r="J122" s="114" t="str">
        <f>E109</f>
        <v>1.97</v>
      </c>
      <c r="K122" s="114"/>
      <c r="L122" s="115"/>
      <c r="M122" s="115"/>
      <c r="N122" s="124">
        <f>tvalUFM</f>
        <v>30</v>
      </c>
      <c r="O122" s="124"/>
      <c r="P122" s="125"/>
      <c r="Q122" s="131" t="s">
        <v>39</v>
      </c>
      <c r="R122" s="118">
        <f t="shared" ca="1" si="27"/>
        <v>43916</v>
      </c>
      <c r="S122" s="136">
        <f t="shared" ca="1" si="29"/>
        <v>43962</v>
      </c>
      <c r="T122" s="119"/>
      <c r="U122" s="119"/>
      <c r="V122" s="120"/>
      <c r="W122" s="119"/>
      <c r="X122" s="121"/>
      <c r="Y122" s="121"/>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3"/>
      <c r="CD122" s="123"/>
      <c r="CE122" s="123"/>
      <c r="CF122" s="123"/>
      <c r="CG122" s="123"/>
      <c r="CH122" s="123"/>
      <c r="CI122" s="123"/>
      <c r="CJ122" s="123"/>
      <c r="CK122" s="123"/>
      <c r="CL122" s="123"/>
      <c r="CM122" s="123"/>
      <c r="CN122" s="123"/>
      <c r="CO122" s="123"/>
      <c r="CP122" s="123"/>
      <c r="CQ122" s="123"/>
      <c r="CR122" s="123"/>
      <c r="CS122" s="123"/>
      <c r="CT122" s="123"/>
      <c r="CU122" s="123"/>
      <c r="CV122" s="123"/>
      <c r="CW122" s="123"/>
      <c r="CX122" s="123"/>
      <c r="CY122" s="123"/>
      <c r="CZ122" s="123"/>
      <c r="DA122" s="123"/>
      <c r="DB122" s="123"/>
      <c r="DC122" s="123"/>
      <c r="DD122" s="123"/>
      <c r="DE122" s="123"/>
      <c r="DF122" s="123"/>
      <c r="DG122" s="123"/>
      <c r="DH122" s="123"/>
      <c r="DI122" s="123"/>
      <c r="DJ122" s="123"/>
      <c r="DK122" s="123"/>
      <c r="DL122" s="123"/>
      <c r="DM122" s="123"/>
      <c r="DN122" s="123"/>
      <c r="DO122" s="123"/>
      <c r="DP122" s="123"/>
      <c r="DQ122" s="123"/>
      <c r="DR122" s="123"/>
      <c r="DS122" s="123"/>
      <c r="DT122" s="123"/>
      <c r="DU122" s="123"/>
      <c r="DV122" s="123"/>
      <c r="DW122" s="123"/>
      <c r="DX122" s="123"/>
      <c r="DY122" s="123"/>
      <c r="DZ122" s="123"/>
      <c r="EA122" s="123"/>
      <c r="EB122" s="123"/>
      <c r="EC122" s="123"/>
      <c r="ED122" s="123"/>
      <c r="EE122" s="123"/>
      <c r="EF122" s="123"/>
      <c r="EG122" s="123"/>
      <c r="EH122" s="123"/>
      <c r="EI122" s="123"/>
      <c r="EJ122" s="123"/>
      <c r="EK122" s="123"/>
      <c r="EL122" s="123"/>
      <c r="EM122" s="123"/>
      <c r="EN122" s="123"/>
      <c r="EO122" s="123"/>
      <c r="EP122" s="123"/>
      <c r="EQ122" s="123"/>
      <c r="ER122" s="123"/>
      <c r="ES122" s="123"/>
      <c r="ET122" s="123"/>
      <c r="EU122" s="123"/>
      <c r="EV122" s="123"/>
      <c r="EW122" s="123"/>
      <c r="EX122" s="123"/>
      <c r="EY122" s="123"/>
      <c r="EZ122" s="123"/>
      <c r="FA122" s="123"/>
      <c r="FB122" s="123"/>
      <c r="FC122" s="123"/>
      <c r="FD122" s="123"/>
      <c r="FE122" s="123"/>
      <c r="FF122" s="123"/>
      <c r="FG122" s="123"/>
      <c r="FH122" s="123"/>
      <c r="FI122" s="123"/>
      <c r="FJ122" s="123"/>
      <c r="FK122" s="123"/>
      <c r="FL122" s="123"/>
      <c r="FM122" s="123"/>
      <c r="FN122" s="123"/>
      <c r="FO122" s="123"/>
      <c r="FP122" s="123"/>
      <c r="FQ122" s="123"/>
      <c r="FR122" s="123"/>
      <c r="FS122" s="123"/>
      <c r="FT122" s="123"/>
      <c r="FU122" s="123"/>
      <c r="FV122" s="123"/>
      <c r="FW122" s="123"/>
      <c r="FX122" s="123"/>
      <c r="FY122" s="123"/>
      <c r="FZ122" s="123"/>
      <c r="GA122" s="123"/>
      <c r="GB122" s="123"/>
      <c r="GC122" s="123"/>
      <c r="GD122" s="123"/>
      <c r="GE122" s="123"/>
      <c r="GF122" s="123"/>
      <c r="GG122" s="123"/>
      <c r="GH122" s="123"/>
      <c r="GI122" s="123"/>
      <c r="GJ122" s="123"/>
      <c r="GK122" s="123"/>
      <c r="GL122" s="123"/>
      <c r="GM122" s="123"/>
      <c r="GN122" s="123"/>
      <c r="GO122" s="123"/>
      <c r="GP122" s="123"/>
      <c r="GQ122" s="123"/>
      <c r="GR122" s="123"/>
      <c r="GS122" s="123"/>
      <c r="GT122" s="123"/>
      <c r="GU122" s="123"/>
      <c r="GV122" s="123"/>
      <c r="GW122" s="123"/>
      <c r="GX122" s="123"/>
      <c r="GY122" s="123"/>
      <c r="GZ122" s="123"/>
      <c r="HA122" s="123"/>
      <c r="HB122" s="123"/>
      <c r="HC122" s="123"/>
      <c r="HD122" s="123"/>
      <c r="HE122" s="123"/>
      <c r="HF122" s="123"/>
      <c r="HG122" s="123"/>
      <c r="HH122" s="123"/>
      <c r="HI122" s="123"/>
      <c r="HJ122" s="123"/>
      <c r="HK122" s="123"/>
      <c r="HL122" s="123"/>
      <c r="HM122" s="123"/>
      <c r="HN122" s="123"/>
      <c r="HO122" s="123"/>
      <c r="HP122" s="123"/>
      <c r="HQ122" s="123"/>
      <c r="HR122" s="123"/>
      <c r="HS122" s="123"/>
      <c r="HT122" s="123"/>
      <c r="HU122" s="123"/>
      <c r="HV122" s="123"/>
      <c r="HW122" s="123"/>
      <c r="HX122" s="123"/>
      <c r="HY122" s="123"/>
      <c r="HZ122" s="123"/>
      <c r="IA122" s="123"/>
      <c r="IB122" s="123"/>
      <c r="IC122" s="123"/>
      <c r="ID122" s="123"/>
      <c r="IE122" s="123"/>
      <c r="IF122" s="123"/>
      <c r="IG122" s="123"/>
      <c r="IH122" s="123"/>
      <c r="II122" s="123"/>
      <c r="IJ122" s="123"/>
      <c r="IK122" s="123"/>
      <c r="IL122" s="123"/>
      <c r="IM122" s="123"/>
      <c r="IN122" s="123"/>
      <c r="IO122" s="123"/>
      <c r="IP122" s="123"/>
      <c r="IQ122" s="123"/>
      <c r="IR122" s="123"/>
      <c r="IS122" s="123"/>
      <c r="IT122" s="123"/>
      <c r="IU122" s="123"/>
      <c r="IV122" s="123"/>
      <c r="IW122" s="123"/>
      <c r="IX122" s="123"/>
      <c r="IY122" s="123"/>
      <c r="IZ122" s="123"/>
      <c r="JA122" s="123"/>
      <c r="JB122" s="123"/>
      <c r="JC122" s="123"/>
      <c r="JD122" s="123"/>
      <c r="JE122" s="123"/>
      <c r="JF122" s="123"/>
      <c r="JG122" s="123"/>
      <c r="JH122" s="123"/>
      <c r="JI122" s="123"/>
      <c r="JJ122" s="123"/>
      <c r="JK122" s="123"/>
      <c r="JL122" s="123"/>
      <c r="JM122" s="123"/>
      <c r="JN122" s="123"/>
      <c r="JO122" s="123"/>
      <c r="JP122" s="123"/>
      <c r="JQ122" s="123"/>
      <c r="JR122" s="123"/>
      <c r="JS122" s="123"/>
      <c r="JT122" s="123"/>
      <c r="JU122" s="123"/>
      <c r="JV122" s="123"/>
      <c r="JW122" s="123"/>
      <c r="JX122" s="123"/>
      <c r="JY122" s="123"/>
      <c r="JZ122" s="123"/>
      <c r="KA122" s="123"/>
      <c r="KB122" s="123"/>
      <c r="KC122" s="123"/>
      <c r="KD122" s="123"/>
      <c r="KE122" s="123"/>
      <c r="KF122" s="123"/>
      <c r="KG122" s="123"/>
      <c r="KH122" s="123"/>
      <c r="KI122" s="123"/>
      <c r="KJ122" s="123"/>
      <c r="KK122" s="123"/>
      <c r="KL122" s="123"/>
      <c r="KM122" s="123"/>
      <c r="KN122" s="123"/>
      <c r="KO122" s="123"/>
      <c r="KP122" s="123"/>
      <c r="KQ122" s="123"/>
      <c r="KR122" s="123"/>
      <c r="KS122" s="123"/>
      <c r="KT122" s="123"/>
      <c r="KU122" s="123"/>
      <c r="KV122" s="123"/>
      <c r="KW122" s="123"/>
      <c r="KX122" s="123"/>
      <c r="KY122" s="123"/>
      <c r="KZ122" s="123"/>
      <c r="LA122" s="123"/>
      <c r="LB122" s="123"/>
      <c r="LC122" s="123"/>
      <c r="LD122" s="123"/>
      <c r="LE122" s="123"/>
      <c r="LF122" s="123"/>
      <c r="LG122" s="123"/>
      <c r="LH122" s="123"/>
      <c r="LI122" s="123"/>
      <c r="LJ122" s="123"/>
      <c r="LK122" s="123"/>
      <c r="LL122" s="123"/>
      <c r="LM122" s="123"/>
      <c r="LN122" s="123"/>
      <c r="LO122" s="123"/>
      <c r="LP122" s="123"/>
      <c r="LQ122" s="123"/>
      <c r="LR122" s="123"/>
      <c r="LS122" s="123"/>
      <c r="LT122" s="123"/>
      <c r="LU122" s="123"/>
      <c r="LV122" s="123"/>
      <c r="LW122" s="123"/>
      <c r="LX122" s="123"/>
      <c r="LY122" s="123"/>
      <c r="LZ122" s="123"/>
      <c r="MA122" s="123"/>
      <c r="MB122" s="123"/>
      <c r="MC122" s="123"/>
      <c r="MD122" s="123"/>
      <c r="ME122" s="123"/>
      <c r="MF122" s="123"/>
      <c r="MG122" s="123"/>
      <c r="MH122" s="123"/>
      <c r="MI122" s="123"/>
      <c r="MJ122" s="123"/>
      <c r="MK122" s="123"/>
      <c r="ML122" s="123"/>
      <c r="MM122" s="123"/>
      <c r="MN122" s="123"/>
      <c r="MO122" s="123"/>
      <c r="MP122" s="123"/>
      <c r="MQ122" s="123"/>
      <c r="MR122" s="123"/>
      <c r="MS122" s="123"/>
      <c r="MT122" s="123"/>
      <c r="MU122" s="123"/>
      <c r="MV122" s="123"/>
      <c r="MW122" s="123"/>
      <c r="MX122" s="123"/>
      <c r="MY122" s="123"/>
      <c r="MZ122" s="123"/>
      <c r="NA122" s="123"/>
      <c r="NB122" s="123"/>
      <c r="NC122" s="123"/>
      <c r="ND122" s="123"/>
      <c r="NE122" s="123"/>
      <c r="NF122" s="123"/>
      <c r="NG122" s="123"/>
      <c r="NH122" s="123"/>
      <c r="NI122" s="123"/>
      <c r="NJ122" s="123"/>
      <c r="NK122" s="123"/>
      <c r="NL122" s="123"/>
      <c r="NM122" s="123"/>
      <c r="NN122" s="123"/>
      <c r="NO122" s="123"/>
      <c r="NP122" s="123"/>
      <c r="NQ122" s="123"/>
      <c r="NR122" s="123"/>
      <c r="NS122" s="123"/>
      <c r="NT122" s="123"/>
      <c r="NU122" s="123"/>
      <c r="NV122" s="123"/>
      <c r="NW122" s="123"/>
      <c r="NX122" s="123"/>
      <c r="NY122" s="123"/>
      <c r="NZ122" s="123"/>
    </row>
    <row r="123" spans="1:390" s="122" customFormat="1" ht="12">
      <c r="A123" s="138"/>
      <c r="B123" s="138"/>
      <c r="C123" s="139"/>
      <c r="D123" s="110">
        <v>2</v>
      </c>
      <c r="E123" s="111" t="str">
        <f t="shared" si="28"/>
        <v>1.111</v>
      </c>
      <c r="F123" s="113" t="s">
        <v>324</v>
      </c>
      <c r="G123" s="145" t="s">
        <v>438</v>
      </c>
      <c r="H123" s="113"/>
      <c r="I123" s="114" t="str">
        <f>E121</f>
        <v>1.109</v>
      </c>
      <c r="J123" s="114" t="str">
        <f>E120</f>
        <v>1.108</v>
      </c>
      <c r="K123" s="114"/>
      <c r="L123" s="115"/>
      <c r="M123" s="115"/>
      <c r="N123" s="124">
        <f>tassUCB</f>
        <v>7</v>
      </c>
      <c r="O123" s="124"/>
      <c r="P123" s="125"/>
      <c r="Q123" s="131">
        <v>3</v>
      </c>
      <c r="R123" s="118">
        <f t="shared" ca="1" si="27"/>
        <v>43859</v>
      </c>
      <c r="S123" s="118">
        <f t="shared" ca="1" si="29"/>
        <v>43867</v>
      </c>
      <c r="T123" s="119"/>
      <c r="U123" s="119"/>
      <c r="V123" s="120"/>
      <c r="W123" s="119"/>
      <c r="X123" s="121"/>
      <c r="Y123" s="121"/>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c r="CK123" s="123"/>
      <c r="CL123" s="123"/>
      <c r="CM123" s="123"/>
      <c r="CN123" s="123"/>
      <c r="CO123" s="123"/>
      <c r="CP123" s="123"/>
      <c r="CQ123" s="123"/>
      <c r="CR123" s="123"/>
      <c r="CS123" s="123"/>
      <c r="CT123" s="123"/>
      <c r="CU123" s="123"/>
      <c r="CV123" s="123"/>
      <c r="CW123" s="123"/>
      <c r="CX123" s="123"/>
      <c r="CY123" s="123"/>
      <c r="CZ123" s="123"/>
      <c r="DA123" s="123"/>
      <c r="DB123" s="123"/>
      <c r="DC123" s="123"/>
      <c r="DD123" s="123"/>
      <c r="DE123" s="123"/>
      <c r="DF123" s="123"/>
      <c r="DG123" s="123"/>
      <c r="DH123" s="123"/>
      <c r="DI123" s="123"/>
      <c r="DJ123" s="123"/>
      <c r="DK123" s="123"/>
      <c r="DL123" s="123"/>
      <c r="DM123" s="123"/>
      <c r="DN123" s="123"/>
      <c r="DO123" s="123"/>
      <c r="DP123" s="123"/>
      <c r="DQ123" s="123"/>
      <c r="DR123" s="123"/>
      <c r="DS123" s="123"/>
      <c r="DT123" s="123"/>
      <c r="DU123" s="123"/>
      <c r="DV123" s="123"/>
      <c r="DW123" s="123"/>
      <c r="DX123" s="123"/>
      <c r="DY123" s="123"/>
      <c r="DZ123" s="123"/>
      <c r="EA123" s="123"/>
      <c r="EB123" s="123"/>
      <c r="EC123" s="123"/>
      <c r="ED123" s="123"/>
      <c r="EE123" s="123"/>
      <c r="EF123" s="123"/>
      <c r="EG123" s="123"/>
      <c r="EH123" s="123"/>
      <c r="EI123" s="123"/>
      <c r="EJ123" s="123"/>
      <c r="EK123" s="123"/>
      <c r="EL123" s="123"/>
      <c r="EM123" s="123"/>
      <c r="EN123" s="123"/>
      <c r="EO123" s="123"/>
      <c r="EP123" s="123"/>
      <c r="EQ123" s="123"/>
      <c r="ER123" s="123"/>
      <c r="ES123" s="123"/>
      <c r="ET123" s="123"/>
      <c r="EU123" s="123"/>
      <c r="EV123" s="123"/>
      <c r="EW123" s="123"/>
      <c r="EX123" s="123"/>
      <c r="EY123" s="123"/>
      <c r="EZ123" s="123"/>
      <c r="FA123" s="123"/>
      <c r="FB123" s="123"/>
      <c r="FC123" s="123"/>
      <c r="FD123" s="123"/>
      <c r="FE123" s="123"/>
      <c r="FF123" s="123"/>
      <c r="FG123" s="123"/>
      <c r="FH123" s="123"/>
      <c r="FI123" s="123"/>
      <c r="FJ123" s="123"/>
      <c r="FK123" s="123"/>
      <c r="FL123" s="123"/>
      <c r="FM123" s="123"/>
      <c r="FN123" s="123"/>
      <c r="FO123" s="123"/>
      <c r="FP123" s="123"/>
      <c r="FQ123" s="123"/>
      <c r="FR123" s="123"/>
      <c r="FS123" s="123"/>
      <c r="FT123" s="123"/>
      <c r="FU123" s="123"/>
      <c r="FV123" s="123"/>
      <c r="FW123" s="123"/>
      <c r="FX123" s="123"/>
      <c r="FY123" s="123"/>
      <c r="FZ123" s="123"/>
      <c r="GA123" s="123"/>
      <c r="GB123" s="123"/>
      <c r="GC123" s="123"/>
      <c r="GD123" s="123"/>
      <c r="GE123" s="123"/>
      <c r="GF123" s="123"/>
      <c r="GG123" s="123"/>
      <c r="GH123" s="123"/>
      <c r="GI123" s="123"/>
      <c r="GJ123" s="123"/>
      <c r="GK123" s="123"/>
      <c r="GL123" s="123"/>
      <c r="GM123" s="123"/>
      <c r="GN123" s="123"/>
      <c r="GO123" s="123"/>
      <c r="GP123" s="123"/>
      <c r="GQ123" s="123"/>
      <c r="GR123" s="123"/>
      <c r="GS123" s="123"/>
      <c r="GT123" s="123"/>
      <c r="GU123" s="123"/>
      <c r="GV123" s="123"/>
      <c r="GW123" s="123"/>
      <c r="GX123" s="123"/>
      <c r="GY123" s="123"/>
      <c r="GZ123" s="123"/>
      <c r="HA123" s="123"/>
      <c r="HB123" s="123"/>
      <c r="HC123" s="123"/>
      <c r="HD123" s="123"/>
      <c r="HE123" s="123"/>
      <c r="HF123" s="123"/>
      <c r="HG123" s="123"/>
      <c r="HH123" s="123"/>
      <c r="HI123" s="123"/>
      <c r="HJ123" s="123"/>
      <c r="HK123" s="123"/>
      <c r="HL123" s="123"/>
      <c r="HM123" s="123"/>
      <c r="HN123" s="123"/>
      <c r="HO123" s="123"/>
      <c r="HP123" s="123"/>
      <c r="HQ123" s="123"/>
      <c r="HR123" s="123"/>
      <c r="HS123" s="123"/>
      <c r="HT123" s="123"/>
      <c r="HU123" s="123"/>
      <c r="HV123" s="123"/>
      <c r="HW123" s="123"/>
      <c r="HX123" s="123"/>
      <c r="HY123" s="123"/>
      <c r="HZ123" s="123"/>
      <c r="IA123" s="123"/>
      <c r="IB123" s="123"/>
      <c r="IC123" s="123"/>
      <c r="ID123" s="123"/>
      <c r="IE123" s="123"/>
      <c r="IF123" s="123"/>
      <c r="IG123" s="123"/>
      <c r="IH123" s="123"/>
      <c r="II123" s="123"/>
      <c r="IJ123" s="123"/>
      <c r="IK123" s="123"/>
      <c r="IL123" s="123"/>
      <c r="IM123" s="123"/>
      <c r="IN123" s="123"/>
      <c r="IO123" s="123"/>
      <c r="IP123" s="123"/>
      <c r="IQ123" s="123"/>
      <c r="IR123" s="123"/>
      <c r="IS123" s="123"/>
      <c r="IT123" s="123"/>
      <c r="IU123" s="123"/>
      <c r="IV123" s="123"/>
      <c r="IW123" s="123"/>
      <c r="IX123" s="123"/>
      <c r="IY123" s="123"/>
      <c r="IZ123" s="123"/>
      <c r="JA123" s="123"/>
      <c r="JB123" s="123"/>
      <c r="JC123" s="123"/>
      <c r="JD123" s="123"/>
      <c r="JE123" s="123"/>
      <c r="JF123" s="123"/>
      <c r="JG123" s="123"/>
      <c r="JH123" s="123"/>
      <c r="JI123" s="123"/>
      <c r="JJ123" s="123"/>
      <c r="JK123" s="123"/>
      <c r="JL123" s="123"/>
      <c r="JM123" s="123"/>
      <c r="JN123" s="123"/>
      <c r="JO123" s="123"/>
      <c r="JP123" s="123"/>
      <c r="JQ123" s="123"/>
      <c r="JR123" s="123"/>
      <c r="JS123" s="123"/>
      <c r="JT123" s="123"/>
      <c r="JU123" s="123"/>
      <c r="JV123" s="123"/>
      <c r="JW123" s="123"/>
      <c r="JX123" s="123"/>
      <c r="JY123" s="123"/>
      <c r="JZ123" s="123"/>
      <c r="KA123" s="123"/>
      <c r="KB123" s="123"/>
      <c r="KC123" s="123"/>
      <c r="KD123" s="123"/>
      <c r="KE123" s="123"/>
      <c r="KF123" s="123"/>
      <c r="KG123" s="123"/>
      <c r="KH123" s="123"/>
      <c r="KI123" s="123"/>
      <c r="KJ123" s="123"/>
      <c r="KK123" s="123"/>
      <c r="KL123" s="123"/>
      <c r="KM123" s="123"/>
      <c r="KN123" s="123"/>
      <c r="KO123" s="123"/>
      <c r="KP123" s="123"/>
      <c r="KQ123" s="123"/>
      <c r="KR123" s="123"/>
      <c r="KS123" s="123"/>
      <c r="KT123" s="123"/>
      <c r="KU123" s="123"/>
      <c r="KV123" s="123"/>
      <c r="KW123" s="123"/>
      <c r="KX123" s="123"/>
      <c r="KY123" s="123"/>
      <c r="KZ123" s="123"/>
      <c r="LA123" s="123"/>
      <c r="LB123" s="123"/>
      <c r="LC123" s="123"/>
      <c r="LD123" s="123"/>
      <c r="LE123" s="123"/>
      <c r="LF123" s="123"/>
      <c r="LG123" s="123"/>
      <c r="LH123" s="123"/>
      <c r="LI123" s="123"/>
      <c r="LJ123" s="123"/>
      <c r="LK123" s="123"/>
      <c r="LL123" s="123"/>
      <c r="LM123" s="123"/>
      <c r="LN123" s="123"/>
      <c r="LO123" s="123"/>
      <c r="LP123" s="123"/>
      <c r="LQ123" s="123"/>
      <c r="LR123" s="123"/>
      <c r="LS123" s="123"/>
      <c r="LT123" s="123"/>
      <c r="LU123" s="123"/>
      <c r="LV123" s="123"/>
      <c r="LW123" s="123"/>
      <c r="LX123" s="123"/>
      <c r="LY123" s="123"/>
      <c r="LZ123" s="123"/>
      <c r="MA123" s="123"/>
      <c r="MB123" s="123"/>
      <c r="MC123" s="123"/>
      <c r="MD123" s="123"/>
      <c r="ME123" s="123"/>
      <c r="MF123" s="123"/>
      <c r="MG123" s="123"/>
      <c r="MH123" s="123"/>
      <c r="MI123" s="123"/>
      <c r="MJ123" s="123"/>
      <c r="MK123" s="123"/>
      <c r="ML123" s="123"/>
      <c r="MM123" s="123"/>
      <c r="MN123" s="123"/>
      <c r="MO123" s="123"/>
      <c r="MP123" s="123"/>
      <c r="MQ123" s="123"/>
      <c r="MR123" s="123"/>
      <c r="MS123" s="123"/>
      <c r="MT123" s="123"/>
      <c r="MU123" s="123"/>
      <c r="MV123" s="123"/>
      <c r="MW123" s="123"/>
      <c r="MX123" s="123"/>
      <c r="MY123" s="123"/>
      <c r="MZ123" s="123"/>
      <c r="NA123" s="123"/>
      <c r="NB123" s="123"/>
      <c r="NC123" s="123"/>
      <c r="ND123" s="123"/>
      <c r="NE123" s="123"/>
      <c r="NF123" s="123"/>
      <c r="NG123" s="123"/>
      <c r="NH123" s="123"/>
      <c r="NI123" s="123"/>
      <c r="NJ123" s="123"/>
      <c r="NK123" s="123"/>
      <c r="NL123" s="123"/>
      <c r="NM123" s="123"/>
      <c r="NN123" s="123"/>
      <c r="NO123" s="123"/>
      <c r="NP123" s="123"/>
      <c r="NQ123" s="123"/>
      <c r="NR123" s="123"/>
      <c r="NS123" s="123"/>
      <c r="NT123" s="123"/>
      <c r="NU123" s="123"/>
      <c r="NV123" s="123"/>
      <c r="NW123" s="123"/>
      <c r="NX123" s="123"/>
      <c r="NY123" s="123"/>
      <c r="NZ123" s="123"/>
    </row>
    <row r="124" spans="1:390" s="122" customFormat="1" ht="12">
      <c r="A124" s="138"/>
      <c r="B124" s="138"/>
      <c r="C124" s="139"/>
      <c r="D124" s="110">
        <v>2</v>
      </c>
      <c r="E124" s="111" t="str">
        <f t="shared" si="28"/>
        <v>1.112</v>
      </c>
      <c r="F124" s="113" t="s">
        <v>292</v>
      </c>
      <c r="G124" s="135" t="s">
        <v>370</v>
      </c>
      <c r="H124" s="113" t="s">
        <v>364</v>
      </c>
      <c r="I124" s="114" t="str">
        <f>E123</f>
        <v>1.111</v>
      </c>
      <c r="J124" s="114" t="str">
        <f>E116</f>
        <v>1.104</v>
      </c>
      <c r="K124" s="114"/>
      <c r="L124" s="115"/>
      <c r="M124" s="115"/>
      <c r="N124" s="124">
        <f>tvalUFM</f>
        <v>30</v>
      </c>
      <c r="O124" s="124"/>
      <c r="P124" s="125"/>
      <c r="Q124" s="131" t="s">
        <v>38</v>
      </c>
      <c r="R124" s="118">
        <f t="shared" ca="1" si="27"/>
        <v>43948</v>
      </c>
      <c r="S124" s="136">
        <f t="shared" ca="1" si="29"/>
        <v>43991</v>
      </c>
      <c r="T124" s="119"/>
      <c r="U124" s="119"/>
      <c r="V124" s="120"/>
      <c r="W124" s="119"/>
      <c r="X124" s="121"/>
      <c r="Y124" s="121"/>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3"/>
      <c r="CD124" s="123"/>
      <c r="CE124" s="123"/>
      <c r="CF124" s="123"/>
      <c r="CG124" s="123"/>
      <c r="CH124" s="123"/>
      <c r="CI124" s="123"/>
      <c r="CJ124" s="123"/>
      <c r="CK124" s="123"/>
      <c r="CL124" s="123"/>
      <c r="CM124" s="123"/>
      <c r="CN124" s="123"/>
      <c r="CO124" s="123"/>
      <c r="CP124" s="123"/>
      <c r="CQ124" s="123"/>
      <c r="CR124" s="123"/>
      <c r="CS124" s="123"/>
      <c r="CT124" s="123"/>
      <c r="CU124" s="123"/>
      <c r="CV124" s="123"/>
      <c r="CW124" s="123"/>
      <c r="CX124" s="123"/>
      <c r="CY124" s="123"/>
      <c r="CZ124" s="123"/>
      <c r="DA124" s="123"/>
      <c r="DB124" s="123"/>
      <c r="DC124" s="123"/>
      <c r="DD124" s="123"/>
      <c r="DE124" s="123"/>
      <c r="DF124" s="123"/>
      <c r="DG124" s="123"/>
      <c r="DH124" s="123"/>
      <c r="DI124" s="123"/>
      <c r="DJ124" s="123"/>
      <c r="DK124" s="123"/>
      <c r="DL124" s="123"/>
      <c r="DM124" s="123"/>
      <c r="DN124" s="123"/>
      <c r="DO124" s="123"/>
      <c r="DP124" s="123"/>
      <c r="DQ124" s="123"/>
      <c r="DR124" s="123"/>
      <c r="DS124" s="123"/>
      <c r="DT124" s="123"/>
      <c r="DU124" s="123"/>
      <c r="DV124" s="123"/>
      <c r="DW124" s="123"/>
      <c r="DX124" s="123"/>
      <c r="DY124" s="123"/>
      <c r="DZ124" s="123"/>
      <c r="EA124" s="123"/>
      <c r="EB124" s="123"/>
      <c r="EC124" s="123"/>
      <c r="ED124" s="123"/>
      <c r="EE124" s="123"/>
      <c r="EF124" s="123"/>
      <c r="EG124" s="123"/>
      <c r="EH124" s="123"/>
      <c r="EI124" s="123"/>
      <c r="EJ124" s="123"/>
      <c r="EK124" s="123"/>
      <c r="EL124" s="123"/>
      <c r="EM124" s="123"/>
      <c r="EN124" s="123"/>
      <c r="EO124" s="123"/>
      <c r="EP124" s="123"/>
      <c r="EQ124" s="123"/>
      <c r="ER124" s="123"/>
      <c r="ES124" s="123"/>
      <c r="ET124" s="123"/>
      <c r="EU124" s="123"/>
      <c r="EV124" s="123"/>
      <c r="EW124" s="123"/>
      <c r="EX124" s="123"/>
      <c r="EY124" s="123"/>
      <c r="EZ124" s="123"/>
      <c r="FA124" s="123"/>
      <c r="FB124" s="123"/>
      <c r="FC124" s="123"/>
      <c r="FD124" s="123"/>
      <c r="FE124" s="123"/>
      <c r="FF124" s="123"/>
      <c r="FG124" s="123"/>
      <c r="FH124" s="123"/>
      <c r="FI124" s="123"/>
      <c r="FJ124" s="123"/>
      <c r="FK124" s="123"/>
      <c r="FL124" s="123"/>
      <c r="FM124" s="123"/>
      <c r="FN124" s="123"/>
      <c r="FO124" s="123"/>
      <c r="FP124" s="123"/>
      <c r="FQ124" s="123"/>
      <c r="FR124" s="123"/>
      <c r="FS124" s="123"/>
      <c r="FT124" s="123"/>
      <c r="FU124" s="123"/>
      <c r="FV124" s="123"/>
      <c r="FW124" s="123"/>
      <c r="FX124" s="123"/>
      <c r="FY124" s="123"/>
      <c r="FZ124" s="123"/>
      <c r="GA124" s="123"/>
      <c r="GB124" s="123"/>
      <c r="GC124" s="123"/>
      <c r="GD124" s="123"/>
      <c r="GE124" s="123"/>
      <c r="GF124" s="123"/>
      <c r="GG124" s="123"/>
      <c r="GH124" s="123"/>
      <c r="GI124" s="123"/>
      <c r="GJ124" s="123"/>
      <c r="GK124" s="123"/>
      <c r="GL124" s="123"/>
      <c r="GM124" s="123"/>
      <c r="GN124" s="123"/>
      <c r="GO124" s="123"/>
      <c r="GP124" s="123"/>
      <c r="GQ124" s="123"/>
      <c r="GR124" s="123"/>
      <c r="GS124" s="123"/>
      <c r="GT124" s="123"/>
      <c r="GU124" s="123"/>
      <c r="GV124" s="123"/>
      <c r="GW124" s="123"/>
      <c r="GX124" s="123"/>
      <c r="GY124" s="123"/>
      <c r="GZ124" s="123"/>
      <c r="HA124" s="123"/>
      <c r="HB124" s="123"/>
      <c r="HC124" s="123"/>
      <c r="HD124" s="123"/>
      <c r="HE124" s="123"/>
      <c r="HF124" s="123"/>
      <c r="HG124" s="123"/>
      <c r="HH124" s="123"/>
      <c r="HI124" s="123"/>
      <c r="HJ124" s="123"/>
      <c r="HK124" s="123"/>
      <c r="HL124" s="123"/>
      <c r="HM124" s="123"/>
      <c r="HN124" s="123"/>
      <c r="HO124" s="123"/>
      <c r="HP124" s="123"/>
      <c r="HQ124" s="123"/>
      <c r="HR124" s="123"/>
      <c r="HS124" s="123"/>
      <c r="HT124" s="123"/>
      <c r="HU124" s="123"/>
      <c r="HV124" s="123"/>
      <c r="HW124" s="123"/>
      <c r="HX124" s="123"/>
      <c r="HY124" s="123"/>
      <c r="HZ124" s="123"/>
      <c r="IA124" s="123"/>
      <c r="IB124" s="123"/>
      <c r="IC124" s="123"/>
      <c r="ID124" s="123"/>
      <c r="IE124" s="123"/>
      <c r="IF124" s="123"/>
      <c r="IG124" s="123"/>
      <c r="IH124" s="123"/>
      <c r="II124" s="123"/>
      <c r="IJ124" s="123"/>
      <c r="IK124" s="123"/>
      <c r="IL124" s="123"/>
      <c r="IM124" s="123"/>
      <c r="IN124" s="123"/>
      <c r="IO124" s="123"/>
      <c r="IP124" s="123"/>
      <c r="IQ124" s="123"/>
      <c r="IR124" s="123"/>
      <c r="IS124" s="123"/>
      <c r="IT124" s="123"/>
      <c r="IU124" s="123"/>
      <c r="IV124" s="123"/>
      <c r="IW124" s="123"/>
      <c r="IX124" s="123"/>
      <c r="IY124" s="123"/>
      <c r="IZ124" s="123"/>
      <c r="JA124" s="123"/>
      <c r="JB124" s="123"/>
      <c r="JC124" s="123"/>
      <c r="JD124" s="123"/>
      <c r="JE124" s="123"/>
      <c r="JF124" s="123"/>
      <c r="JG124" s="123"/>
      <c r="JH124" s="123"/>
      <c r="JI124" s="123"/>
      <c r="JJ124" s="123"/>
      <c r="JK124" s="123"/>
      <c r="JL124" s="123"/>
      <c r="JM124" s="123"/>
      <c r="JN124" s="123"/>
      <c r="JO124" s="123"/>
      <c r="JP124" s="123"/>
      <c r="JQ124" s="123"/>
      <c r="JR124" s="123"/>
      <c r="JS124" s="123"/>
      <c r="JT124" s="123"/>
      <c r="JU124" s="123"/>
      <c r="JV124" s="123"/>
      <c r="JW124" s="123"/>
      <c r="JX124" s="123"/>
      <c r="JY124" s="123"/>
      <c r="JZ124" s="123"/>
      <c r="KA124" s="123"/>
      <c r="KB124" s="123"/>
      <c r="KC124" s="123"/>
      <c r="KD124" s="123"/>
      <c r="KE124" s="123"/>
      <c r="KF124" s="123"/>
      <c r="KG124" s="123"/>
      <c r="KH124" s="123"/>
      <c r="KI124" s="123"/>
      <c r="KJ124" s="123"/>
      <c r="KK124" s="123"/>
      <c r="KL124" s="123"/>
      <c r="KM124" s="123"/>
      <c r="KN124" s="123"/>
      <c r="KO124" s="123"/>
      <c r="KP124" s="123"/>
      <c r="KQ124" s="123"/>
      <c r="KR124" s="123"/>
      <c r="KS124" s="123"/>
      <c r="KT124" s="123"/>
      <c r="KU124" s="123"/>
      <c r="KV124" s="123"/>
      <c r="KW124" s="123"/>
      <c r="KX124" s="123"/>
      <c r="KY124" s="123"/>
      <c r="KZ124" s="123"/>
      <c r="LA124" s="123"/>
      <c r="LB124" s="123"/>
      <c r="LC124" s="123"/>
      <c r="LD124" s="123"/>
      <c r="LE124" s="123"/>
      <c r="LF124" s="123"/>
      <c r="LG124" s="123"/>
      <c r="LH124" s="123"/>
      <c r="LI124" s="123"/>
      <c r="LJ124" s="123"/>
      <c r="LK124" s="123"/>
      <c r="LL124" s="123"/>
      <c r="LM124" s="123"/>
      <c r="LN124" s="123"/>
      <c r="LO124" s="123"/>
      <c r="LP124" s="123"/>
      <c r="LQ124" s="123"/>
      <c r="LR124" s="123"/>
      <c r="LS124" s="123"/>
      <c r="LT124" s="123"/>
      <c r="LU124" s="123"/>
      <c r="LV124" s="123"/>
      <c r="LW124" s="123"/>
      <c r="LX124" s="123"/>
      <c r="LY124" s="123"/>
      <c r="LZ124" s="123"/>
      <c r="MA124" s="123"/>
      <c r="MB124" s="123"/>
      <c r="MC124" s="123"/>
      <c r="MD124" s="123"/>
      <c r="ME124" s="123"/>
      <c r="MF124" s="123"/>
      <c r="MG124" s="123"/>
      <c r="MH124" s="123"/>
      <c r="MI124" s="123"/>
      <c r="MJ124" s="123"/>
      <c r="MK124" s="123"/>
      <c r="ML124" s="123"/>
      <c r="MM124" s="123"/>
      <c r="MN124" s="123"/>
      <c r="MO124" s="123"/>
      <c r="MP124" s="123"/>
      <c r="MQ124" s="123"/>
      <c r="MR124" s="123"/>
      <c r="MS124" s="123"/>
      <c r="MT124" s="123"/>
      <c r="MU124" s="123"/>
      <c r="MV124" s="123"/>
      <c r="MW124" s="123"/>
      <c r="MX124" s="123"/>
      <c r="MY124" s="123"/>
      <c r="MZ124" s="123"/>
      <c r="NA124" s="123"/>
      <c r="NB124" s="123"/>
      <c r="NC124" s="123"/>
      <c r="ND124" s="123"/>
      <c r="NE124" s="123"/>
      <c r="NF124" s="123"/>
      <c r="NG124" s="123"/>
      <c r="NH124" s="123"/>
      <c r="NI124" s="123"/>
      <c r="NJ124" s="123"/>
      <c r="NK124" s="123"/>
      <c r="NL124" s="123"/>
      <c r="NM124" s="123"/>
      <c r="NN124" s="123"/>
      <c r="NO124" s="123"/>
      <c r="NP124" s="123"/>
      <c r="NQ124" s="123"/>
      <c r="NR124" s="123"/>
      <c r="NS124" s="123"/>
      <c r="NT124" s="123"/>
      <c r="NU124" s="123"/>
      <c r="NV124" s="123"/>
      <c r="NW124" s="123"/>
      <c r="NX124" s="123"/>
      <c r="NY124" s="123"/>
      <c r="NZ124" s="123"/>
    </row>
    <row r="125" spans="1:390" s="122" customFormat="1" ht="12">
      <c r="A125" s="138"/>
      <c r="B125" s="138"/>
      <c r="C125" s="139"/>
      <c r="D125" s="110">
        <v>2</v>
      </c>
      <c r="E125" s="111" t="str">
        <f>IF(D125="","",IF(D125&gt;prevLevel,IF(prevWBS="","1",prevWBS)&amp;REPT(".1",D125-MAX(prevLevel,1)),IF(ISERROR(FIND(".",prevWBS)),REPT("1.",D125-1)&amp;IFERROR(VALUE(prevWBS)+1,"1"),IF(D125=1,"",IFERROR(LEFT(prevWBS,FIND("^",SUBSTITUTE(prevWBS,".","^",D125-1))),""))&amp;VALUE(TRIM(MID(SUBSTITUTE(prevWBS,".",REPT(" ",LEN(prevWBS))),(D125-1)*LEN(prevWBS)+1,LEN(prevWBS))))+1)))</f>
        <v>1.113</v>
      </c>
      <c r="F125" s="113" t="s">
        <v>536</v>
      </c>
      <c r="G125" s="113"/>
      <c r="H125" s="113"/>
      <c r="I125" s="143" t="str">
        <f>E110</f>
        <v>1.98</v>
      </c>
      <c r="J125" s="114"/>
      <c r="K125" s="114"/>
      <c r="L125" s="115"/>
      <c r="M125" s="115"/>
      <c r="N125" s="116">
        <f>tfabDC*2</f>
        <v>20</v>
      </c>
      <c r="O125" s="124"/>
      <c r="P125" s="125"/>
      <c r="Q125" s="116"/>
      <c r="R125" s="118">
        <f t="shared" ca="1" si="27"/>
        <v>43795</v>
      </c>
      <c r="S125" s="118">
        <f t="shared" ref="S125:S135" ca="1" si="30">IF(M125&lt;&gt;"",M125,IF(R125=" - "," - ",IF(N125&lt;&gt;"",WORKDAY.INTL(R125,N125-1,weekend,holidays),R125+MAX(O125,1)-1)))</f>
        <v>43823</v>
      </c>
      <c r="T125" s="119"/>
      <c r="U125" s="119"/>
      <c r="V125" s="120"/>
      <c r="W125" s="119"/>
      <c r="X125" s="121"/>
      <c r="Y125" s="121"/>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3"/>
      <c r="CD125" s="123"/>
      <c r="CE125" s="123"/>
      <c r="CF125" s="123"/>
      <c r="CG125" s="123"/>
      <c r="CH125" s="123"/>
      <c r="CI125" s="123"/>
      <c r="CJ125" s="123"/>
      <c r="CK125" s="123"/>
      <c r="CL125" s="123"/>
      <c r="CM125" s="123"/>
      <c r="CN125" s="123"/>
      <c r="CO125" s="123"/>
      <c r="CP125" s="123"/>
      <c r="CQ125" s="123"/>
      <c r="CR125" s="123"/>
      <c r="CS125" s="123"/>
      <c r="CT125" s="123"/>
      <c r="CU125" s="123"/>
      <c r="CV125" s="123"/>
      <c r="CW125" s="123"/>
      <c r="CX125" s="123"/>
      <c r="CY125" s="123"/>
      <c r="CZ125" s="123"/>
      <c r="DA125" s="123"/>
      <c r="DB125" s="123"/>
      <c r="DC125" s="123"/>
      <c r="DD125" s="123"/>
      <c r="DE125" s="123"/>
      <c r="DF125" s="123"/>
      <c r="DG125" s="123"/>
      <c r="DH125" s="123"/>
      <c r="DI125" s="123"/>
      <c r="DJ125" s="123"/>
      <c r="DK125" s="123"/>
      <c r="DL125" s="123"/>
      <c r="DM125" s="123"/>
      <c r="DN125" s="123"/>
      <c r="DO125" s="123"/>
      <c r="DP125" s="123"/>
      <c r="DQ125" s="123"/>
      <c r="DR125" s="123"/>
      <c r="DS125" s="123"/>
      <c r="DT125" s="123"/>
      <c r="DU125" s="123"/>
      <c r="DV125" s="123"/>
      <c r="DW125" s="123"/>
      <c r="DX125" s="123"/>
      <c r="DY125" s="123"/>
      <c r="DZ125" s="123"/>
      <c r="EA125" s="123"/>
      <c r="EB125" s="123"/>
      <c r="EC125" s="123"/>
      <c r="ED125" s="123"/>
      <c r="EE125" s="123"/>
      <c r="EF125" s="123"/>
      <c r="EG125" s="123"/>
      <c r="EH125" s="123"/>
      <c r="EI125" s="123"/>
      <c r="EJ125" s="123"/>
      <c r="EK125" s="123"/>
      <c r="EL125" s="123"/>
      <c r="EM125" s="123"/>
      <c r="EN125" s="123"/>
      <c r="EO125" s="123"/>
      <c r="EP125" s="123"/>
      <c r="EQ125" s="123"/>
      <c r="ER125" s="123"/>
      <c r="ES125" s="123"/>
      <c r="ET125" s="123"/>
      <c r="EU125" s="123"/>
      <c r="EV125" s="123"/>
      <c r="EW125" s="123"/>
      <c r="EX125" s="123"/>
      <c r="EY125" s="123"/>
      <c r="EZ125" s="123"/>
      <c r="FA125" s="123"/>
      <c r="FB125" s="123"/>
      <c r="FC125" s="123"/>
      <c r="FD125" s="123"/>
      <c r="FE125" s="123"/>
      <c r="FF125" s="123"/>
      <c r="FG125" s="123"/>
      <c r="FH125" s="123"/>
      <c r="FI125" s="123"/>
      <c r="FJ125" s="123"/>
      <c r="FK125" s="123"/>
      <c r="FL125" s="123"/>
      <c r="FM125" s="123"/>
      <c r="FN125" s="123"/>
      <c r="FO125" s="123"/>
      <c r="FP125" s="123"/>
      <c r="FQ125" s="123"/>
      <c r="FR125" s="123"/>
      <c r="FS125" s="123"/>
      <c r="FT125" s="123"/>
      <c r="FU125" s="123"/>
      <c r="FV125" s="123"/>
      <c r="FW125" s="123"/>
      <c r="FX125" s="123"/>
      <c r="FY125" s="123"/>
      <c r="FZ125" s="123"/>
      <c r="GA125" s="123"/>
      <c r="GB125" s="123"/>
      <c r="GC125" s="123"/>
      <c r="GD125" s="123"/>
      <c r="GE125" s="123"/>
      <c r="GF125" s="123"/>
      <c r="GG125" s="123"/>
      <c r="GH125" s="123"/>
      <c r="GI125" s="123"/>
      <c r="GJ125" s="123"/>
      <c r="GK125" s="123"/>
      <c r="GL125" s="123"/>
      <c r="GM125" s="123"/>
      <c r="GN125" s="123"/>
      <c r="GO125" s="123"/>
      <c r="GP125" s="123"/>
      <c r="GQ125" s="123"/>
      <c r="GR125" s="123"/>
      <c r="GS125" s="123"/>
      <c r="GT125" s="123"/>
      <c r="GU125" s="123"/>
      <c r="GV125" s="123"/>
      <c r="GW125" s="123"/>
      <c r="GX125" s="123"/>
      <c r="GY125" s="123"/>
      <c r="GZ125" s="123"/>
      <c r="HA125" s="123"/>
      <c r="HB125" s="123"/>
      <c r="HC125" s="123"/>
      <c r="HD125" s="123"/>
      <c r="HE125" s="123"/>
      <c r="HF125" s="123"/>
      <c r="HG125" s="123"/>
      <c r="HH125" s="123"/>
      <c r="HI125" s="123"/>
      <c r="HJ125" s="123"/>
      <c r="HK125" s="123"/>
      <c r="HL125" s="123"/>
      <c r="HM125" s="123"/>
      <c r="HN125" s="123"/>
      <c r="HO125" s="123"/>
      <c r="HP125" s="123"/>
      <c r="HQ125" s="123"/>
      <c r="HR125" s="123"/>
      <c r="HS125" s="123"/>
      <c r="HT125" s="123"/>
      <c r="HU125" s="123"/>
      <c r="HV125" s="123"/>
      <c r="HW125" s="123"/>
      <c r="HX125" s="123"/>
      <c r="HY125" s="123"/>
      <c r="HZ125" s="123"/>
      <c r="IA125" s="123"/>
      <c r="IB125" s="123"/>
      <c r="IC125" s="123"/>
      <c r="ID125" s="123"/>
      <c r="IE125" s="123"/>
      <c r="IF125" s="123"/>
      <c r="IG125" s="123"/>
      <c r="IH125" s="123"/>
      <c r="II125" s="123"/>
      <c r="IJ125" s="123"/>
      <c r="IK125" s="123"/>
      <c r="IL125" s="123"/>
      <c r="IM125" s="123"/>
      <c r="IN125" s="123"/>
      <c r="IO125" s="123"/>
      <c r="IP125" s="123"/>
      <c r="IQ125" s="123"/>
      <c r="IR125" s="123"/>
      <c r="IS125" s="123"/>
      <c r="IT125" s="123"/>
      <c r="IU125" s="123"/>
      <c r="IV125" s="123"/>
      <c r="IW125" s="123"/>
      <c r="IX125" s="123"/>
      <c r="IY125" s="123"/>
      <c r="IZ125" s="123"/>
      <c r="JA125" s="123"/>
      <c r="JB125" s="123"/>
      <c r="JC125" s="123"/>
      <c r="JD125" s="123"/>
      <c r="JE125" s="123"/>
      <c r="JF125" s="123"/>
      <c r="JG125" s="123"/>
      <c r="JH125" s="123"/>
      <c r="JI125" s="123"/>
      <c r="JJ125" s="123"/>
      <c r="JK125" s="123"/>
      <c r="JL125" s="123"/>
      <c r="JM125" s="123"/>
      <c r="JN125" s="123"/>
      <c r="JO125" s="123"/>
      <c r="JP125" s="123"/>
      <c r="JQ125" s="123"/>
      <c r="JR125" s="123"/>
      <c r="JS125" s="123"/>
      <c r="JT125" s="123"/>
      <c r="JU125" s="123"/>
      <c r="JV125" s="123"/>
      <c r="JW125" s="123"/>
      <c r="JX125" s="123"/>
      <c r="JY125" s="123"/>
      <c r="JZ125" s="123"/>
      <c r="KA125" s="123"/>
      <c r="KB125" s="123"/>
      <c r="KC125" s="123"/>
      <c r="KD125" s="123"/>
      <c r="KE125" s="123"/>
      <c r="KF125" s="123"/>
      <c r="KG125" s="123"/>
      <c r="KH125" s="123"/>
      <c r="KI125" s="123"/>
      <c r="KJ125" s="123"/>
      <c r="KK125" s="123"/>
      <c r="KL125" s="123"/>
      <c r="KM125" s="123"/>
      <c r="KN125" s="123"/>
      <c r="KO125" s="123"/>
      <c r="KP125" s="123"/>
      <c r="KQ125" s="123"/>
      <c r="KR125" s="123"/>
      <c r="KS125" s="123"/>
      <c r="KT125" s="123"/>
      <c r="KU125" s="123"/>
      <c r="KV125" s="123"/>
      <c r="KW125" s="123"/>
      <c r="KX125" s="123"/>
      <c r="KY125" s="123"/>
      <c r="KZ125" s="123"/>
      <c r="LA125" s="123"/>
      <c r="LB125" s="123"/>
      <c r="LC125" s="123"/>
      <c r="LD125" s="123"/>
      <c r="LE125" s="123"/>
      <c r="LF125" s="123"/>
      <c r="LG125" s="123"/>
      <c r="LH125" s="123"/>
      <c r="LI125" s="123"/>
      <c r="LJ125" s="123"/>
      <c r="LK125" s="123"/>
      <c r="LL125" s="123"/>
      <c r="LM125" s="123"/>
      <c r="LN125" s="123"/>
      <c r="LO125" s="123"/>
      <c r="LP125" s="123"/>
      <c r="LQ125" s="123"/>
      <c r="LR125" s="123"/>
      <c r="LS125" s="123"/>
      <c r="LT125" s="123"/>
      <c r="LU125" s="123"/>
      <c r="LV125" s="123"/>
      <c r="LW125" s="123"/>
      <c r="LX125" s="123"/>
      <c r="LY125" s="123"/>
      <c r="LZ125" s="123"/>
      <c r="MA125" s="123"/>
      <c r="MB125" s="123"/>
      <c r="MC125" s="123"/>
      <c r="MD125" s="123"/>
      <c r="ME125" s="123"/>
      <c r="MF125" s="123"/>
      <c r="MG125" s="123"/>
      <c r="MH125" s="123"/>
      <c r="MI125" s="123"/>
      <c r="MJ125" s="123"/>
      <c r="MK125" s="123"/>
      <c r="ML125" s="123"/>
      <c r="MM125" s="123"/>
      <c r="MN125" s="123"/>
      <c r="MO125" s="123"/>
      <c r="MP125" s="123"/>
      <c r="MQ125" s="123"/>
      <c r="MR125" s="123"/>
      <c r="MS125" s="123"/>
      <c r="MT125" s="123"/>
      <c r="MU125" s="123"/>
      <c r="MV125" s="123"/>
      <c r="MW125" s="123"/>
      <c r="MX125" s="123"/>
      <c r="MY125" s="123"/>
      <c r="MZ125" s="123"/>
      <c r="NA125" s="123"/>
      <c r="NB125" s="123"/>
      <c r="NC125" s="123"/>
      <c r="ND125" s="123"/>
      <c r="NE125" s="123"/>
      <c r="NF125" s="123"/>
      <c r="NG125" s="123"/>
      <c r="NH125" s="123"/>
      <c r="NI125" s="123"/>
      <c r="NJ125" s="123"/>
      <c r="NK125" s="123"/>
      <c r="NL125" s="123"/>
      <c r="NM125" s="123"/>
      <c r="NN125" s="123"/>
      <c r="NO125" s="123"/>
      <c r="NP125" s="123"/>
      <c r="NQ125" s="123"/>
      <c r="NR125" s="123"/>
      <c r="NS125" s="123"/>
      <c r="NT125" s="123"/>
      <c r="NU125" s="123"/>
      <c r="NV125" s="123"/>
      <c r="NW125" s="123"/>
      <c r="NX125" s="123"/>
      <c r="NY125" s="123"/>
      <c r="NZ125" s="123"/>
    </row>
    <row r="126" spans="1:390" s="122" customFormat="1" ht="12">
      <c r="A126" s="138"/>
      <c r="B126" s="138"/>
      <c r="C126" s="139"/>
      <c r="D126" s="110">
        <v>2</v>
      </c>
      <c r="E126" s="111" t="str">
        <f>IF(D126="","",IF(D126&gt;prevLevel,IF(prevWBS="","1",prevWBS)&amp;REPT(".1",D126-MAX(prevLevel,1)),IF(ISERROR(FIND(".",prevWBS)),REPT("1.",D126-1)&amp;IFERROR(VALUE(prevWBS)+1,"1"),IF(D126=1,"",IFERROR(LEFT(prevWBS,FIND("^",SUBSTITUTE(prevWBS,".","^",D126-1))),""))&amp;VALUE(TRIM(MID(SUBSTITUTE(prevWBS,".",REPT(" ",LEN(prevWBS))),(D126-1)*LEN(prevWBS)+1,LEN(prevWBS))))+1)))</f>
        <v>1.114</v>
      </c>
      <c r="F126" s="113" t="s">
        <v>537</v>
      </c>
      <c r="G126" s="113"/>
      <c r="H126" s="113"/>
      <c r="I126" s="143" t="str">
        <f>E111</f>
        <v>1.99</v>
      </c>
      <c r="J126" s="114"/>
      <c r="K126" s="114"/>
      <c r="L126" s="115"/>
      <c r="M126" s="115"/>
      <c r="N126" s="116">
        <f>tfabMMB*2</f>
        <v>20</v>
      </c>
      <c r="O126" s="124"/>
      <c r="P126" s="125"/>
      <c r="Q126" s="116"/>
      <c r="R126" s="118">
        <f t="shared" ca="1" si="27"/>
        <v>43795</v>
      </c>
      <c r="S126" s="118">
        <f t="shared" ca="1" si="30"/>
        <v>43823</v>
      </c>
      <c r="T126" s="119"/>
      <c r="U126" s="119"/>
      <c r="V126" s="120"/>
      <c r="W126" s="119"/>
      <c r="X126" s="121"/>
      <c r="Y126" s="121"/>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3"/>
      <c r="CD126" s="123"/>
      <c r="CE126" s="123"/>
      <c r="CF126" s="123"/>
      <c r="CG126" s="123"/>
      <c r="CH126" s="123"/>
      <c r="CI126" s="123"/>
      <c r="CJ126" s="123"/>
      <c r="CK126" s="123"/>
      <c r="CL126" s="123"/>
      <c r="CM126" s="123"/>
      <c r="CN126" s="123"/>
      <c r="CO126" s="123"/>
      <c r="CP126" s="123"/>
      <c r="CQ126" s="123"/>
      <c r="CR126" s="123"/>
      <c r="CS126" s="123"/>
      <c r="CT126" s="123"/>
      <c r="CU126" s="123"/>
      <c r="CV126" s="123"/>
      <c r="CW126" s="123"/>
      <c r="CX126" s="123"/>
      <c r="CY126" s="123"/>
      <c r="CZ126" s="123"/>
      <c r="DA126" s="123"/>
      <c r="DB126" s="123"/>
      <c r="DC126" s="123"/>
      <c r="DD126" s="123"/>
      <c r="DE126" s="123"/>
      <c r="DF126" s="123"/>
      <c r="DG126" s="123"/>
      <c r="DH126" s="123"/>
      <c r="DI126" s="123"/>
      <c r="DJ126" s="123"/>
      <c r="DK126" s="123"/>
      <c r="DL126" s="123"/>
      <c r="DM126" s="123"/>
      <c r="DN126" s="123"/>
      <c r="DO126" s="123"/>
      <c r="DP126" s="123"/>
      <c r="DQ126" s="123"/>
      <c r="DR126" s="123"/>
      <c r="DS126" s="123"/>
      <c r="DT126" s="123"/>
      <c r="DU126" s="123"/>
      <c r="DV126" s="123"/>
      <c r="DW126" s="123"/>
      <c r="DX126" s="123"/>
      <c r="DY126" s="123"/>
      <c r="DZ126" s="123"/>
      <c r="EA126" s="123"/>
      <c r="EB126" s="123"/>
      <c r="EC126" s="123"/>
      <c r="ED126" s="123"/>
      <c r="EE126" s="123"/>
      <c r="EF126" s="123"/>
      <c r="EG126" s="123"/>
      <c r="EH126" s="123"/>
      <c r="EI126" s="123"/>
      <c r="EJ126" s="123"/>
      <c r="EK126" s="123"/>
      <c r="EL126" s="123"/>
      <c r="EM126" s="123"/>
      <c r="EN126" s="123"/>
      <c r="EO126" s="123"/>
      <c r="EP126" s="123"/>
      <c r="EQ126" s="123"/>
      <c r="ER126" s="123"/>
      <c r="ES126" s="123"/>
      <c r="ET126" s="123"/>
      <c r="EU126" s="123"/>
      <c r="EV126" s="123"/>
      <c r="EW126" s="123"/>
      <c r="EX126" s="123"/>
      <c r="EY126" s="123"/>
      <c r="EZ126" s="123"/>
      <c r="FA126" s="123"/>
      <c r="FB126" s="123"/>
      <c r="FC126" s="123"/>
      <c r="FD126" s="123"/>
      <c r="FE126" s="123"/>
      <c r="FF126" s="123"/>
      <c r="FG126" s="123"/>
      <c r="FH126" s="123"/>
      <c r="FI126" s="123"/>
      <c r="FJ126" s="123"/>
      <c r="FK126" s="123"/>
      <c r="FL126" s="123"/>
      <c r="FM126" s="123"/>
      <c r="FN126" s="123"/>
      <c r="FO126" s="123"/>
      <c r="FP126" s="123"/>
      <c r="FQ126" s="123"/>
      <c r="FR126" s="123"/>
      <c r="FS126" s="123"/>
      <c r="FT126" s="123"/>
      <c r="FU126" s="123"/>
      <c r="FV126" s="123"/>
      <c r="FW126" s="123"/>
      <c r="FX126" s="123"/>
      <c r="FY126" s="123"/>
      <c r="FZ126" s="123"/>
      <c r="GA126" s="123"/>
      <c r="GB126" s="123"/>
      <c r="GC126" s="123"/>
      <c r="GD126" s="123"/>
      <c r="GE126" s="123"/>
      <c r="GF126" s="123"/>
      <c r="GG126" s="123"/>
      <c r="GH126" s="123"/>
      <c r="GI126" s="123"/>
      <c r="GJ126" s="123"/>
      <c r="GK126" s="123"/>
      <c r="GL126" s="123"/>
      <c r="GM126" s="123"/>
      <c r="GN126" s="123"/>
      <c r="GO126" s="123"/>
      <c r="GP126" s="123"/>
      <c r="GQ126" s="123"/>
      <c r="GR126" s="123"/>
      <c r="GS126" s="123"/>
      <c r="GT126" s="123"/>
      <c r="GU126" s="123"/>
      <c r="GV126" s="123"/>
      <c r="GW126" s="123"/>
      <c r="GX126" s="123"/>
      <c r="GY126" s="123"/>
      <c r="GZ126" s="123"/>
      <c r="HA126" s="123"/>
      <c r="HB126" s="123"/>
      <c r="HC126" s="123"/>
      <c r="HD126" s="123"/>
      <c r="HE126" s="123"/>
      <c r="HF126" s="123"/>
      <c r="HG126" s="123"/>
      <c r="HH126" s="123"/>
      <c r="HI126" s="123"/>
      <c r="HJ126" s="123"/>
      <c r="HK126" s="123"/>
      <c r="HL126" s="123"/>
      <c r="HM126" s="123"/>
      <c r="HN126" s="123"/>
      <c r="HO126" s="123"/>
      <c r="HP126" s="123"/>
      <c r="HQ126" s="123"/>
      <c r="HR126" s="123"/>
      <c r="HS126" s="123"/>
      <c r="HT126" s="123"/>
      <c r="HU126" s="123"/>
      <c r="HV126" s="123"/>
      <c r="HW126" s="123"/>
      <c r="HX126" s="123"/>
      <c r="HY126" s="123"/>
      <c r="HZ126" s="123"/>
      <c r="IA126" s="123"/>
      <c r="IB126" s="123"/>
      <c r="IC126" s="123"/>
      <c r="ID126" s="123"/>
      <c r="IE126" s="123"/>
      <c r="IF126" s="123"/>
      <c r="IG126" s="123"/>
      <c r="IH126" s="123"/>
      <c r="II126" s="123"/>
      <c r="IJ126" s="123"/>
      <c r="IK126" s="123"/>
      <c r="IL126" s="123"/>
      <c r="IM126" s="123"/>
      <c r="IN126" s="123"/>
      <c r="IO126" s="123"/>
      <c r="IP126" s="123"/>
      <c r="IQ126" s="123"/>
      <c r="IR126" s="123"/>
      <c r="IS126" s="123"/>
      <c r="IT126" s="123"/>
      <c r="IU126" s="123"/>
      <c r="IV126" s="123"/>
      <c r="IW126" s="123"/>
      <c r="IX126" s="123"/>
      <c r="IY126" s="123"/>
      <c r="IZ126" s="123"/>
      <c r="JA126" s="123"/>
      <c r="JB126" s="123"/>
      <c r="JC126" s="123"/>
      <c r="JD126" s="123"/>
      <c r="JE126" s="123"/>
      <c r="JF126" s="123"/>
      <c r="JG126" s="123"/>
      <c r="JH126" s="123"/>
      <c r="JI126" s="123"/>
      <c r="JJ126" s="123"/>
      <c r="JK126" s="123"/>
      <c r="JL126" s="123"/>
      <c r="JM126" s="123"/>
      <c r="JN126" s="123"/>
      <c r="JO126" s="123"/>
      <c r="JP126" s="123"/>
      <c r="JQ126" s="123"/>
      <c r="JR126" s="123"/>
      <c r="JS126" s="123"/>
      <c r="JT126" s="123"/>
      <c r="JU126" s="123"/>
      <c r="JV126" s="123"/>
      <c r="JW126" s="123"/>
      <c r="JX126" s="123"/>
      <c r="JY126" s="123"/>
      <c r="JZ126" s="123"/>
      <c r="KA126" s="123"/>
      <c r="KB126" s="123"/>
      <c r="KC126" s="123"/>
      <c r="KD126" s="123"/>
      <c r="KE126" s="123"/>
      <c r="KF126" s="123"/>
      <c r="KG126" s="123"/>
      <c r="KH126" s="123"/>
      <c r="KI126" s="123"/>
      <c r="KJ126" s="123"/>
      <c r="KK126" s="123"/>
      <c r="KL126" s="123"/>
      <c r="KM126" s="123"/>
      <c r="KN126" s="123"/>
      <c r="KO126" s="123"/>
      <c r="KP126" s="123"/>
      <c r="KQ126" s="123"/>
      <c r="KR126" s="123"/>
      <c r="KS126" s="123"/>
      <c r="KT126" s="123"/>
      <c r="KU126" s="123"/>
      <c r="KV126" s="123"/>
      <c r="KW126" s="123"/>
      <c r="KX126" s="123"/>
      <c r="KY126" s="123"/>
      <c r="KZ126" s="123"/>
      <c r="LA126" s="123"/>
      <c r="LB126" s="123"/>
      <c r="LC126" s="123"/>
      <c r="LD126" s="123"/>
      <c r="LE126" s="123"/>
      <c r="LF126" s="123"/>
      <c r="LG126" s="123"/>
      <c r="LH126" s="123"/>
      <c r="LI126" s="123"/>
      <c r="LJ126" s="123"/>
      <c r="LK126" s="123"/>
      <c r="LL126" s="123"/>
      <c r="LM126" s="123"/>
      <c r="LN126" s="123"/>
      <c r="LO126" s="123"/>
      <c r="LP126" s="123"/>
      <c r="LQ126" s="123"/>
      <c r="LR126" s="123"/>
      <c r="LS126" s="123"/>
      <c r="LT126" s="123"/>
      <c r="LU126" s="123"/>
      <c r="LV126" s="123"/>
      <c r="LW126" s="123"/>
      <c r="LX126" s="123"/>
      <c r="LY126" s="123"/>
      <c r="LZ126" s="123"/>
      <c r="MA126" s="123"/>
      <c r="MB126" s="123"/>
      <c r="MC126" s="123"/>
      <c r="MD126" s="123"/>
      <c r="ME126" s="123"/>
      <c r="MF126" s="123"/>
      <c r="MG126" s="123"/>
      <c r="MH126" s="123"/>
      <c r="MI126" s="123"/>
      <c r="MJ126" s="123"/>
      <c r="MK126" s="123"/>
      <c r="ML126" s="123"/>
      <c r="MM126" s="123"/>
      <c r="MN126" s="123"/>
      <c r="MO126" s="123"/>
      <c r="MP126" s="123"/>
      <c r="MQ126" s="123"/>
      <c r="MR126" s="123"/>
      <c r="MS126" s="123"/>
      <c r="MT126" s="123"/>
      <c r="MU126" s="123"/>
      <c r="MV126" s="123"/>
      <c r="MW126" s="123"/>
      <c r="MX126" s="123"/>
      <c r="MY126" s="123"/>
      <c r="MZ126" s="123"/>
      <c r="NA126" s="123"/>
      <c r="NB126" s="123"/>
      <c r="NC126" s="123"/>
      <c r="ND126" s="123"/>
      <c r="NE126" s="123"/>
      <c r="NF126" s="123"/>
      <c r="NG126" s="123"/>
      <c r="NH126" s="123"/>
      <c r="NI126" s="123"/>
      <c r="NJ126" s="123"/>
      <c r="NK126" s="123"/>
      <c r="NL126" s="123"/>
      <c r="NM126" s="123"/>
      <c r="NN126" s="123"/>
      <c r="NO126" s="123"/>
      <c r="NP126" s="123"/>
      <c r="NQ126" s="123"/>
      <c r="NR126" s="123"/>
      <c r="NS126" s="123"/>
      <c r="NT126" s="123"/>
      <c r="NU126" s="123"/>
      <c r="NV126" s="123"/>
      <c r="NW126" s="123"/>
      <c r="NX126" s="123"/>
      <c r="NY126" s="123"/>
      <c r="NZ126" s="123"/>
    </row>
    <row r="127" spans="1:390" s="122" customFormat="1" ht="12">
      <c r="A127" s="138"/>
      <c r="B127" s="138"/>
      <c r="C127" s="139"/>
      <c r="D127" s="110">
        <v>2</v>
      </c>
      <c r="E127" s="111" t="str">
        <f>IF(D127="","",IF(D127&gt;prevLevel,IF(prevWBS="","1",prevWBS)&amp;REPT(".1",D127-MAX(prevLevel,1)),IF(ISERROR(FIND(".",prevWBS)),REPT("1.",D127-1)&amp;IFERROR(VALUE(prevWBS)+1,"1"),IF(D127=1,"",IFERROR(LEFT(prevWBS,FIND("^",SUBSTITUTE(prevWBS,".","^",D127-1))),""))&amp;VALUE(TRIM(MID(SUBSTITUTE(prevWBS,".",REPT(" ",LEN(prevWBS))),(D127-1)*LEN(prevWBS)+1,LEN(prevWBS))))+1)))</f>
        <v>1.115</v>
      </c>
      <c r="F127" s="113" t="s">
        <v>470</v>
      </c>
      <c r="G127" s="113"/>
      <c r="H127" s="113"/>
      <c r="I127" s="114" t="str">
        <f>E125</f>
        <v>1.113</v>
      </c>
      <c r="J127" s="143" t="str">
        <f>E124</f>
        <v>1.112</v>
      </c>
      <c r="K127" s="114"/>
      <c r="L127" s="115">
        <f ca="1">R108</f>
        <v>43873</v>
      </c>
      <c r="M127" s="115">
        <f ca="1">S108</f>
        <v>43894</v>
      </c>
      <c r="N127" s="124">
        <f>tvalDC</f>
        <v>10</v>
      </c>
      <c r="O127" s="124"/>
      <c r="P127" s="125"/>
      <c r="Q127" s="131" t="s">
        <v>38</v>
      </c>
      <c r="R127" s="118">
        <f t="shared" ca="1" si="27"/>
        <v>43873</v>
      </c>
      <c r="S127" s="118">
        <f t="shared" ca="1" si="30"/>
        <v>43894</v>
      </c>
      <c r="T127" s="119"/>
      <c r="U127" s="119"/>
      <c r="V127" s="120"/>
      <c r="W127" s="119"/>
      <c r="X127" s="121"/>
      <c r="Y127" s="121"/>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3"/>
      <c r="CD127" s="123"/>
      <c r="CE127" s="123"/>
      <c r="CF127" s="123"/>
      <c r="CG127" s="123"/>
      <c r="CH127" s="123"/>
      <c r="CI127" s="123"/>
      <c r="CJ127" s="123"/>
      <c r="CK127" s="123"/>
      <c r="CL127" s="123"/>
      <c r="CM127" s="123"/>
      <c r="CN127" s="123"/>
      <c r="CO127" s="123"/>
      <c r="CP127" s="123"/>
      <c r="CQ127" s="123"/>
      <c r="CR127" s="123"/>
      <c r="CS127" s="123"/>
      <c r="CT127" s="123"/>
      <c r="CU127" s="123"/>
      <c r="CV127" s="123"/>
      <c r="CW127" s="123"/>
      <c r="CX127" s="123"/>
      <c r="CY127" s="123"/>
      <c r="CZ127" s="123"/>
      <c r="DA127" s="123"/>
      <c r="DB127" s="123"/>
      <c r="DC127" s="123"/>
      <c r="DD127" s="123"/>
      <c r="DE127" s="123"/>
      <c r="DF127" s="123"/>
      <c r="DG127" s="123"/>
      <c r="DH127" s="123"/>
      <c r="DI127" s="123"/>
      <c r="DJ127" s="123"/>
      <c r="DK127" s="123"/>
      <c r="DL127" s="123"/>
      <c r="DM127" s="123"/>
      <c r="DN127" s="123"/>
      <c r="DO127" s="123"/>
      <c r="DP127" s="123"/>
      <c r="DQ127" s="123"/>
      <c r="DR127" s="123"/>
      <c r="DS127" s="123"/>
      <c r="DT127" s="123"/>
      <c r="DU127" s="123"/>
      <c r="DV127" s="123"/>
      <c r="DW127" s="123"/>
      <c r="DX127" s="123"/>
      <c r="DY127" s="123"/>
      <c r="DZ127" s="123"/>
      <c r="EA127" s="123"/>
      <c r="EB127" s="123"/>
      <c r="EC127" s="123"/>
      <c r="ED127" s="123"/>
      <c r="EE127" s="123"/>
      <c r="EF127" s="123"/>
      <c r="EG127" s="123"/>
      <c r="EH127" s="123"/>
      <c r="EI127" s="123"/>
      <c r="EJ127" s="123"/>
      <c r="EK127" s="123"/>
      <c r="EL127" s="123"/>
      <c r="EM127" s="123"/>
      <c r="EN127" s="123"/>
      <c r="EO127" s="123"/>
      <c r="EP127" s="123"/>
      <c r="EQ127" s="123"/>
      <c r="ER127" s="123"/>
      <c r="ES127" s="123"/>
      <c r="ET127" s="123"/>
      <c r="EU127" s="123"/>
      <c r="EV127" s="123"/>
      <c r="EW127" s="123"/>
      <c r="EX127" s="123"/>
      <c r="EY127" s="123"/>
      <c r="EZ127" s="123"/>
      <c r="FA127" s="123"/>
      <c r="FB127" s="123"/>
      <c r="FC127" s="123"/>
      <c r="FD127" s="123"/>
      <c r="FE127" s="123"/>
      <c r="FF127" s="123"/>
      <c r="FG127" s="123"/>
      <c r="FH127" s="123"/>
      <c r="FI127" s="123"/>
      <c r="FJ127" s="123"/>
      <c r="FK127" s="123"/>
      <c r="FL127" s="123"/>
      <c r="FM127" s="123"/>
      <c r="FN127" s="123"/>
      <c r="FO127" s="123"/>
      <c r="FP127" s="123"/>
      <c r="FQ127" s="123"/>
      <c r="FR127" s="123"/>
      <c r="FS127" s="123"/>
      <c r="FT127" s="123"/>
      <c r="FU127" s="123"/>
      <c r="FV127" s="123"/>
      <c r="FW127" s="123"/>
      <c r="FX127" s="123"/>
      <c r="FY127" s="123"/>
      <c r="FZ127" s="123"/>
      <c r="GA127" s="123"/>
      <c r="GB127" s="123"/>
      <c r="GC127" s="123"/>
      <c r="GD127" s="123"/>
      <c r="GE127" s="123"/>
      <c r="GF127" s="123"/>
      <c r="GG127" s="123"/>
      <c r="GH127" s="123"/>
      <c r="GI127" s="123"/>
      <c r="GJ127" s="123"/>
      <c r="GK127" s="123"/>
      <c r="GL127" s="123"/>
      <c r="GM127" s="123"/>
      <c r="GN127" s="123"/>
      <c r="GO127" s="123"/>
      <c r="GP127" s="123"/>
      <c r="GQ127" s="123"/>
      <c r="GR127" s="123"/>
      <c r="GS127" s="123"/>
      <c r="GT127" s="123"/>
      <c r="GU127" s="123"/>
      <c r="GV127" s="123"/>
      <c r="GW127" s="123"/>
      <c r="GX127" s="123"/>
      <c r="GY127" s="123"/>
      <c r="GZ127" s="123"/>
      <c r="HA127" s="123"/>
      <c r="HB127" s="123"/>
      <c r="HC127" s="123"/>
      <c r="HD127" s="123"/>
      <c r="HE127" s="123"/>
      <c r="HF127" s="123"/>
      <c r="HG127" s="123"/>
      <c r="HH127" s="123"/>
      <c r="HI127" s="123"/>
      <c r="HJ127" s="123"/>
      <c r="HK127" s="123"/>
      <c r="HL127" s="123"/>
      <c r="HM127" s="123"/>
      <c r="HN127" s="123"/>
      <c r="HO127" s="123"/>
      <c r="HP127" s="123"/>
      <c r="HQ127" s="123"/>
      <c r="HR127" s="123"/>
      <c r="HS127" s="123"/>
      <c r="HT127" s="123"/>
      <c r="HU127" s="123"/>
      <c r="HV127" s="123"/>
      <c r="HW127" s="123"/>
      <c r="HX127" s="123"/>
      <c r="HY127" s="123"/>
      <c r="HZ127" s="123"/>
      <c r="IA127" s="123"/>
      <c r="IB127" s="123"/>
      <c r="IC127" s="123"/>
      <c r="ID127" s="123"/>
      <c r="IE127" s="123"/>
      <c r="IF127" s="123"/>
      <c r="IG127" s="123"/>
      <c r="IH127" s="123"/>
      <c r="II127" s="123"/>
      <c r="IJ127" s="123"/>
      <c r="IK127" s="123"/>
      <c r="IL127" s="123"/>
      <c r="IM127" s="123"/>
      <c r="IN127" s="123"/>
      <c r="IO127" s="123"/>
      <c r="IP127" s="123"/>
      <c r="IQ127" s="123"/>
      <c r="IR127" s="123"/>
      <c r="IS127" s="123"/>
      <c r="IT127" s="123"/>
      <c r="IU127" s="123"/>
      <c r="IV127" s="123"/>
      <c r="IW127" s="123"/>
      <c r="IX127" s="123"/>
      <c r="IY127" s="123"/>
      <c r="IZ127" s="123"/>
      <c r="JA127" s="123"/>
      <c r="JB127" s="123"/>
      <c r="JC127" s="123"/>
      <c r="JD127" s="123"/>
      <c r="JE127" s="123"/>
      <c r="JF127" s="123"/>
      <c r="JG127" s="123"/>
      <c r="JH127" s="123"/>
      <c r="JI127" s="123"/>
      <c r="JJ127" s="123"/>
      <c r="JK127" s="123"/>
      <c r="JL127" s="123"/>
      <c r="JM127" s="123"/>
      <c r="JN127" s="123"/>
      <c r="JO127" s="123"/>
      <c r="JP127" s="123"/>
      <c r="JQ127" s="123"/>
      <c r="JR127" s="123"/>
      <c r="JS127" s="123"/>
      <c r="JT127" s="123"/>
      <c r="JU127" s="123"/>
      <c r="JV127" s="123"/>
      <c r="JW127" s="123"/>
      <c r="JX127" s="123"/>
      <c r="JY127" s="123"/>
      <c r="JZ127" s="123"/>
      <c r="KA127" s="123"/>
      <c r="KB127" s="123"/>
      <c r="KC127" s="123"/>
      <c r="KD127" s="123"/>
      <c r="KE127" s="123"/>
      <c r="KF127" s="123"/>
      <c r="KG127" s="123"/>
      <c r="KH127" s="123"/>
      <c r="KI127" s="123"/>
      <c r="KJ127" s="123"/>
      <c r="KK127" s="123"/>
      <c r="KL127" s="123"/>
      <c r="KM127" s="123"/>
      <c r="KN127" s="123"/>
      <c r="KO127" s="123"/>
      <c r="KP127" s="123"/>
      <c r="KQ127" s="123"/>
      <c r="KR127" s="123"/>
      <c r="KS127" s="123"/>
      <c r="KT127" s="123"/>
      <c r="KU127" s="123"/>
      <c r="KV127" s="123"/>
      <c r="KW127" s="123"/>
      <c r="KX127" s="123"/>
      <c r="KY127" s="123"/>
      <c r="KZ127" s="123"/>
      <c r="LA127" s="123"/>
      <c r="LB127" s="123"/>
      <c r="LC127" s="123"/>
      <c r="LD127" s="123"/>
      <c r="LE127" s="123"/>
      <c r="LF127" s="123"/>
      <c r="LG127" s="123"/>
      <c r="LH127" s="123"/>
      <c r="LI127" s="123"/>
      <c r="LJ127" s="123"/>
      <c r="LK127" s="123"/>
      <c r="LL127" s="123"/>
      <c r="LM127" s="123"/>
      <c r="LN127" s="123"/>
      <c r="LO127" s="123"/>
      <c r="LP127" s="123"/>
      <c r="LQ127" s="123"/>
      <c r="LR127" s="123"/>
      <c r="LS127" s="123"/>
      <c r="LT127" s="123"/>
      <c r="LU127" s="123"/>
      <c r="LV127" s="123"/>
      <c r="LW127" s="123"/>
      <c r="LX127" s="123"/>
      <c r="LY127" s="123"/>
      <c r="LZ127" s="123"/>
      <c r="MA127" s="123"/>
      <c r="MB127" s="123"/>
      <c r="MC127" s="123"/>
      <c r="MD127" s="123"/>
      <c r="ME127" s="123"/>
      <c r="MF127" s="123"/>
      <c r="MG127" s="123"/>
      <c r="MH127" s="123"/>
      <c r="MI127" s="123"/>
      <c r="MJ127" s="123"/>
      <c r="MK127" s="123"/>
      <c r="ML127" s="123"/>
      <c r="MM127" s="123"/>
      <c r="MN127" s="123"/>
      <c r="MO127" s="123"/>
      <c r="MP127" s="123"/>
      <c r="MQ127" s="123"/>
      <c r="MR127" s="123"/>
      <c r="MS127" s="123"/>
      <c r="MT127" s="123"/>
      <c r="MU127" s="123"/>
      <c r="MV127" s="123"/>
      <c r="MW127" s="123"/>
      <c r="MX127" s="123"/>
      <c r="MY127" s="123"/>
      <c r="MZ127" s="123"/>
      <c r="NA127" s="123"/>
      <c r="NB127" s="123"/>
      <c r="NC127" s="123"/>
      <c r="ND127" s="123"/>
      <c r="NE127" s="123"/>
      <c r="NF127" s="123"/>
      <c r="NG127" s="123"/>
      <c r="NH127" s="123"/>
      <c r="NI127" s="123"/>
      <c r="NJ127" s="123"/>
      <c r="NK127" s="123"/>
      <c r="NL127" s="123"/>
      <c r="NM127" s="123"/>
      <c r="NN127" s="123"/>
      <c r="NO127" s="123"/>
      <c r="NP127" s="123"/>
      <c r="NQ127" s="123"/>
      <c r="NR127" s="123"/>
      <c r="NS127" s="123"/>
      <c r="NT127" s="123"/>
      <c r="NU127" s="123"/>
      <c r="NV127" s="123"/>
      <c r="NW127" s="123"/>
      <c r="NX127" s="123"/>
      <c r="NY127" s="123"/>
      <c r="NZ127" s="123"/>
    </row>
    <row r="128" spans="1:390" s="122" customFormat="1" ht="12">
      <c r="A128" s="138"/>
      <c r="B128" s="138"/>
      <c r="C128" s="139"/>
      <c r="D128" s="110">
        <v>2</v>
      </c>
      <c r="E128" s="111" t="str">
        <f>IF(D128="","",IF(D128&gt;prevLevel,IF(prevWBS="","1",prevWBS)&amp;REPT(".1",D128-MAX(prevLevel,1)),IF(ISERROR(FIND(".",prevWBS)),REPT("1.",D128-1)&amp;IFERROR(VALUE(prevWBS)+1,"1"),IF(D128=1,"",IFERROR(LEFT(prevWBS,FIND("^",SUBSTITUTE(prevWBS,".","^",D128-1))),""))&amp;VALUE(TRIM(MID(SUBSTITUTE(prevWBS,".",REPT(" ",LEN(prevWBS))),(D128-1)*LEN(prevWBS)+1,LEN(prevWBS))))+1)))</f>
        <v>1.116</v>
      </c>
      <c r="F128" s="113" t="s">
        <v>471</v>
      </c>
      <c r="G128" s="113"/>
      <c r="H128" s="113"/>
      <c r="I128" s="130" t="str">
        <f>E126</f>
        <v>1.114</v>
      </c>
      <c r="J128" s="143" t="str">
        <f>E113</f>
        <v>1.101</v>
      </c>
      <c r="K128" s="114"/>
      <c r="L128" s="115"/>
      <c r="M128" s="115"/>
      <c r="N128" s="116">
        <f>tvalres</f>
        <v>5</v>
      </c>
      <c r="O128" s="124"/>
      <c r="P128" s="125"/>
      <c r="Q128" s="116"/>
      <c r="R128" s="118">
        <f t="shared" ca="1" si="27"/>
        <v>43826</v>
      </c>
      <c r="S128" s="118">
        <f t="shared" ca="1" si="30"/>
        <v>43833</v>
      </c>
      <c r="T128" s="119"/>
      <c r="U128" s="119"/>
      <c r="V128" s="120"/>
      <c r="W128" s="119"/>
      <c r="X128" s="121"/>
      <c r="Y128" s="121"/>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23"/>
      <c r="BV128" s="123"/>
      <c r="BW128" s="123"/>
      <c r="BX128" s="123"/>
      <c r="BY128" s="123"/>
      <c r="BZ128" s="123"/>
      <c r="CA128" s="123"/>
      <c r="CB128" s="123"/>
      <c r="CC128" s="123"/>
      <c r="CD128" s="123"/>
      <c r="CE128" s="123"/>
      <c r="CF128" s="123"/>
      <c r="CG128" s="123"/>
      <c r="CH128" s="123"/>
      <c r="CI128" s="123"/>
      <c r="CJ128" s="123"/>
      <c r="CK128" s="123"/>
      <c r="CL128" s="123"/>
      <c r="CM128" s="123"/>
      <c r="CN128" s="123"/>
      <c r="CO128" s="123"/>
      <c r="CP128" s="123"/>
      <c r="CQ128" s="123"/>
      <c r="CR128" s="123"/>
      <c r="CS128" s="123"/>
      <c r="CT128" s="123"/>
      <c r="CU128" s="123"/>
      <c r="CV128" s="123"/>
      <c r="CW128" s="123"/>
      <c r="CX128" s="123"/>
      <c r="CY128" s="123"/>
      <c r="CZ128" s="123"/>
      <c r="DA128" s="123"/>
      <c r="DB128" s="123"/>
      <c r="DC128" s="123"/>
      <c r="DD128" s="123"/>
      <c r="DE128" s="123"/>
      <c r="DF128" s="123"/>
      <c r="DG128" s="123"/>
      <c r="DH128" s="123"/>
      <c r="DI128" s="123"/>
      <c r="DJ128" s="123"/>
      <c r="DK128" s="123"/>
      <c r="DL128" s="123"/>
      <c r="DM128" s="123"/>
      <c r="DN128" s="123"/>
      <c r="DO128" s="123"/>
      <c r="DP128" s="123"/>
      <c r="DQ128" s="123"/>
      <c r="DR128" s="123"/>
      <c r="DS128" s="123"/>
      <c r="DT128" s="123"/>
      <c r="DU128" s="123"/>
      <c r="DV128" s="123"/>
      <c r="DW128" s="123"/>
      <c r="DX128" s="123"/>
      <c r="DY128" s="123"/>
      <c r="DZ128" s="123"/>
      <c r="EA128" s="123"/>
      <c r="EB128" s="123"/>
      <c r="EC128" s="123"/>
      <c r="ED128" s="123"/>
      <c r="EE128" s="123"/>
      <c r="EF128" s="123"/>
      <c r="EG128" s="123"/>
      <c r="EH128" s="123"/>
      <c r="EI128" s="123"/>
      <c r="EJ128" s="123"/>
      <c r="EK128" s="123"/>
      <c r="EL128" s="123"/>
      <c r="EM128" s="123"/>
      <c r="EN128" s="123"/>
      <c r="EO128" s="123"/>
      <c r="EP128" s="123"/>
      <c r="EQ128" s="123"/>
      <c r="ER128" s="123"/>
      <c r="ES128" s="123"/>
      <c r="ET128" s="123"/>
      <c r="EU128" s="123"/>
      <c r="EV128" s="123"/>
      <c r="EW128" s="123"/>
      <c r="EX128" s="123"/>
      <c r="EY128" s="123"/>
      <c r="EZ128" s="123"/>
      <c r="FA128" s="123"/>
      <c r="FB128" s="123"/>
      <c r="FC128" s="123"/>
      <c r="FD128" s="123"/>
      <c r="FE128" s="123"/>
      <c r="FF128" s="123"/>
      <c r="FG128" s="123"/>
      <c r="FH128" s="123"/>
      <c r="FI128" s="123"/>
      <c r="FJ128" s="123"/>
      <c r="FK128" s="123"/>
      <c r="FL128" s="123"/>
      <c r="FM128" s="123"/>
      <c r="FN128" s="123"/>
      <c r="FO128" s="123"/>
      <c r="FP128" s="123"/>
      <c r="FQ128" s="123"/>
      <c r="FR128" s="123"/>
      <c r="FS128" s="123"/>
      <c r="FT128" s="123"/>
      <c r="FU128" s="123"/>
      <c r="FV128" s="123"/>
      <c r="FW128" s="123"/>
      <c r="FX128" s="123"/>
      <c r="FY128" s="123"/>
      <c r="FZ128" s="123"/>
      <c r="GA128" s="123"/>
      <c r="GB128" s="123"/>
      <c r="GC128" s="123"/>
      <c r="GD128" s="123"/>
      <c r="GE128" s="123"/>
      <c r="GF128" s="123"/>
      <c r="GG128" s="123"/>
      <c r="GH128" s="123"/>
      <c r="GI128" s="123"/>
      <c r="GJ128" s="123"/>
      <c r="GK128" s="123"/>
      <c r="GL128" s="123"/>
      <c r="GM128" s="123"/>
      <c r="GN128" s="123"/>
      <c r="GO128" s="123"/>
      <c r="GP128" s="123"/>
      <c r="GQ128" s="123"/>
      <c r="GR128" s="123"/>
      <c r="GS128" s="123"/>
      <c r="GT128" s="123"/>
      <c r="GU128" s="123"/>
      <c r="GV128" s="123"/>
      <c r="GW128" s="123"/>
      <c r="GX128" s="123"/>
      <c r="GY128" s="123"/>
      <c r="GZ128" s="123"/>
      <c r="HA128" s="123"/>
      <c r="HB128" s="123"/>
      <c r="HC128" s="123"/>
      <c r="HD128" s="123"/>
      <c r="HE128" s="123"/>
      <c r="HF128" s="123"/>
      <c r="HG128" s="123"/>
      <c r="HH128" s="123"/>
      <c r="HI128" s="123"/>
      <c r="HJ128" s="123"/>
      <c r="HK128" s="123"/>
      <c r="HL128" s="123"/>
      <c r="HM128" s="123"/>
      <c r="HN128" s="123"/>
      <c r="HO128" s="123"/>
      <c r="HP128" s="123"/>
      <c r="HQ128" s="123"/>
      <c r="HR128" s="123"/>
      <c r="HS128" s="123"/>
      <c r="HT128" s="123"/>
      <c r="HU128" s="123"/>
      <c r="HV128" s="123"/>
      <c r="HW128" s="123"/>
      <c r="HX128" s="123"/>
      <c r="HY128" s="123"/>
      <c r="HZ128" s="123"/>
      <c r="IA128" s="123"/>
      <c r="IB128" s="123"/>
      <c r="IC128" s="123"/>
      <c r="ID128" s="123"/>
      <c r="IE128" s="123"/>
      <c r="IF128" s="123"/>
      <c r="IG128" s="123"/>
      <c r="IH128" s="123"/>
      <c r="II128" s="123"/>
      <c r="IJ128" s="123"/>
      <c r="IK128" s="123"/>
      <c r="IL128" s="123"/>
      <c r="IM128" s="123"/>
      <c r="IN128" s="123"/>
      <c r="IO128" s="123"/>
      <c r="IP128" s="123"/>
      <c r="IQ128" s="123"/>
      <c r="IR128" s="123"/>
      <c r="IS128" s="123"/>
      <c r="IT128" s="123"/>
      <c r="IU128" s="123"/>
      <c r="IV128" s="123"/>
      <c r="IW128" s="123"/>
      <c r="IX128" s="123"/>
      <c r="IY128" s="123"/>
      <c r="IZ128" s="123"/>
      <c r="JA128" s="123"/>
      <c r="JB128" s="123"/>
      <c r="JC128" s="123"/>
      <c r="JD128" s="123"/>
      <c r="JE128" s="123"/>
      <c r="JF128" s="123"/>
      <c r="JG128" s="123"/>
      <c r="JH128" s="123"/>
      <c r="JI128" s="123"/>
      <c r="JJ128" s="123"/>
      <c r="JK128" s="123"/>
      <c r="JL128" s="123"/>
      <c r="JM128" s="123"/>
      <c r="JN128" s="123"/>
      <c r="JO128" s="123"/>
      <c r="JP128" s="123"/>
      <c r="JQ128" s="123"/>
      <c r="JR128" s="123"/>
      <c r="JS128" s="123"/>
      <c r="JT128" s="123"/>
      <c r="JU128" s="123"/>
      <c r="JV128" s="123"/>
      <c r="JW128" s="123"/>
      <c r="JX128" s="123"/>
      <c r="JY128" s="123"/>
      <c r="JZ128" s="123"/>
      <c r="KA128" s="123"/>
      <c r="KB128" s="123"/>
      <c r="KC128" s="123"/>
      <c r="KD128" s="123"/>
      <c r="KE128" s="123"/>
      <c r="KF128" s="123"/>
      <c r="KG128" s="123"/>
      <c r="KH128" s="123"/>
      <c r="KI128" s="123"/>
      <c r="KJ128" s="123"/>
      <c r="KK128" s="123"/>
      <c r="KL128" s="123"/>
      <c r="KM128" s="123"/>
      <c r="KN128" s="123"/>
      <c r="KO128" s="123"/>
      <c r="KP128" s="123"/>
      <c r="KQ128" s="123"/>
      <c r="KR128" s="123"/>
      <c r="KS128" s="123"/>
      <c r="KT128" s="123"/>
      <c r="KU128" s="123"/>
      <c r="KV128" s="123"/>
      <c r="KW128" s="123"/>
      <c r="KX128" s="123"/>
      <c r="KY128" s="123"/>
      <c r="KZ128" s="123"/>
      <c r="LA128" s="123"/>
      <c r="LB128" s="123"/>
      <c r="LC128" s="123"/>
      <c r="LD128" s="123"/>
      <c r="LE128" s="123"/>
      <c r="LF128" s="123"/>
      <c r="LG128" s="123"/>
      <c r="LH128" s="123"/>
      <c r="LI128" s="123"/>
      <c r="LJ128" s="123"/>
      <c r="LK128" s="123"/>
      <c r="LL128" s="123"/>
      <c r="LM128" s="123"/>
      <c r="LN128" s="123"/>
      <c r="LO128" s="123"/>
      <c r="LP128" s="123"/>
      <c r="LQ128" s="123"/>
      <c r="LR128" s="123"/>
      <c r="LS128" s="123"/>
      <c r="LT128" s="123"/>
      <c r="LU128" s="123"/>
      <c r="LV128" s="123"/>
      <c r="LW128" s="123"/>
      <c r="LX128" s="123"/>
      <c r="LY128" s="123"/>
      <c r="LZ128" s="123"/>
      <c r="MA128" s="123"/>
      <c r="MB128" s="123"/>
      <c r="MC128" s="123"/>
      <c r="MD128" s="123"/>
      <c r="ME128" s="123"/>
      <c r="MF128" s="123"/>
      <c r="MG128" s="123"/>
      <c r="MH128" s="123"/>
      <c r="MI128" s="123"/>
      <c r="MJ128" s="123"/>
      <c r="MK128" s="123"/>
      <c r="ML128" s="123"/>
      <c r="MM128" s="123"/>
      <c r="MN128" s="123"/>
      <c r="MO128" s="123"/>
      <c r="MP128" s="123"/>
      <c r="MQ128" s="123"/>
      <c r="MR128" s="123"/>
      <c r="MS128" s="123"/>
      <c r="MT128" s="123"/>
      <c r="MU128" s="123"/>
      <c r="MV128" s="123"/>
      <c r="MW128" s="123"/>
      <c r="MX128" s="123"/>
      <c r="MY128" s="123"/>
      <c r="MZ128" s="123"/>
      <c r="NA128" s="123"/>
      <c r="NB128" s="123"/>
      <c r="NC128" s="123"/>
      <c r="ND128" s="123"/>
      <c r="NE128" s="123"/>
      <c r="NF128" s="123"/>
      <c r="NG128" s="123"/>
      <c r="NH128" s="123"/>
      <c r="NI128" s="123"/>
      <c r="NJ128" s="123"/>
      <c r="NK128" s="123"/>
      <c r="NL128" s="123"/>
      <c r="NM128" s="123"/>
      <c r="NN128" s="123"/>
      <c r="NO128" s="123"/>
      <c r="NP128" s="123"/>
      <c r="NQ128" s="123"/>
      <c r="NR128" s="123"/>
      <c r="NS128" s="123"/>
      <c r="NT128" s="123"/>
      <c r="NU128" s="123"/>
      <c r="NV128" s="123"/>
      <c r="NW128" s="123"/>
      <c r="NX128" s="123"/>
      <c r="NY128" s="123"/>
      <c r="NZ128" s="123"/>
    </row>
    <row r="129" spans="1:390" s="122" customFormat="1" ht="12">
      <c r="A129" s="138"/>
      <c r="B129" s="138"/>
      <c r="C129" s="139"/>
      <c r="D129" s="110">
        <v>2</v>
      </c>
      <c r="E129" s="111" t="str">
        <f t="shared" ref="E129:E147" si="31">IF(D129="","",IF(D129&gt;prevLevel,IF(prevWBS="","1",prevWBS)&amp;REPT(".1",D129-MAX(prevLevel,1)),IF(ISERROR(FIND(".",prevWBS)),REPT("1.",D129-1)&amp;IFERROR(VALUE(prevWBS)+1,"1"),IF(D129=1,"",IFERROR(LEFT(prevWBS,FIND("^",SUBSTITUTE(prevWBS,".","^",D129-1))),""))&amp;VALUE(TRIM(MID(SUBSTITUTE(prevWBS,".",REPT(" ",LEN(prevWBS))),(D129-1)*LEN(prevWBS)+1,LEN(prevWBS))))+1)))</f>
        <v>1.117</v>
      </c>
      <c r="F129" s="113" t="s">
        <v>327</v>
      </c>
      <c r="G129" s="113" t="s">
        <v>429</v>
      </c>
      <c r="H129" s="113"/>
      <c r="I129" s="114" t="str">
        <f>E127</f>
        <v>1.115</v>
      </c>
      <c r="J129" s="114" t="str">
        <f>E128</f>
        <v>1.116</v>
      </c>
      <c r="K129" s="114" t="str">
        <f>E118</f>
        <v>1.106</v>
      </c>
      <c r="L129" s="115"/>
      <c r="M129" s="115"/>
      <c r="N129" s="124">
        <f>tassMMB</f>
        <v>20</v>
      </c>
      <c r="O129" s="124"/>
      <c r="P129" s="125"/>
      <c r="Q129" s="131" t="s">
        <v>34</v>
      </c>
      <c r="R129" s="118">
        <f t="shared" ca="1" si="27"/>
        <v>43895</v>
      </c>
      <c r="S129" s="118">
        <f t="shared" ca="1" si="30"/>
        <v>43922</v>
      </c>
      <c r="T129" s="119"/>
      <c r="U129" s="119"/>
      <c r="V129" s="120"/>
      <c r="W129" s="119"/>
      <c r="X129" s="121"/>
      <c r="Y129" s="121"/>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c r="CK129" s="123"/>
      <c r="CL129" s="123"/>
      <c r="CM129" s="123"/>
      <c r="CN129" s="123"/>
      <c r="CO129" s="123"/>
      <c r="CP129" s="123"/>
      <c r="CQ129" s="123"/>
      <c r="CR129" s="123"/>
      <c r="CS129" s="123"/>
      <c r="CT129" s="123"/>
      <c r="CU129" s="123"/>
      <c r="CV129" s="123"/>
      <c r="CW129" s="123"/>
      <c r="CX129" s="123"/>
      <c r="CY129" s="123"/>
      <c r="CZ129" s="123"/>
      <c r="DA129" s="123"/>
      <c r="DB129" s="123"/>
      <c r="DC129" s="123"/>
      <c r="DD129" s="123"/>
      <c r="DE129" s="123"/>
      <c r="DF129" s="123"/>
      <c r="DG129" s="123"/>
      <c r="DH129" s="123"/>
      <c r="DI129" s="123"/>
      <c r="DJ129" s="123"/>
      <c r="DK129" s="123"/>
      <c r="DL129" s="123"/>
      <c r="DM129" s="123"/>
      <c r="DN129" s="123"/>
      <c r="DO129" s="123"/>
      <c r="DP129" s="123"/>
      <c r="DQ129" s="123"/>
      <c r="DR129" s="123"/>
      <c r="DS129" s="123"/>
      <c r="DT129" s="123"/>
      <c r="DU129" s="123"/>
      <c r="DV129" s="123"/>
      <c r="DW129" s="123"/>
      <c r="DX129" s="123"/>
      <c r="DY129" s="123"/>
      <c r="DZ129" s="123"/>
      <c r="EA129" s="123"/>
      <c r="EB129" s="123"/>
      <c r="EC129" s="123"/>
      <c r="ED129" s="123"/>
      <c r="EE129" s="123"/>
      <c r="EF129" s="123"/>
      <c r="EG129" s="123"/>
      <c r="EH129" s="123"/>
      <c r="EI129" s="123"/>
      <c r="EJ129" s="123"/>
      <c r="EK129" s="123"/>
      <c r="EL129" s="123"/>
      <c r="EM129" s="123"/>
      <c r="EN129" s="123"/>
      <c r="EO129" s="123"/>
      <c r="EP129" s="123"/>
      <c r="EQ129" s="123"/>
      <c r="ER129" s="123"/>
      <c r="ES129" s="123"/>
      <c r="ET129" s="123"/>
      <c r="EU129" s="123"/>
      <c r="EV129" s="123"/>
      <c r="EW129" s="123"/>
      <c r="EX129" s="123"/>
      <c r="EY129" s="123"/>
      <c r="EZ129" s="123"/>
      <c r="FA129" s="123"/>
      <c r="FB129" s="123"/>
      <c r="FC129" s="123"/>
      <c r="FD129" s="123"/>
      <c r="FE129" s="123"/>
      <c r="FF129" s="123"/>
      <c r="FG129" s="123"/>
      <c r="FH129" s="123"/>
      <c r="FI129" s="123"/>
      <c r="FJ129" s="123"/>
      <c r="FK129" s="123"/>
      <c r="FL129" s="123"/>
      <c r="FM129" s="123"/>
      <c r="FN129" s="123"/>
      <c r="FO129" s="123"/>
      <c r="FP129" s="123"/>
      <c r="FQ129" s="123"/>
      <c r="FR129" s="123"/>
      <c r="FS129" s="123"/>
      <c r="FT129" s="123"/>
      <c r="FU129" s="123"/>
      <c r="FV129" s="123"/>
      <c r="FW129" s="123"/>
      <c r="FX129" s="123"/>
      <c r="FY129" s="123"/>
      <c r="FZ129" s="123"/>
      <c r="GA129" s="123"/>
      <c r="GB129" s="123"/>
      <c r="GC129" s="123"/>
      <c r="GD129" s="123"/>
      <c r="GE129" s="123"/>
      <c r="GF129" s="123"/>
      <c r="GG129" s="123"/>
      <c r="GH129" s="123"/>
      <c r="GI129" s="123"/>
      <c r="GJ129" s="123"/>
      <c r="GK129" s="123"/>
      <c r="GL129" s="123"/>
      <c r="GM129" s="123"/>
      <c r="GN129" s="123"/>
      <c r="GO129" s="123"/>
      <c r="GP129" s="123"/>
      <c r="GQ129" s="123"/>
      <c r="GR129" s="123"/>
      <c r="GS129" s="123"/>
      <c r="GT129" s="123"/>
      <c r="GU129" s="123"/>
      <c r="GV129" s="123"/>
      <c r="GW129" s="123"/>
      <c r="GX129" s="123"/>
      <c r="GY129" s="123"/>
      <c r="GZ129" s="123"/>
      <c r="HA129" s="123"/>
      <c r="HB129" s="123"/>
      <c r="HC129" s="123"/>
      <c r="HD129" s="123"/>
      <c r="HE129" s="123"/>
      <c r="HF129" s="123"/>
      <c r="HG129" s="123"/>
      <c r="HH129" s="123"/>
      <c r="HI129" s="123"/>
      <c r="HJ129" s="123"/>
      <c r="HK129" s="123"/>
      <c r="HL129" s="123"/>
      <c r="HM129" s="123"/>
      <c r="HN129" s="123"/>
      <c r="HO129" s="123"/>
      <c r="HP129" s="123"/>
      <c r="HQ129" s="123"/>
      <c r="HR129" s="123"/>
      <c r="HS129" s="123"/>
      <c r="HT129" s="123"/>
      <c r="HU129" s="123"/>
      <c r="HV129" s="123"/>
      <c r="HW129" s="123"/>
      <c r="HX129" s="123"/>
      <c r="HY129" s="123"/>
      <c r="HZ129" s="123"/>
      <c r="IA129" s="123"/>
      <c r="IB129" s="123"/>
      <c r="IC129" s="123"/>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c r="NJ129" s="123"/>
      <c r="NK129" s="123"/>
      <c r="NL129" s="123"/>
      <c r="NM129" s="123"/>
      <c r="NN129" s="123"/>
      <c r="NO129" s="123"/>
      <c r="NP129" s="123"/>
      <c r="NQ129" s="123"/>
      <c r="NR129" s="123"/>
      <c r="NS129" s="123"/>
      <c r="NT129" s="123"/>
      <c r="NU129" s="123"/>
      <c r="NV129" s="123"/>
      <c r="NW129" s="123"/>
      <c r="NX129" s="123"/>
      <c r="NY129" s="123"/>
      <c r="NZ129" s="123"/>
    </row>
    <row r="130" spans="1:390" s="122" customFormat="1" ht="12">
      <c r="A130" s="138"/>
      <c r="B130" s="138"/>
      <c r="C130" s="139"/>
      <c r="D130" s="110">
        <v>2</v>
      </c>
      <c r="E130" s="111" t="str">
        <f t="shared" si="31"/>
        <v>1.118</v>
      </c>
      <c r="F130" s="113" t="s">
        <v>328</v>
      </c>
      <c r="G130" s="113"/>
      <c r="H130" s="113" t="s">
        <v>414</v>
      </c>
      <c r="I130" s="114" t="str">
        <f>E129</f>
        <v>1.117</v>
      </c>
      <c r="J130" s="114" t="str">
        <f>E119</f>
        <v>1.107</v>
      </c>
      <c r="K130" s="114"/>
      <c r="L130" s="115"/>
      <c r="M130" s="115"/>
      <c r="N130" s="124">
        <f>tvalMMB</f>
        <v>15</v>
      </c>
      <c r="O130" s="124"/>
      <c r="P130" s="125"/>
      <c r="Q130" s="131" t="s">
        <v>37</v>
      </c>
      <c r="R130" s="118">
        <f t="shared" ca="1" si="27"/>
        <v>43969</v>
      </c>
      <c r="S130" s="118">
        <f t="shared" ca="1" si="30"/>
        <v>43990</v>
      </c>
      <c r="T130" s="119"/>
      <c r="U130" s="119"/>
      <c r="V130" s="120"/>
      <c r="W130" s="119"/>
      <c r="X130" s="121"/>
      <c r="Y130" s="121"/>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c r="CK130" s="123"/>
      <c r="CL130" s="123"/>
      <c r="CM130" s="123"/>
      <c r="CN130" s="123"/>
      <c r="CO130" s="123"/>
      <c r="CP130" s="123"/>
      <c r="CQ130" s="123"/>
      <c r="CR130" s="123"/>
      <c r="CS130" s="123"/>
      <c r="CT130" s="123"/>
      <c r="CU130" s="123"/>
      <c r="CV130" s="123"/>
      <c r="CW130" s="123"/>
      <c r="CX130" s="123"/>
      <c r="CY130" s="123"/>
      <c r="CZ130" s="123"/>
      <c r="DA130" s="123"/>
      <c r="DB130" s="123"/>
      <c r="DC130" s="123"/>
      <c r="DD130" s="123"/>
      <c r="DE130" s="123"/>
      <c r="DF130" s="123"/>
      <c r="DG130" s="123"/>
      <c r="DH130" s="123"/>
      <c r="DI130" s="123"/>
      <c r="DJ130" s="123"/>
      <c r="DK130" s="123"/>
      <c r="DL130" s="123"/>
      <c r="DM130" s="123"/>
      <c r="DN130" s="123"/>
      <c r="DO130" s="123"/>
      <c r="DP130" s="123"/>
      <c r="DQ130" s="123"/>
      <c r="DR130" s="123"/>
      <c r="DS130" s="123"/>
      <c r="DT130" s="123"/>
      <c r="DU130" s="123"/>
      <c r="DV130" s="123"/>
      <c r="DW130" s="123"/>
      <c r="DX130" s="123"/>
      <c r="DY130" s="123"/>
      <c r="DZ130" s="123"/>
      <c r="EA130" s="123"/>
      <c r="EB130" s="123"/>
      <c r="EC130" s="123"/>
      <c r="ED130" s="123"/>
      <c r="EE130" s="123"/>
      <c r="EF130" s="123"/>
      <c r="EG130" s="123"/>
      <c r="EH130" s="123"/>
      <c r="EI130" s="123"/>
      <c r="EJ130" s="123"/>
      <c r="EK130" s="123"/>
      <c r="EL130" s="123"/>
      <c r="EM130" s="123"/>
      <c r="EN130" s="123"/>
      <c r="EO130" s="123"/>
      <c r="EP130" s="123"/>
      <c r="EQ130" s="123"/>
      <c r="ER130" s="123"/>
      <c r="ES130" s="123"/>
      <c r="ET130" s="123"/>
      <c r="EU130" s="123"/>
      <c r="EV130" s="123"/>
      <c r="EW130" s="123"/>
      <c r="EX130" s="123"/>
      <c r="EY130" s="123"/>
      <c r="EZ130" s="123"/>
      <c r="FA130" s="123"/>
      <c r="FB130" s="123"/>
      <c r="FC130" s="123"/>
      <c r="FD130" s="123"/>
      <c r="FE130" s="123"/>
      <c r="FF130" s="123"/>
      <c r="FG130" s="123"/>
      <c r="FH130" s="123"/>
      <c r="FI130" s="123"/>
      <c r="FJ130" s="123"/>
      <c r="FK130" s="123"/>
      <c r="FL130" s="123"/>
      <c r="FM130" s="123"/>
      <c r="FN130" s="123"/>
      <c r="FO130" s="123"/>
      <c r="FP130" s="123"/>
      <c r="FQ130" s="123"/>
      <c r="FR130" s="123"/>
      <c r="FS130" s="123"/>
      <c r="FT130" s="123"/>
      <c r="FU130" s="123"/>
      <c r="FV130" s="123"/>
      <c r="FW130" s="123"/>
      <c r="FX130" s="123"/>
      <c r="FY130" s="123"/>
      <c r="FZ130" s="123"/>
      <c r="GA130" s="123"/>
      <c r="GB130" s="123"/>
      <c r="GC130" s="123"/>
      <c r="GD130" s="123"/>
      <c r="GE130" s="123"/>
      <c r="GF130" s="123"/>
      <c r="GG130" s="123"/>
      <c r="GH130" s="123"/>
      <c r="GI130" s="123"/>
      <c r="GJ130" s="123"/>
      <c r="GK130" s="123"/>
      <c r="GL130" s="123"/>
      <c r="GM130" s="123"/>
      <c r="GN130" s="123"/>
      <c r="GO130" s="123"/>
      <c r="GP130" s="123"/>
      <c r="GQ130" s="123"/>
      <c r="GR130" s="123"/>
      <c r="GS130" s="123"/>
      <c r="GT130" s="123"/>
      <c r="GU130" s="123"/>
      <c r="GV130" s="123"/>
      <c r="GW130" s="123"/>
      <c r="GX130" s="123"/>
      <c r="GY130" s="123"/>
      <c r="GZ130" s="123"/>
      <c r="HA130" s="123"/>
      <c r="HB130" s="123"/>
      <c r="HC130" s="123"/>
      <c r="HD130" s="123"/>
      <c r="HE130" s="123"/>
      <c r="HF130" s="123"/>
      <c r="HG130" s="123"/>
      <c r="HH130" s="123"/>
      <c r="HI130" s="123"/>
      <c r="HJ130" s="123"/>
      <c r="HK130" s="123"/>
      <c r="HL130" s="123"/>
      <c r="HM130" s="123"/>
      <c r="HN130" s="123"/>
      <c r="HO130" s="123"/>
      <c r="HP130" s="123"/>
      <c r="HQ130" s="123"/>
      <c r="HR130" s="123"/>
      <c r="HS130" s="123"/>
      <c r="HT130" s="123"/>
      <c r="HU130" s="123"/>
      <c r="HV130" s="123"/>
      <c r="HW130" s="123"/>
      <c r="HX130" s="123"/>
      <c r="HY130" s="123"/>
      <c r="HZ130" s="123"/>
      <c r="IA130" s="123"/>
      <c r="IB130" s="123"/>
      <c r="IC130" s="123"/>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c r="NJ130" s="123"/>
      <c r="NK130" s="123"/>
      <c r="NL130" s="123"/>
      <c r="NM130" s="123"/>
      <c r="NN130" s="123"/>
      <c r="NO130" s="123"/>
      <c r="NP130" s="123"/>
      <c r="NQ130" s="123"/>
      <c r="NR130" s="123"/>
      <c r="NS130" s="123"/>
      <c r="NT130" s="123"/>
      <c r="NU130" s="123"/>
      <c r="NV130" s="123"/>
      <c r="NW130" s="123"/>
      <c r="NX130" s="123"/>
      <c r="NY130" s="123"/>
      <c r="NZ130" s="123"/>
    </row>
    <row r="131" spans="1:390" s="122" customFormat="1" ht="12">
      <c r="A131" s="138"/>
      <c r="B131" s="138"/>
      <c r="C131" s="139"/>
      <c r="D131" s="110">
        <v>2</v>
      </c>
      <c r="E131" s="111" t="str">
        <f t="shared" si="31"/>
        <v>1.119</v>
      </c>
      <c r="F131" s="113" t="s">
        <v>329</v>
      </c>
      <c r="G131" s="113"/>
      <c r="H131" s="113" t="s">
        <v>415</v>
      </c>
      <c r="I131" s="114" t="str">
        <f>E129</f>
        <v>1.117</v>
      </c>
      <c r="J131" s="114" t="str">
        <f>E130</f>
        <v>1.118</v>
      </c>
      <c r="K131" s="114"/>
      <c r="L131" s="115"/>
      <c r="M131" s="115"/>
      <c r="N131" s="124">
        <f>tvalMMB</f>
        <v>15</v>
      </c>
      <c r="O131" s="124"/>
      <c r="P131" s="125"/>
      <c r="Q131" s="131" t="s">
        <v>37</v>
      </c>
      <c r="R131" s="118">
        <f t="shared" ca="1" si="27"/>
        <v>43991</v>
      </c>
      <c r="S131" s="118">
        <f t="shared" ca="1" si="30"/>
        <v>44011</v>
      </c>
      <c r="T131" s="119"/>
      <c r="U131" s="119"/>
      <c r="V131" s="120"/>
      <c r="W131" s="119"/>
      <c r="X131" s="121"/>
      <c r="Y131" s="121"/>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c r="BX131" s="123"/>
      <c r="BY131" s="123"/>
      <c r="BZ131" s="123"/>
      <c r="CA131" s="123"/>
      <c r="CB131" s="123"/>
      <c r="CC131" s="123"/>
      <c r="CD131" s="123"/>
      <c r="CE131" s="123"/>
      <c r="CF131" s="123"/>
      <c r="CG131" s="123"/>
      <c r="CH131" s="123"/>
      <c r="CI131" s="123"/>
      <c r="CJ131" s="123"/>
      <c r="CK131" s="123"/>
      <c r="CL131" s="123"/>
      <c r="CM131" s="123"/>
      <c r="CN131" s="123"/>
      <c r="CO131" s="123"/>
      <c r="CP131" s="123"/>
      <c r="CQ131" s="123"/>
      <c r="CR131" s="123"/>
      <c r="CS131" s="123"/>
      <c r="CT131" s="123"/>
      <c r="CU131" s="123"/>
      <c r="CV131" s="123"/>
      <c r="CW131" s="123"/>
      <c r="CX131" s="123"/>
      <c r="CY131" s="123"/>
      <c r="CZ131" s="123"/>
      <c r="DA131" s="123"/>
      <c r="DB131" s="123"/>
      <c r="DC131" s="123"/>
      <c r="DD131" s="123"/>
      <c r="DE131" s="123"/>
      <c r="DF131" s="123"/>
      <c r="DG131" s="123"/>
      <c r="DH131" s="123"/>
      <c r="DI131" s="123"/>
      <c r="DJ131" s="123"/>
      <c r="DK131" s="123"/>
      <c r="DL131" s="123"/>
      <c r="DM131" s="123"/>
      <c r="DN131" s="123"/>
      <c r="DO131" s="123"/>
      <c r="DP131" s="123"/>
      <c r="DQ131" s="123"/>
      <c r="DR131" s="123"/>
      <c r="DS131" s="123"/>
      <c r="DT131" s="123"/>
      <c r="DU131" s="123"/>
      <c r="DV131" s="123"/>
      <c r="DW131" s="123"/>
      <c r="DX131" s="123"/>
      <c r="DY131" s="123"/>
      <c r="DZ131" s="123"/>
      <c r="EA131" s="123"/>
      <c r="EB131" s="123"/>
      <c r="EC131" s="123"/>
      <c r="ED131" s="123"/>
      <c r="EE131" s="123"/>
      <c r="EF131" s="123"/>
      <c r="EG131" s="123"/>
      <c r="EH131" s="123"/>
      <c r="EI131" s="123"/>
      <c r="EJ131" s="123"/>
      <c r="EK131" s="123"/>
      <c r="EL131" s="123"/>
      <c r="EM131" s="123"/>
      <c r="EN131" s="123"/>
      <c r="EO131" s="123"/>
      <c r="EP131" s="123"/>
      <c r="EQ131" s="123"/>
      <c r="ER131" s="123"/>
      <c r="ES131" s="123"/>
      <c r="ET131" s="123"/>
      <c r="EU131" s="123"/>
      <c r="EV131" s="123"/>
      <c r="EW131" s="123"/>
      <c r="EX131" s="123"/>
      <c r="EY131" s="123"/>
      <c r="EZ131" s="123"/>
      <c r="FA131" s="123"/>
      <c r="FB131" s="123"/>
      <c r="FC131" s="123"/>
      <c r="FD131" s="123"/>
      <c r="FE131" s="123"/>
      <c r="FF131" s="123"/>
      <c r="FG131" s="123"/>
      <c r="FH131" s="123"/>
      <c r="FI131" s="123"/>
      <c r="FJ131" s="123"/>
      <c r="FK131" s="123"/>
      <c r="FL131" s="123"/>
      <c r="FM131" s="123"/>
      <c r="FN131" s="123"/>
      <c r="FO131" s="123"/>
      <c r="FP131" s="123"/>
      <c r="FQ131" s="123"/>
      <c r="FR131" s="123"/>
      <c r="FS131" s="123"/>
      <c r="FT131" s="123"/>
      <c r="FU131" s="123"/>
      <c r="FV131" s="123"/>
      <c r="FW131" s="123"/>
      <c r="FX131" s="123"/>
      <c r="FY131" s="123"/>
      <c r="FZ131" s="123"/>
      <c r="GA131" s="123"/>
      <c r="GB131" s="123"/>
      <c r="GC131" s="123"/>
      <c r="GD131" s="123"/>
      <c r="GE131" s="123"/>
      <c r="GF131" s="123"/>
      <c r="GG131" s="123"/>
      <c r="GH131" s="123"/>
      <c r="GI131" s="123"/>
      <c r="GJ131" s="123"/>
      <c r="GK131" s="123"/>
      <c r="GL131" s="123"/>
      <c r="GM131" s="123"/>
      <c r="GN131" s="123"/>
      <c r="GO131" s="123"/>
      <c r="GP131" s="123"/>
      <c r="GQ131" s="123"/>
      <c r="GR131" s="123"/>
      <c r="GS131" s="123"/>
      <c r="GT131" s="123"/>
      <c r="GU131" s="123"/>
      <c r="GV131" s="123"/>
      <c r="GW131" s="123"/>
      <c r="GX131" s="123"/>
      <c r="GY131" s="123"/>
      <c r="GZ131" s="123"/>
      <c r="HA131" s="123"/>
      <c r="HB131" s="123"/>
      <c r="HC131" s="123"/>
      <c r="HD131" s="123"/>
      <c r="HE131" s="123"/>
      <c r="HF131" s="123"/>
      <c r="HG131" s="123"/>
      <c r="HH131" s="123"/>
      <c r="HI131" s="123"/>
      <c r="HJ131" s="123"/>
      <c r="HK131" s="123"/>
      <c r="HL131" s="123"/>
      <c r="HM131" s="123"/>
      <c r="HN131" s="123"/>
      <c r="HO131" s="123"/>
      <c r="HP131" s="123"/>
      <c r="HQ131" s="123"/>
      <c r="HR131" s="123"/>
      <c r="HS131" s="123"/>
      <c r="HT131" s="123"/>
      <c r="HU131" s="123"/>
      <c r="HV131" s="123"/>
      <c r="HW131" s="123"/>
      <c r="HX131" s="123"/>
      <c r="HY131" s="123"/>
      <c r="HZ131" s="123"/>
      <c r="IA131" s="123"/>
      <c r="IB131" s="123"/>
      <c r="IC131" s="123"/>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c r="NJ131" s="123"/>
      <c r="NK131" s="123"/>
      <c r="NL131" s="123"/>
      <c r="NM131" s="123"/>
      <c r="NN131" s="123"/>
      <c r="NO131" s="123"/>
      <c r="NP131" s="123"/>
      <c r="NQ131" s="123"/>
      <c r="NR131" s="123"/>
      <c r="NS131" s="123"/>
      <c r="NT131" s="123"/>
      <c r="NU131" s="123"/>
      <c r="NV131" s="123"/>
      <c r="NW131" s="123"/>
      <c r="NX131" s="123"/>
      <c r="NY131" s="123"/>
      <c r="NZ131" s="123"/>
    </row>
    <row r="132" spans="1:390" s="122" customFormat="1" ht="12">
      <c r="A132" s="138"/>
      <c r="B132" s="138"/>
      <c r="C132" s="139"/>
      <c r="D132" s="110">
        <v>2</v>
      </c>
      <c r="E132" s="111" t="str">
        <f t="shared" si="31"/>
        <v>1.120</v>
      </c>
      <c r="F132" s="113" t="s">
        <v>538</v>
      </c>
      <c r="G132" s="113"/>
      <c r="H132" s="113"/>
      <c r="I132" s="143" t="str">
        <f>E125</f>
        <v>1.113</v>
      </c>
      <c r="J132" s="114"/>
      <c r="K132" s="114"/>
      <c r="L132" s="115"/>
      <c r="M132" s="115"/>
      <c r="N132" s="116">
        <f>tfabDC*2</f>
        <v>20</v>
      </c>
      <c r="O132" s="124"/>
      <c r="P132" s="125"/>
      <c r="Q132" s="116"/>
      <c r="R132" s="118">
        <f t="shared" ca="1" si="27"/>
        <v>43826</v>
      </c>
      <c r="S132" s="118">
        <f t="shared" ca="1" si="30"/>
        <v>43857</v>
      </c>
      <c r="T132" s="119"/>
      <c r="U132" s="119"/>
      <c r="V132" s="120"/>
      <c r="W132" s="119"/>
      <c r="X132" s="121"/>
      <c r="Y132" s="121"/>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c r="NZ132" s="123"/>
    </row>
    <row r="133" spans="1:390" s="122" customFormat="1" ht="12">
      <c r="A133" s="138"/>
      <c r="B133" s="138"/>
      <c r="C133" s="139"/>
      <c r="D133" s="110">
        <v>2</v>
      </c>
      <c r="E133" s="111" t="str">
        <f t="shared" si="31"/>
        <v>1.121</v>
      </c>
      <c r="F133" s="113" t="s">
        <v>539</v>
      </c>
      <c r="G133" s="113"/>
      <c r="H133" s="113"/>
      <c r="I133" s="143" t="str">
        <f>E126</f>
        <v>1.114</v>
      </c>
      <c r="J133" s="114"/>
      <c r="K133" s="114"/>
      <c r="L133" s="115"/>
      <c r="M133" s="115"/>
      <c r="N133" s="116">
        <f>tfabMMB*2</f>
        <v>20</v>
      </c>
      <c r="O133" s="124"/>
      <c r="P133" s="125"/>
      <c r="Q133" s="116"/>
      <c r="R133" s="118">
        <f t="shared" ca="1" si="27"/>
        <v>43826</v>
      </c>
      <c r="S133" s="118">
        <f t="shared" ca="1" si="30"/>
        <v>43857</v>
      </c>
      <c r="T133" s="119"/>
      <c r="U133" s="119"/>
      <c r="V133" s="120"/>
      <c r="W133" s="119"/>
      <c r="X133" s="121"/>
      <c r="Y133" s="121"/>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c r="NZ133" s="123"/>
    </row>
    <row r="134" spans="1:390" s="122" customFormat="1" ht="12">
      <c r="A134" s="138"/>
      <c r="B134" s="138"/>
      <c r="C134" s="139"/>
      <c r="D134" s="110">
        <v>2</v>
      </c>
      <c r="E134" s="111" t="str">
        <f t="shared" si="31"/>
        <v>1.122</v>
      </c>
      <c r="F134" s="113" t="s">
        <v>472</v>
      </c>
      <c r="G134" s="113"/>
      <c r="H134" s="113"/>
      <c r="I134" s="114" t="str">
        <f>E132</f>
        <v>1.120</v>
      </c>
      <c r="J134" s="143" t="str">
        <f>E127</f>
        <v>1.115</v>
      </c>
      <c r="K134" s="114"/>
      <c r="L134" s="115">
        <f ca="1">R116</f>
        <v>43923</v>
      </c>
      <c r="M134" s="115">
        <f ca="1">S116</f>
        <v>43945</v>
      </c>
      <c r="N134" s="124">
        <f>tvalDC</f>
        <v>10</v>
      </c>
      <c r="O134" s="124"/>
      <c r="P134" s="125"/>
      <c r="Q134" s="131" t="s">
        <v>38</v>
      </c>
      <c r="R134" s="118">
        <f t="shared" ca="1" si="27"/>
        <v>43923</v>
      </c>
      <c r="S134" s="118">
        <f t="shared" ca="1" si="30"/>
        <v>43945</v>
      </c>
      <c r="T134" s="119"/>
      <c r="U134" s="119"/>
      <c r="V134" s="120"/>
      <c r="W134" s="119"/>
      <c r="X134" s="121"/>
      <c r="Y134" s="121"/>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c r="NZ134" s="123"/>
    </row>
    <row r="135" spans="1:390" s="122" customFormat="1" ht="12">
      <c r="A135" s="138"/>
      <c r="B135" s="138"/>
      <c r="C135" s="139"/>
      <c r="D135" s="110">
        <v>2</v>
      </c>
      <c r="E135" s="111" t="str">
        <f t="shared" si="31"/>
        <v>1.123</v>
      </c>
      <c r="F135" s="113" t="s">
        <v>473</v>
      </c>
      <c r="G135" s="113"/>
      <c r="H135" s="113"/>
      <c r="I135" s="130" t="str">
        <f>E133</f>
        <v>1.121</v>
      </c>
      <c r="J135" s="143" t="str">
        <f>E128</f>
        <v>1.116</v>
      </c>
      <c r="K135" s="114"/>
      <c r="L135" s="115"/>
      <c r="M135" s="115"/>
      <c r="N135" s="116">
        <f>tvalres</f>
        <v>5</v>
      </c>
      <c r="O135" s="124"/>
      <c r="P135" s="125"/>
      <c r="Q135" s="116"/>
      <c r="R135" s="118">
        <f t="shared" ca="1" si="27"/>
        <v>43858</v>
      </c>
      <c r="S135" s="118">
        <f t="shared" ca="1" si="30"/>
        <v>43864</v>
      </c>
      <c r="T135" s="119"/>
      <c r="U135" s="119"/>
      <c r="V135" s="120"/>
      <c r="W135" s="119"/>
      <c r="X135" s="121"/>
      <c r="Y135" s="121"/>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c r="NZ135" s="123"/>
    </row>
    <row r="136" spans="1:390" s="122" customFormat="1" ht="12">
      <c r="A136" s="138"/>
      <c r="B136" s="138"/>
      <c r="C136" s="139"/>
      <c r="D136" s="110">
        <v>2</v>
      </c>
      <c r="E136" s="111" t="str">
        <f>IF(D136="","",IF(D136&gt;prevLevel,IF(prevWBS="","1",prevWBS)&amp;REPT(".1",D136-MAX(prevLevel,1)),IF(ISERROR(FIND(".",prevWBS)),REPT("1.",D136-1)&amp;IFERROR(VALUE(prevWBS)+1,"1"),IF(D136=1,"",IFERROR(LEFT(prevWBS,FIND("^",SUBSTITUTE(prevWBS,".","^",D136-1))),""))&amp;VALUE(TRIM(MID(SUBSTITUTE(prevWBS,".",REPT(" ",LEN(prevWBS))),(D136-1)*LEN(prevWBS)+1,LEN(prevWBS))))+1)))</f>
        <v>1.124</v>
      </c>
      <c r="F136" s="113" t="s">
        <v>474</v>
      </c>
      <c r="G136" s="113" t="s">
        <v>429</v>
      </c>
      <c r="H136" s="113"/>
      <c r="I136" s="114" t="str">
        <f>E134</f>
        <v>1.122</v>
      </c>
      <c r="J136" s="114" t="str">
        <f>E135</f>
        <v>1.123</v>
      </c>
      <c r="K136" s="114" t="str">
        <f>E129</f>
        <v>1.117</v>
      </c>
      <c r="L136" s="115"/>
      <c r="M136" s="115"/>
      <c r="N136" s="124">
        <f>tassMMB</f>
        <v>20</v>
      </c>
      <c r="O136" s="124"/>
      <c r="P136" s="125"/>
      <c r="Q136" s="131" t="s">
        <v>34</v>
      </c>
      <c r="R136" s="118">
        <f t="shared" ca="1" si="27"/>
        <v>43948</v>
      </c>
      <c r="S136" s="118">
        <f t="shared" ref="S136:S170" ca="1" si="32">IF(M136&lt;&gt;"",M136,IF(R136=" - "," - ",IF(N136&lt;&gt;"",WORKDAY.INTL(R136,N136-1,weekend,holidays),R136+MAX(O136,1)-1)))</f>
        <v>43977</v>
      </c>
      <c r="T136" s="119"/>
      <c r="U136" s="119"/>
      <c r="V136" s="120"/>
      <c r="W136" s="119"/>
      <c r="X136" s="121"/>
      <c r="Y136" s="121"/>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c r="NZ136" s="123"/>
    </row>
    <row r="137" spans="1:390" s="122" customFormat="1" ht="12">
      <c r="A137" s="138"/>
      <c r="B137" s="138"/>
      <c r="C137" s="139"/>
      <c r="D137" s="110">
        <v>2</v>
      </c>
      <c r="E137" s="111" t="str">
        <f>IF(D137="","",IF(D137&gt;prevLevel,IF(prevWBS="","1",prevWBS)&amp;REPT(".1",D137-MAX(prevLevel,1)),IF(ISERROR(FIND(".",prevWBS)),REPT("1.",D137-1)&amp;IFERROR(VALUE(prevWBS)+1,"1"),IF(D137=1,"",IFERROR(LEFT(prevWBS,FIND("^",SUBSTITUTE(prevWBS,".","^",D137-1))),""))&amp;VALUE(TRIM(MID(SUBSTITUTE(prevWBS,".",REPT(" ",LEN(prevWBS))),(D137-1)*LEN(prevWBS)+1,LEN(prevWBS))))+1)))</f>
        <v>1.125</v>
      </c>
      <c r="F137" s="113" t="s">
        <v>345</v>
      </c>
      <c r="G137" s="113"/>
      <c r="H137" s="113" t="s">
        <v>416</v>
      </c>
      <c r="I137" s="114" t="str">
        <f>E136</f>
        <v>1.124</v>
      </c>
      <c r="J137" s="114" t="str">
        <f>E131</f>
        <v>1.119</v>
      </c>
      <c r="K137" s="114"/>
      <c r="L137" s="115"/>
      <c r="M137" s="115"/>
      <c r="N137" s="124">
        <f>tvalMMB</f>
        <v>15</v>
      </c>
      <c r="O137" s="124"/>
      <c r="P137" s="125"/>
      <c r="Q137" s="131" t="s">
        <v>37</v>
      </c>
      <c r="R137" s="118">
        <f t="shared" ca="1" si="27"/>
        <v>44012</v>
      </c>
      <c r="S137" s="118">
        <f t="shared" ca="1" si="32"/>
        <v>44032</v>
      </c>
      <c r="T137" s="119"/>
      <c r="U137" s="119"/>
      <c r="V137" s="120"/>
      <c r="W137" s="119"/>
      <c r="X137" s="121"/>
      <c r="Y137" s="121"/>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c r="NZ137" s="123"/>
    </row>
    <row r="138" spans="1:390" s="122" customFormat="1" ht="12">
      <c r="A138" s="138"/>
      <c r="B138" s="138"/>
      <c r="C138" s="139"/>
      <c r="D138" s="110">
        <v>2</v>
      </c>
      <c r="E138" s="111" t="str">
        <f t="shared" si="31"/>
        <v>1.126</v>
      </c>
      <c r="F138" s="113" t="s">
        <v>290</v>
      </c>
      <c r="G138" s="113"/>
      <c r="H138" s="113"/>
      <c r="I138" s="114" t="str">
        <f>E117</f>
        <v>1.105</v>
      </c>
      <c r="J138" s="114"/>
      <c r="K138" s="114"/>
      <c r="L138" s="115"/>
      <c r="M138" s="115"/>
      <c r="N138" s="124">
        <f>tfabNIST</f>
        <v>30</v>
      </c>
      <c r="O138" s="124"/>
      <c r="P138" s="125"/>
      <c r="Q138" s="116"/>
      <c r="R138" s="118">
        <f t="shared" ca="1" si="27"/>
        <v>43787</v>
      </c>
      <c r="S138" s="118">
        <f t="shared" ca="1" si="32"/>
        <v>43832</v>
      </c>
      <c r="T138" s="119"/>
      <c r="U138" s="119"/>
      <c r="V138" s="120"/>
      <c r="W138" s="119"/>
      <c r="X138" s="121"/>
      <c r="Y138" s="121"/>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c r="NZ138" s="123"/>
    </row>
    <row r="139" spans="1:390" s="122" customFormat="1" ht="12">
      <c r="A139" s="138"/>
      <c r="B139" s="138"/>
      <c r="C139" s="139"/>
      <c r="D139" s="110">
        <v>2</v>
      </c>
      <c r="E139" s="111" t="str">
        <f t="shared" si="31"/>
        <v>1.127</v>
      </c>
      <c r="F139" s="113" t="s">
        <v>330</v>
      </c>
      <c r="G139" s="113" t="s">
        <v>432</v>
      </c>
      <c r="H139" s="113"/>
      <c r="I139" s="114" t="str">
        <f>E138</f>
        <v>1.126</v>
      </c>
      <c r="J139" s="114" t="str">
        <f>E80</f>
        <v>1.68</v>
      </c>
      <c r="K139" s="114" t="str">
        <f>E118</f>
        <v>1.106</v>
      </c>
      <c r="L139" s="115"/>
      <c r="M139" s="115"/>
      <c r="N139" s="124">
        <f>tassNIST</f>
        <v>6</v>
      </c>
      <c r="O139" s="124"/>
      <c r="P139" s="125"/>
      <c r="Q139" s="131" t="s">
        <v>34</v>
      </c>
      <c r="R139" s="118">
        <f t="shared" ca="1" si="27"/>
        <v>43836</v>
      </c>
      <c r="S139" s="118">
        <f t="shared" ca="1" si="32"/>
        <v>43843</v>
      </c>
      <c r="T139" s="119"/>
      <c r="U139" s="119"/>
      <c r="V139" s="120"/>
      <c r="W139" s="119"/>
      <c r="X139" s="121"/>
      <c r="Y139" s="121"/>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c r="NZ139" s="123"/>
    </row>
    <row r="140" spans="1:390" s="122" customFormat="1" ht="12">
      <c r="A140" s="138"/>
      <c r="B140" s="138"/>
      <c r="C140" s="139"/>
      <c r="D140" s="110">
        <v>2</v>
      </c>
      <c r="E140" s="111" t="str">
        <f t="shared" si="31"/>
        <v>1.128</v>
      </c>
      <c r="F140" s="113" t="s">
        <v>289</v>
      </c>
      <c r="G140" s="135" t="s">
        <v>371</v>
      </c>
      <c r="H140" s="113" t="s">
        <v>366</v>
      </c>
      <c r="I140" s="114" t="str">
        <f>E139</f>
        <v>1.127</v>
      </c>
      <c r="J140" s="114" t="str">
        <f>E122</f>
        <v>1.110</v>
      </c>
      <c r="K140" s="114"/>
      <c r="L140" s="115"/>
      <c r="M140" s="115"/>
      <c r="N140" s="124">
        <f>tvalUFM</f>
        <v>30</v>
      </c>
      <c r="O140" s="124"/>
      <c r="P140" s="125"/>
      <c r="Q140" s="131" t="s">
        <v>39</v>
      </c>
      <c r="R140" s="118">
        <f t="shared" ref="R140:R170" ca="1" si="33">IF(L140&lt;&gt;"",L140,IF(OR(I140&lt;&gt;"",J140&lt;&gt;"",K140&lt;&gt;""),WORKDAY.INTL(MAX(IFERROR(INDEX(S:S,MATCH(I140,E:E,0)),0),IFERROR(INDEX(S:S,MATCH(J140,E:E,0)),0),IFERROR(INDEX(S:S,MATCH(K140,E:E,0)),0)),1,weekend,holidays),IF(M140&lt;&gt;"",IF(N140&lt;&gt;"",WORKDAY.INTL(M140,-(MAX(N140,1)-1),weekend,holidays),M140-(MAX(O140,1)-1))," - ")))</f>
        <v>43963</v>
      </c>
      <c r="S140" s="136">
        <f t="shared" ca="1" si="32"/>
        <v>44005</v>
      </c>
      <c r="T140" s="119"/>
      <c r="U140" s="119"/>
      <c r="V140" s="120"/>
      <c r="W140" s="119"/>
      <c r="X140" s="121"/>
      <c r="Y140" s="121"/>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c r="NZ140" s="123"/>
    </row>
    <row r="141" spans="1:390" s="122" customFormat="1" ht="12">
      <c r="A141" s="138"/>
      <c r="B141" s="138"/>
      <c r="C141" s="139"/>
      <c r="D141" s="110">
        <v>2</v>
      </c>
      <c r="E141" s="111" t="str">
        <f t="shared" si="31"/>
        <v>1.129</v>
      </c>
      <c r="F141" s="113" t="s">
        <v>346</v>
      </c>
      <c r="G141" s="113"/>
      <c r="H141" s="113"/>
      <c r="I141" s="114" t="str">
        <f>E120</f>
        <v>1.108</v>
      </c>
      <c r="J141" s="114"/>
      <c r="K141" s="114"/>
      <c r="L141" s="115"/>
      <c r="M141" s="115"/>
      <c r="N141" s="124">
        <f>tfabUCB</f>
        <v>50</v>
      </c>
      <c r="O141" s="124"/>
      <c r="P141" s="125"/>
      <c r="Q141" s="116">
        <v>2</v>
      </c>
      <c r="R141" s="118">
        <f t="shared" ca="1" si="33"/>
        <v>43847</v>
      </c>
      <c r="S141" s="118">
        <f t="shared" ca="1" si="32"/>
        <v>43920</v>
      </c>
      <c r="T141" s="119"/>
      <c r="U141" s="119"/>
      <c r="V141" s="120"/>
      <c r="W141" s="119"/>
      <c r="X141" s="121"/>
      <c r="Y141" s="121"/>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c r="NZ141" s="123"/>
    </row>
    <row r="142" spans="1:390" s="122" customFormat="1" ht="12">
      <c r="A142" s="138"/>
      <c r="B142" s="138"/>
      <c r="C142" s="139"/>
      <c r="D142" s="110">
        <v>2</v>
      </c>
      <c r="E142" s="111" t="str">
        <f t="shared" si="31"/>
        <v>1.130</v>
      </c>
      <c r="F142" s="113" t="s">
        <v>479</v>
      </c>
      <c r="G142" s="113" t="s">
        <v>432</v>
      </c>
      <c r="H142" s="113"/>
      <c r="I142" s="114" t="str">
        <f>E141</f>
        <v>1.129</v>
      </c>
      <c r="J142" s="114" t="str">
        <f>E139</f>
        <v>1.127</v>
      </c>
      <c r="K142" s="114"/>
      <c r="L142" s="115"/>
      <c r="M142" s="115"/>
      <c r="N142" s="124">
        <f>tassSP</f>
        <v>3</v>
      </c>
      <c r="O142" s="124"/>
      <c r="P142" s="125"/>
      <c r="Q142" s="131">
        <v>5</v>
      </c>
      <c r="R142" s="118">
        <f t="shared" ca="1" si="33"/>
        <v>43921</v>
      </c>
      <c r="S142" s="118">
        <f t="shared" ca="1" si="32"/>
        <v>43923</v>
      </c>
      <c r="T142" s="119"/>
      <c r="U142" s="119"/>
      <c r="V142" s="120"/>
      <c r="W142" s="119"/>
      <c r="X142" s="121"/>
      <c r="Y142" s="121"/>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c r="NZ142" s="123"/>
    </row>
    <row r="143" spans="1:390" s="122" customFormat="1" ht="12">
      <c r="A143" s="138"/>
      <c r="B143" s="138"/>
      <c r="C143" s="139"/>
      <c r="D143" s="110">
        <v>2</v>
      </c>
      <c r="E143" s="111" t="str">
        <f>IF(D143="","",IF(D143&gt;prevLevel,IF(prevWBS="","1",prevWBS)&amp;REPT(".1",D143-MAX(prevLevel,1)),IF(ISERROR(FIND(".",prevWBS)),REPT("1.",D143-1)&amp;IFERROR(VALUE(prevWBS)+1,"1"),IF(D143=1,"",IFERROR(LEFT(prevWBS,FIND("^",SUBSTITUTE(prevWBS,".","^",D143-1))),""))&amp;VALUE(TRIM(MID(SUBSTITUTE(prevWBS,".",REPT(" ",LEN(prevWBS))),(D143-1)*LEN(prevWBS)+1,LEN(prevWBS))))+1)))</f>
        <v>1.131</v>
      </c>
      <c r="F143" s="113" t="s">
        <v>480</v>
      </c>
      <c r="G143" s="113"/>
      <c r="H143" s="113"/>
      <c r="I143" s="114" t="str">
        <f>E142</f>
        <v>1.130</v>
      </c>
      <c r="J143" s="114" t="str">
        <f>E102</f>
        <v>1.90</v>
      </c>
      <c r="K143" s="114"/>
      <c r="L143" s="115"/>
      <c r="M143" s="115"/>
      <c r="N143" s="124">
        <f>tvalSP</f>
        <v>17</v>
      </c>
      <c r="O143" s="124"/>
      <c r="P143" s="125"/>
      <c r="Q143" s="131" t="s">
        <v>35</v>
      </c>
      <c r="R143" s="118">
        <f t="shared" ca="1" si="33"/>
        <v>43924</v>
      </c>
      <c r="S143" s="118">
        <f ca="1">IF(M143&lt;&gt;"",M143,IF(R143=" - "," - ",IF(N143&lt;&gt;"",WORKDAY.INTL(R143,N143-1,weekend,holidays),R143+MAX(O143,1)-1)))</f>
        <v>43950</v>
      </c>
      <c r="T143" s="119"/>
      <c r="U143" s="119"/>
      <c r="V143" s="120"/>
      <c r="W143" s="119"/>
      <c r="X143" s="121"/>
      <c r="Y143" s="121"/>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c r="NZ143" s="123"/>
    </row>
    <row r="144" spans="1:390" s="122" customFormat="1" ht="12">
      <c r="A144" s="138"/>
      <c r="B144" s="138"/>
      <c r="C144" s="139"/>
      <c r="D144" s="110">
        <v>2</v>
      </c>
      <c r="E144" s="111" t="str">
        <f t="shared" si="31"/>
        <v>1.132</v>
      </c>
      <c r="F144" s="113" t="s">
        <v>331</v>
      </c>
      <c r="G144" s="145" t="s">
        <v>438</v>
      </c>
      <c r="H144" s="113"/>
      <c r="I144" s="114" t="str">
        <f>E141</f>
        <v>1.129</v>
      </c>
      <c r="J144" s="114" t="str">
        <f>E90</f>
        <v>1.78</v>
      </c>
      <c r="K144" s="114" t="str">
        <f>E123</f>
        <v>1.111</v>
      </c>
      <c r="L144" s="115"/>
      <c r="M144" s="115"/>
      <c r="N144" s="124">
        <f>tassUCB</f>
        <v>7</v>
      </c>
      <c r="O144" s="124"/>
      <c r="P144" s="125"/>
      <c r="Q144" s="131">
        <v>3</v>
      </c>
      <c r="R144" s="118">
        <f t="shared" ca="1" si="33"/>
        <v>43921</v>
      </c>
      <c r="S144" s="118">
        <f t="shared" ca="1" si="32"/>
        <v>43929</v>
      </c>
      <c r="T144" s="119"/>
      <c r="U144" s="119"/>
      <c r="V144" s="120"/>
      <c r="W144" s="119"/>
      <c r="X144" s="121"/>
      <c r="Y144" s="121"/>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c r="NZ144" s="123"/>
    </row>
    <row r="145" spans="1:390" s="122" customFormat="1" ht="12">
      <c r="A145" s="138"/>
      <c r="B145" s="138"/>
      <c r="C145" s="139"/>
      <c r="D145" s="110">
        <v>2</v>
      </c>
      <c r="E145" s="111" t="str">
        <f t="shared" si="31"/>
        <v>1.133</v>
      </c>
      <c r="F145" s="113" t="s">
        <v>292</v>
      </c>
      <c r="G145" s="113"/>
      <c r="H145" s="113" t="s">
        <v>368</v>
      </c>
      <c r="I145" s="114" t="str">
        <f>E144</f>
        <v>1.132</v>
      </c>
      <c r="J145" s="114" t="str">
        <f>E124</f>
        <v>1.112</v>
      </c>
      <c r="K145" s="114"/>
      <c r="L145" s="115"/>
      <c r="M145" s="115"/>
      <c r="N145" s="124">
        <f>tvalUFM</f>
        <v>30</v>
      </c>
      <c r="O145" s="124"/>
      <c r="P145" s="125"/>
      <c r="Q145" s="131" t="s">
        <v>38</v>
      </c>
      <c r="R145" s="118">
        <f t="shared" ca="1" si="33"/>
        <v>43992</v>
      </c>
      <c r="S145" s="118">
        <f t="shared" ca="1" si="32"/>
        <v>44033</v>
      </c>
      <c r="T145" s="119"/>
      <c r="U145" s="119"/>
      <c r="V145" s="120"/>
      <c r="W145" s="119"/>
      <c r="X145" s="121"/>
      <c r="Y145" s="121"/>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c r="NZ145" s="123"/>
    </row>
    <row r="146" spans="1:390" s="122" customFormat="1" ht="12">
      <c r="A146" s="138"/>
      <c r="B146" s="138"/>
      <c r="C146" s="139"/>
      <c r="D146" s="110">
        <v>2</v>
      </c>
      <c r="E146" s="111" t="str">
        <f t="shared" si="31"/>
        <v>1.134</v>
      </c>
      <c r="F146" s="113" t="s">
        <v>332</v>
      </c>
      <c r="G146" s="145" t="s">
        <v>438</v>
      </c>
      <c r="H146" s="113"/>
      <c r="I146" s="114" t="str">
        <f>E144</f>
        <v>1.132</v>
      </c>
      <c r="J146" s="114" t="str">
        <f>E141</f>
        <v>1.129</v>
      </c>
      <c r="K146" s="114" t="str">
        <f>E91</f>
        <v>1.79</v>
      </c>
      <c r="L146" s="115"/>
      <c r="M146" s="115"/>
      <c r="N146" s="124">
        <f>tassUCB</f>
        <v>7</v>
      </c>
      <c r="O146" s="124"/>
      <c r="P146" s="125"/>
      <c r="Q146" s="131">
        <v>3</v>
      </c>
      <c r="R146" s="118">
        <f t="shared" ca="1" si="33"/>
        <v>43930</v>
      </c>
      <c r="S146" s="118">
        <f t="shared" ca="1" si="32"/>
        <v>43942</v>
      </c>
      <c r="T146" s="119"/>
      <c r="U146" s="119"/>
      <c r="V146" s="120"/>
      <c r="W146" s="119"/>
      <c r="X146" s="121"/>
      <c r="Y146" s="121"/>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c r="NZ146" s="123"/>
    </row>
    <row r="147" spans="1:390" s="122" customFormat="1" ht="12">
      <c r="A147" s="138"/>
      <c r="B147" s="138"/>
      <c r="C147" s="139"/>
      <c r="D147" s="110">
        <v>2</v>
      </c>
      <c r="E147" s="111" t="str">
        <f t="shared" si="31"/>
        <v>1.135</v>
      </c>
      <c r="F147" s="113" t="s">
        <v>292</v>
      </c>
      <c r="G147" s="135" t="s">
        <v>372</v>
      </c>
      <c r="H147" s="113" t="s">
        <v>369</v>
      </c>
      <c r="I147" s="114" t="str">
        <f>E146</f>
        <v>1.134</v>
      </c>
      <c r="J147" s="114" t="str">
        <f>E145</f>
        <v>1.133</v>
      </c>
      <c r="K147" s="114"/>
      <c r="L147" s="115"/>
      <c r="M147" s="115"/>
      <c r="N147" s="124">
        <f>tvalUFM</f>
        <v>30</v>
      </c>
      <c r="O147" s="124"/>
      <c r="P147" s="125"/>
      <c r="Q147" s="131" t="s">
        <v>38</v>
      </c>
      <c r="R147" s="118">
        <f t="shared" ca="1" si="33"/>
        <v>44034</v>
      </c>
      <c r="S147" s="136">
        <f t="shared" ca="1" si="32"/>
        <v>44077</v>
      </c>
      <c r="T147" s="119"/>
      <c r="U147" s="119"/>
      <c r="V147" s="120"/>
      <c r="W147" s="119"/>
      <c r="X147" s="121"/>
      <c r="Y147" s="121"/>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c r="NZ147" s="123"/>
    </row>
    <row r="148" spans="1:390" s="122" customFormat="1" ht="12">
      <c r="A148" s="138"/>
      <c r="B148" s="138"/>
      <c r="C148" s="139"/>
      <c r="D148" s="110">
        <v>2</v>
      </c>
      <c r="E148" s="111" t="str">
        <f t="shared" ref="E148:E155" si="34">IF(D148="","",IF(D148&gt;prevLevel,IF(prevWBS="","1",prevWBS)&amp;REPT(".1",D148-MAX(prevLevel,1)),IF(ISERROR(FIND(".",prevWBS)),REPT("1.",D148-1)&amp;IFERROR(VALUE(prevWBS)+1,"1"),IF(D148=1,"",IFERROR(LEFT(prevWBS,FIND("^",SUBSTITUTE(prevWBS,".","^",D148-1))),""))&amp;VALUE(TRIM(MID(SUBSTITUTE(prevWBS,".",REPT(" ",LEN(prevWBS))),(D148-1)*LEN(prevWBS)+1,LEN(prevWBS))))+1)))</f>
        <v>1.136</v>
      </c>
      <c r="F148" s="113" t="s">
        <v>290</v>
      </c>
      <c r="G148" s="113"/>
      <c r="H148" s="113"/>
      <c r="I148" s="114" t="str">
        <f>E138</f>
        <v>1.126</v>
      </c>
      <c r="J148" s="114"/>
      <c r="K148" s="114"/>
      <c r="L148" s="115"/>
      <c r="M148" s="115"/>
      <c r="N148" s="124">
        <f>tfabNIST</f>
        <v>30</v>
      </c>
      <c r="O148" s="124"/>
      <c r="P148" s="125"/>
      <c r="Q148" s="116"/>
      <c r="R148" s="118">
        <f t="shared" ca="1" si="33"/>
        <v>43833</v>
      </c>
      <c r="S148" s="118">
        <f t="shared" ca="1" si="32"/>
        <v>43875</v>
      </c>
      <c r="T148" s="119"/>
      <c r="U148" s="119"/>
      <c r="V148" s="120"/>
      <c r="W148" s="119"/>
      <c r="X148" s="121"/>
      <c r="Y148" s="121"/>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c r="NZ148" s="123"/>
    </row>
    <row r="149" spans="1:390" s="122" customFormat="1" ht="12">
      <c r="A149" s="138"/>
      <c r="B149" s="138"/>
      <c r="C149" s="139"/>
      <c r="D149" s="110">
        <v>2</v>
      </c>
      <c r="E149" s="111" t="str">
        <f t="shared" si="34"/>
        <v>1.137</v>
      </c>
      <c r="F149" s="113" t="s">
        <v>333</v>
      </c>
      <c r="G149" s="113" t="s">
        <v>432</v>
      </c>
      <c r="H149" s="113"/>
      <c r="I149" s="114" t="str">
        <f>E148</f>
        <v>1.136</v>
      </c>
      <c r="J149" s="114" t="str">
        <f>E81</f>
        <v>1.69</v>
      </c>
      <c r="K149" s="114" t="str">
        <f>E142</f>
        <v>1.130</v>
      </c>
      <c r="L149" s="115"/>
      <c r="M149" s="115"/>
      <c r="N149" s="124">
        <f>tassNIST</f>
        <v>6</v>
      </c>
      <c r="O149" s="124"/>
      <c r="P149" s="125"/>
      <c r="Q149" s="131">
        <v>5</v>
      </c>
      <c r="R149" s="118">
        <f t="shared" ca="1" si="33"/>
        <v>43924</v>
      </c>
      <c r="S149" s="118">
        <f t="shared" ca="1" si="32"/>
        <v>43935</v>
      </c>
      <c r="T149" s="119"/>
      <c r="U149" s="119"/>
      <c r="V149" s="120"/>
      <c r="W149" s="119"/>
      <c r="X149" s="121"/>
      <c r="Y149" s="121"/>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c r="NZ149" s="123"/>
    </row>
    <row r="150" spans="1:390" s="122" customFormat="1" ht="12">
      <c r="A150" s="138"/>
      <c r="B150" s="138"/>
      <c r="C150" s="139"/>
      <c r="D150" s="110">
        <v>2</v>
      </c>
      <c r="E150" s="111" t="str">
        <f t="shared" si="34"/>
        <v>1.138</v>
      </c>
      <c r="F150" s="113" t="s">
        <v>289</v>
      </c>
      <c r="G150" s="113"/>
      <c r="H150" s="113" t="s">
        <v>373</v>
      </c>
      <c r="I150" s="114" t="str">
        <f>E149</f>
        <v>1.137</v>
      </c>
      <c r="J150" s="114" t="str">
        <f>E140</f>
        <v>1.128</v>
      </c>
      <c r="K150" s="114"/>
      <c r="L150" s="115"/>
      <c r="M150" s="115"/>
      <c r="N150" s="124">
        <f>tvalUFM</f>
        <v>30</v>
      </c>
      <c r="O150" s="124"/>
      <c r="P150" s="125"/>
      <c r="Q150" s="131" t="s">
        <v>39</v>
      </c>
      <c r="R150" s="118">
        <f t="shared" ca="1" si="33"/>
        <v>44006</v>
      </c>
      <c r="S150" s="118">
        <f t="shared" ca="1" si="32"/>
        <v>44048</v>
      </c>
      <c r="T150" s="119"/>
      <c r="U150" s="119"/>
      <c r="V150" s="120"/>
      <c r="W150" s="119"/>
      <c r="X150" s="121"/>
      <c r="Y150" s="121"/>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c r="NZ150" s="123"/>
    </row>
    <row r="151" spans="1:390" s="122" customFormat="1" ht="12">
      <c r="A151" s="138"/>
      <c r="B151" s="138"/>
      <c r="C151" s="139"/>
      <c r="D151" s="110">
        <v>2</v>
      </c>
      <c r="E151" s="111" t="str">
        <f t="shared" si="34"/>
        <v>1.139</v>
      </c>
      <c r="F151" s="113" t="s">
        <v>312</v>
      </c>
      <c r="G151" s="113"/>
      <c r="H151" s="113"/>
      <c r="I151" s="114" t="str">
        <f>E141</f>
        <v>1.129</v>
      </c>
      <c r="J151" s="114"/>
      <c r="K151" s="114"/>
      <c r="L151" s="115"/>
      <c r="M151" s="115"/>
      <c r="N151" s="124">
        <f>tfabUCB</f>
        <v>50</v>
      </c>
      <c r="O151" s="124"/>
      <c r="P151" s="125"/>
      <c r="Q151" s="116">
        <v>2</v>
      </c>
      <c r="R151" s="118">
        <f t="shared" ca="1" si="33"/>
        <v>43921</v>
      </c>
      <c r="S151" s="118">
        <f t="shared" ca="1" si="32"/>
        <v>43994</v>
      </c>
      <c r="T151" s="119"/>
      <c r="U151" s="119"/>
      <c r="V151" s="120"/>
      <c r="W151" s="119"/>
      <c r="X151" s="121"/>
      <c r="Y151" s="121"/>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c r="NZ151" s="123"/>
    </row>
    <row r="152" spans="1:390" s="122" customFormat="1" ht="12">
      <c r="A152" s="138"/>
      <c r="B152" s="138"/>
      <c r="C152" s="139"/>
      <c r="D152" s="110">
        <v>2</v>
      </c>
      <c r="E152" s="111" t="str">
        <f t="shared" si="34"/>
        <v>1.140</v>
      </c>
      <c r="F152" s="113" t="s">
        <v>334</v>
      </c>
      <c r="G152" s="145" t="s">
        <v>438</v>
      </c>
      <c r="H152" s="113"/>
      <c r="I152" s="114" t="str">
        <f>E151</f>
        <v>1.139</v>
      </c>
      <c r="J152" s="114" t="str">
        <f>E146</f>
        <v>1.134</v>
      </c>
      <c r="K152" s="114" t="str">
        <f>E108</f>
        <v>1.96</v>
      </c>
      <c r="L152" s="115"/>
      <c r="M152" s="115"/>
      <c r="N152" s="124">
        <f>tassUCB</f>
        <v>7</v>
      </c>
      <c r="O152" s="124"/>
      <c r="P152" s="125"/>
      <c r="Q152" s="131">
        <v>3</v>
      </c>
      <c r="R152" s="118">
        <f t="shared" ca="1" si="33"/>
        <v>43997</v>
      </c>
      <c r="S152" s="118">
        <f t="shared" ca="1" si="32"/>
        <v>44005</v>
      </c>
      <c r="T152" s="119"/>
      <c r="U152" s="119"/>
      <c r="V152" s="120"/>
      <c r="W152" s="119"/>
      <c r="X152" s="121"/>
      <c r="Y152" s="121"/>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c r="NZ152" s="123"/>
    </row>
    <row r="153" spans="1:390" s="122" customFormat="1" ht="12">
      <c r="A153" s="138"/>
      <c r="B153" s="138"/>
      <c r="C153" s="139"/>
      <c r="D153" s="110">
        <v>2</v>
      </c>
      <c r="E153" s="111" t="str">
        <f t="shared" si="34"/>
        <v>1.141</v>
      </c>
      <c r="F153" s="113" t="s">
        <v>292</v>
      </c>
      <c r="G153" s="113"/>
      <c r="H153" s="113" t="s">
        <v>374</v>
      </c>
      <c r="I153" s="114" t="str">
        <f>E152</f>
        <v>1.140</v>
      </c>
      <c r="J153" s="114" t="str">
        <f>E147</f>
        <v>1.135</v>
      </c>
      <c r="K153" s="114"/>
      <c r="L153" s="115"/>
      <c r="M153" s="115"/>
      <c r="N153" s="124">
        <f>tvalUFM</f>
        <v>30</v>
      </c>
      <c r="O153" s="124"/>
      <c r="P153" s="125"/>
      <c r="Q153" s="131" t="s">
        <v>38</v>
      </c>
      <c r="R153" s="118">
        <f t="shared" ca="1" si="33"/>
        <v>44078</v>
      </c>
      <c r="S153" s="118">
        <f t="shared" ca="1" si="32"/>
        <v>44123</v>
      </c>
      <c r="T153" s="119"/>
      <c r="U153" s="119"/>
      <c r="V153" s="120"/>
      <c r="W153" s="119"/>
      <c r="X153" s="121"/>
      <c r="Y153" s="121"/>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c r="NZ153" s="123"/>
    </row>
    <row r="154" spans="1:390" s="122" customFormat="1" ht="12">
      <c r="A154" s="138"/>
      <c r="B154" s="138"/>
      <c r="C154" s="139"/>
      <c r="D154" s="110">
        <v>2</v>
      </c>
      <c r="E154" s="111" t="str">
        <f t="shared" si="34"/>
        <v>1.142</v>
      </c>
      <c r="F154" s="113" t="s">
        <v>335</v>
      </c>
      <c r="G154" s="145" t="s">
        <v>438</v>
      </c>
      <c r="H154" s="113"/>
      <c r="I154" s="114" t="str">
        <f>E152</f>
        <v>1.140</v>
      </c>
      <c r="J154" s="114" t="str">
        <f>E152</f>
        <v>1.140</v>
      </c>
      <c r="K154" s="114" t="str">
        <f>E109</f>
        <v>1.97</v>
      </c>
      <c r="L154" s="115"/>
      <c r="M154" s="115"/>
      <c r="N154" s="124">
        <f>tassUCB</f>
        <v>7</v>
      </c>
      <c r="O154" s="124"/>
      <c r="P154" s="125"/>
      <c r="Q154" s="131">
        <v>3</v>
      </c>
      <c r="R154" s="118">
        <f t="shared" ca="1" si="33"/>
        <v>44006</v>
      </c>
      <c r="S154" s="118">
        <f t="shared" ca="1" si="32"/>
        <v>44014</v>
      </c>
      <c r="T154" s="119"/>
      <c r="U154" s="119"/>
      <c r="V154" s="120"/>
      <c r="W154" s="119"/>
      <c r="X154" s="121"/>
      <c r="Y154" s="121"/>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c r="NZ154" s="123"/>
    </row>
    <row r="155" spans="1:390" s="122" customFormat="1" ht="12">
      <c r="A155" s="138"/>
      <c r="B155" s="138"/>
      <c r="C155" s="139"/>
      <c r="D155" s="110">
        <v>2</v>
      </c>
      <c r="E155" s="111" t="str">
        <f t="shared" si="34"/>
        <v>1.143</v>
      </c>
      <c r="F155" s="113" t="s">
        <v>294</v>
      </c>
      <c r="G155" s="113"/>
      <c r="H155" s="113" t="s">
        <v>375</v>
      </c>
      <c r="I155" s="114" t="str">
        <f>E154</f>
        <v>1.142</v>
      </c>
      <c r="J155" s="114" t="str">
        <f>E137</f>
        <v>1.125</v>
      </c>
      <c r="K155" s="114"/>
      <c r="L155" s="115"/>
      <c r="M155" s="115"/>
      <c r="N155" s="124">
        <f>tvalUFM</f>
        <v>30</v>
      </c>
      <c r="O155" s="124"/>
      <c r="P155" s="125"/>
      <c r="Q155" s="131" t="s">
        <v>37</v>
      </c>
      <c r="R155" s="118">
        <f t="shared" ca="1" si="33"/>
        <v>44033</v>
      </c>
      <c r="S155" s="118">
        <f t="shared" ca="1" si="32"/>
        <v>44076</v>
      </c>
      <c r="T155" s="119"/>
      <c r="U155" s="119"/>
      <c r="V155" s="120"/>
      <c r="W155" s="119"/>
      <c r="X155" s="121"/>
      <c r="Y155" s="121"/>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c r="NZ155" s="123"/>
    </row>
    <row r="156" spans="1:390" s="122" customFormat="1" ht="12">
      <c r="A156" s="138"/>
      <c r="B156" s="138"/>
      <c r="C156" s="139"/>
      <c r="D156" s="110">
        <v>2</v>
      </c>
      <c r="E156" s="111" t="str">
        <f t="shared" ref="E156:E161" si="35">IF(D156="","",IF(D156&gt;prevLevel,IF(prevWBS="","1",prevWBS)&amp;REPT(".1",D156-MAX(prevLevel,1)),IF(ISERROR(FIND(".",prevWBS)),REPT("1.",D156-1)&amp;IFERROR(VALUE(prevWBS)+1,"1"),IF(D156=1,"",IFERROR(LEFT(prevWBS,FIND("^",SUBSTITUTE(prevWBS,".","^",D156-1))),""))&amp;VALUE(TRIM(MID(SUBSTITUTE(prevWBS,".",REPT(" ",LEN(prevWBS))),(D156-1)*LEN(prevWBS)+1,LEN(prevWBS))))+1)))</f>
        <v>1.144</v>
      </c>
      <c r="F156" s="113" t="s">
        <v>290</v>
      </c>
      <c r="G156" s="113"/>
      <c r="H156" s="113"/>
      <c r="I156" s="114" t="str">
        <f>E148</f>
        <v>1.136</v>
      </c>
      <c r="J156" s="114"/>
      <c r="K156" s="114"/>
      <c r="L156" s="115"/>
      <c r="M156" s="115"/>
      <c r="N156" s="124">
        <f>tfabNIST</f>
        <v>30</v>
      </c>
      <c r="O156" s="124"/>
      <c r="P156" s="125"/>
      <c r="Q156" s="116"/>
      <c r="R156" s="118">
        <f t="shared" ca="1" si="33"/>
        <v>43879</v>
      </c>
      <c r="S156" s="118">
        <f t="shared" ca="1" si="32"/>
        <v>43920</v>
      </c>
      <c r="T156" s="119"/>
      <c r="U156" s="119"/>
      <c r="V156" s="120"/>
      <c r="W156" s="119"/>
      <c r="X156" s="121"/>
      <c r="Y156" s="121"/>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c r="NZ156" s="123"/>
    </row>
    <row r="157" spans="1:390" s="122" customFormat="1" ht="12">
      <c r="A157" s="138"/>
      <c r="B157" s="138"/>
      <c r="C157" s="139"/>
      <c r="D157" s="110">
        <v>2</v>
      </c>
      <c r="E157" s="111" t="str">
        <f t="shared" si="35"/>
        <v>1.145</v>
      </c>
      <c r="F157" s="113" t="s">
        <v>336</v>
      </c>
      <c r="G157" s="113" t="s">
        <v>429</v>
      </c>
      <c r="H157" s="113"/>
      <c r="I157" s="114" t="str">
        <f>E156</f>
        <v>1.144</v>
      </c>
      <c r="J157" s="114" t="str">
        <f>E115</f>
        <v>1.103</v>
      </c>
      <c r="K157" s="114" t="str">
        <f>E149</f>
        <v>1.137</v>
      </c>
      <c r="L157" s="115"/>
      <c r="M157" s="115"/>
      <c r="N157" s="124">
        <f>tassNIST</f>
        <v>6</v>
      </c>
      <c r="O157" s="124"/>
      <c r="P157" s="125"/>
      <c r="Q157" s="131" t="s">
        <v>34</v>
      </c>
      <c r="R157" s="118">
        <f t="shared" ca="1" si="33"/>
        <v>43936</v>
      </c>
      <c r="S157" s="118">
        <f t="shared" ca="1" si="32"/>
        <v>43943</v>
      </c>
      <c r="T157" s="119"/>
      <c r="U157" s="119"/>
      <c r="V157" s="120"/>
      <c r="W157" s="119"/>
      <c r="X157" s="121"/>
      <c r="Y157" s="121"/>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c r="NZ157" s="123"/>
    </row>
    <row r="158" spans="1:390" s="122" customFormat="1" ht="12">
      <c r="A158" s="138"/>
      <c r="B158" s="138"/>
      <c r="C158" s="139"/>
      <c r="D158" s="110">
        <v>2</v>
      </c>
      <c r="E158" s="111" t="str">
        <f t="shared" si="35"/>
        <v>1.146</v>
      </c>
      <c r="F158" s="113" t="s">
        <v>289</v>
      </c>
      <c r="G158" s="135" t="s">
        <v>367</v>
      </c>
      <c r="H158" s="113" t="s">
        <v>376</v>
      </c>
      <c r="I158" s="114" t="str">
        <f>E157</f>
        <v>1.145</v>
      </c>
      <c r="J158" s="114" t="str">
        <f>E150</f>
        <v>1.138</v>
      </c>
      <c r="K158" s="114"/>
      <c r="L158" s="115"/>
      <c r="M158" s="115"/>
      <c r="N158" s="124">
        <f>tvalUFM</f>
        <v>30</v>
      </c>
      <c r="O158" s="124"/>
      <c r="P158" s="125"/>
      <c r="Q158" s="131" t="s">
        <v>39</v>
      </c>
      <c r="R158" s="118">
        <f t="shared" ca="1" si="33"/>
        <v>44049</v>
      </c>
      <c r="S158" s="136">
        <f t="shared" ca="1" si="32"/>
        <v>44092</v>
      </c>
      <c r="T158" s="119"/>
      <c r="U158" s="119"/>
      <c r="V158" s="120"/>
      <c r="W158" s="119"/>
      <c r="X158" s="121"/>
      <c r="Y158" s="121"/>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c r="NZ158" s="123"/>
    </row>
    <row r="159" spans="1:390" s="122" customFormat="1" ht="12">
      <c r="A159" s="138"/>
      <c r="B159" s="138"/>
      <c r="C159" s="139"/>
      <c r="D159" s="110">
        <v>2</v>
      </c>
      <c r="E159" s="111" t="str">
        <f t="shared" si="35"/>
        <v>1.147</v>
      </c>
      <c r="F159" s="113" t="s">
        <v>337</v>
      </c>
      <c r="G159" s="113"/>
      <c r="H159" s="113"/>
      <c r="I159" s="114" t="str">
        <f>E151</f>
        <v>1.139</v>
      </c>
      <c r="J159" s="114"/>
      <c r="K159" s="114"/>
      <c r="L159" s="115"/>
      <c r="M159" s="115"/>
      <c r="N159" s="124">
        <f>tfabUCB/2</f>
        <v>25</v>
      </c>
      <c r="O159" s="124"/>
      <c r="P159" s="125"/>
      <c r="Q159" s="116">
        <v>2</v>
      </c>
      <c r="R159" s="118">
        <f t="shared" ca="1" si="33"/>
        <v>43997</v>
      </c>
      <c r="S159" s="118">
        <f t="shared" ca="1" si="32"/>
        <v>44029</v>
      </c>
      <c r="T159" s="119"/>
      <c r="U159" s="119"/>
      <c r="V159" s="120"/>
      <c r="W159" s="119"/>
      <c r="X159" s="121"/>
      <c r="Y159" s="121"/>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c r="NZ159" s="123"/>
    </row>
    <row r="160" spans="1:390" s="122" customFormat="1" ht="12">
      <c r="A160" s="138"/>
      <c r="B160" s="138"/>
      <c r="C160" s="139"/>
      <c r="D160" s="110">
        <v>2</v>
      </c>
      <c r="E160" s="111" t="str">
        <f t="shared" si="35"/>
        <v>1.148</v>
      </c>
      <c r="F160" s="113" t="s">
        <v>338</v>
      </c>
      <c r="G160" s="145" t="s">
        <v>438</v>
      </c>
      <c r="H160" s="113"/>
      <c r="I160" s="114" t="str">
        <f>E159</f>
        <v>1.147</v>
      </c>
      <c r="J160" s="114" t="str">
        <f>E116</f>
        <v>1.104</v>
      </c>
      <c r="K160" s="114" t="str">
        <f>E154</f>
        <v>1.142</v>
      </c>
      <c r="L160" s="115"/>
      <c r="M160" s="115"/>
      <c r="N160" s="124">
        <f>tassUCB/2</f>
        <v>3.5</v>
      </c>
      <c r="O160" s="124"/>
      <c r="P160" s="125"/>
      <c r="Q160" s="131">
        <v>3</v>
      </c>
      <c r="R160" s="118">
        <f t="shared" ca="1" si="33"/>
        <v>44032</v>
      </c>
      <c r="S160" s="118">
        <f t="shared" ca="1" si="32"/>
        <v>44034</v>
      </c>
      <c r="T160" s="119"/>
      <c r="U160" s="119"/>
      <c r="V160" s="120"/>
      <c r="W160" s="119"/>
      <c r="X160" s="121"/>
      <c r="Y160" s="121"/>
      <c r="AA160" s="123"/>
      <c r="AB160" s="123"/>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23"/>
      <c r="BV160" s="123"/>
      <c r="BW160" s="123"/>
      <c r="BX160" s="123"/>
      <c r="BY160" s="123"/>
      <c r="BZ160" s="123"/>
      <c r="CA160" s="123"/>
      <c r="CB160" s="123"/>
      <c r="CC160" s="123"/>
      <c r="CD160" s="123"/>
      <c r="CE160" s="123"/>
      <c r="CF160" s="123"/>
      <c r="CG160" s="123"/>
      <c r="CH160" s="123"/>
      <c r="CI160" s="123"/>
      <c r="CJ160" s="123"/>
      <c r="CK160" s="123"/>
      <c r="CL160" s="123"/>
      <c r="CM160" s="123"/>
      <c r="CN160" s="123"/>
      <c r="CO160" s="123"/>
      <c r="CP160" s="123"/>
      <c r="CQ160" s="123"/>
      <c r="CR160" s="123"/>
      <c r="CS160" s="123"/>
      <c r="CT160" s="123"/>
      <c r="CU160" s="123"/>
      <c r="CV160" s="123"/>
      <c r="CW160" s="123"/>
      <c r="CX160" s="123"/>
      <c r="CY160" s="123"/>
      <c r="CZ160" s="123"/>
      <c r="DA160" s="123"/>
      <c r="DB160" s="123"/>
      <c r="DC160" s="123"/>
      <c r="DD160" s="123"/>
      <c r="DE160" s="123"/>
      <c r="DF160" s="123"/>
      <c r="DG160" s="123"/>
      <c r="DH160" s="123"/>
      <c r="DI160" s="123"/>
      <c r="DJ160" s="123"/>
      <c r="DK160" s="123"/>
      <c r="DL160" s="123"/>
      <c r="DM160" s="123"/>
      <c r="DN160" s="123"/>
      <c r="DO160" s="123"/>
      <c r="DP160" s="123"/>
      <c r="DQ160" s="123"/>
      <c r="DR160" s="123"/>
      <c r="DS160" s="123"/>
      <c r="DT160" s="123"/>
      <c r="DU160" s="123"/>
      <c r="DV160" s="123"/>
      <c r="DW160" s="123"/>
      <c r="DX160" s="123"/>
      <c r="DY160" s="123"/>
      <c r="DZ160" s="123"/>
      <c r="EA160" s="123"/>
      <c r="EB160" s="123"/>
      <c r="EC160" s="123"/>
      <c r="ED160" s="123"/>
      <c r="EE160" s="123"/>
      <c r="EF160" s="123"/>
      <c r="EG160" s="123"/>
      <c r="EH160" s="123"/>
      <c r="EI160" s="123"/>
      <c r="EJ160" s="123"/>
      <c r="EK160" s="123"/>
      <c r="EL160" s="123"/>
      <c r="EM160" s="123"/>
      <c r="EN160" s="123"/>
      <c r="EO160" s="123"/>
      <c r="EP160" s="123"/>
      <c r="EQ160" s="123"/>
      <c r="ER160" s="123"/>
      <c r="ES160" s="123"/>
      <c r="ET160" s="123"/>
      <c r="EU160" s="123"/>
      <c r="EV160" s="123"/>
      <c r="EW160" s="123"/>
      <c r="EX160" s="123"/>
      <c r="EY160" s="123"/>
      <c r="EZ160" s="123"/>
      <c r="FA160" s="123"/>
      <c r="FB160" s="123"/>
      <c r="FC160" s="123"/>
      <c r="FD160" s="123"/>
      <c r="FE160" s="123"/>
      <c r="FF160" s="123"/>
      <c r="FG160" s="123"/>
      <c r="FH160" s="123"/>
      <c r="FI160" s="123"/>
      <c r="FJ160" s="123"/>
      <c r="FK160" s="123"/>
      <c r="FL160" s="123"/>
      <c r="FM160" s="123"/>
      <c r="FN160" s="123"/>
      <c r="FO160" s="123"/>
      <c r="FP160" s="123"/>
      <c r="FQ160" s="123"/>
      <c r="FR160" s="123"/>
      <c r="FS160" s="123"/>
      <c r="FT160" s="123"/>
      <c r="FU160" s="123"/>
      <c r="FV160" s="123"/>
      <c r="FW160" s="123"/>
      <c r="FX160" s="123"/>
      <c r="FY160" s="123"/>
      <c r="FZ160" s="123"/>
      <c r="GA160" s="123"/>
      <c r="GB160" s="123"/>
      <c r="GC160" s="123"/>
      <c r="GD160" s="123"/>
      <c r="GE160" s="123"/>
      <c r="GF160" s="123"/>
      <c r="GG160" s="123"/>
      <c r="GH160" s="123"/>
      <c r="GI160" s="123"/>
      <c r="GJ160" s="123"/>
      <c r="GK160" s="123"/>
      <c r="GL160" s="123"/>
      <c r="GM160" s="123"/>
      <c r="GN160" s="123"/>
      <c r="GO160" s="123"/>
      <c r="GP160" s="123"/>
      <c r="GQ160" s="123"/>
      <c r="GR160" s="123"/>
      <c r="GS160" s="123"/>
      <c r="GT160" s="123"/>
      <c r="GU160" s="123"/>
      <c r="GV160" s="123"/>
      <c r="GW160" s="123"/>
      <c r="GX160" s="123"/>
      <c r="GY160" s="123"/>
      <c r="GZ160" s="123"/>
      <c r="HA160" s="123"/>
      <c r="HB160" s="123"/>
      <c r="HC160" s="123"/>
      <c r="HD160" s="123"/>
      <c r="HE160" s="123"/>
      <c r="HF160" s="123"/>
      <c r="HG160" s="123"/>
      <c r="HH160" s="123"/>
      <c r="HI160" s="123"/>
      <c r="HJ160" s="123"/>
      <c r="HK160" s="123"/>
      <c r="HL160" s="123"/>
      <c r="HM160" s="123"/>
      <c r="HN160" s="123"/>
      <c r="HO160" s="123"/>
      <c r="HP160" s="123"/>
      <c r="HQ160" s="123"/>
      <c r="HR160" s="123"/>
      <c r="HS160" s="123"/>
      <c r="HT160" s="123"/>
      <c r="HU160" s="123"/>
      <c r="HV160" s="123"/>
      <c r="HW160" s="123"/>
      <c r="HX160" s="123"/>
      <c r="HY160" s="123"/>
      <c r="HZ160" s="123"/>
      <c r="IA160" s="123"/>
      <c r="IB160" s="123"/>
      <c r="IC160" s="123"/>
      <c r="ID160" s="123"/>
      <c r="IE160" s="123"/>
      <c r="IF160" s="123"/>
      <c r="IG160" s="123"/>
      <c r="IH160" s="123"/>
      <c r="II160" s="123"/>
      <c r="IJ160" s="123"/>
      <c r="IK160" s="123"/>
      <c r="IL160" s="123"/>
      <c r="IM160" s="123"/>
      <c r="IN160" s="123"/>
      <c r="IO160" s="123"/>
      <c r="IP160" s="123"/>
      <c r="IQ160" s="123"/>
      <c r="IR160" s="123"/>
      <c r="IS160" s="123"/>
      <c r="IT160" s="123"/>
      <c r="IU160" s="123"/>
      <c r="IV160" s="123"/>
      <c r="IW160" s="123"/>
      <c r="IX160" s="123"/>
      <c r="IY160" s="123"/>
      <c r="IZ160" s="123"/>
      <c r="JA160" s="123"/>
      <c r="JB160" s="123"/>
      <c r="JC160" s="123"/>
      <c r="JD160" s="123"/>
      <c r="JE160" s="123"/>
      <c r="JF160" s="123"/>
      <c r="JG160" s="123"/>
      <c r="JH160" s="123"/>
      <c r="JI160" s="123"/>
      <c r="JJ160" s="123"/>
      <c r="JK160" s="123"/>
      <c r="JL160" s="123"/>
      <c r="JM160" s="123"/>
      <c r="JN160" s="123"/>
      <c r="JO160" s="123"/>
      <c r="JP160" s="123"/>
      <c r="JQ160" s="123"/>
      <c r="JR160" s="123"/>
      <c r="JS160" s="123"/>
      <c r="JT160" s="123"/>
      <c r="JU160" s="123"/>
      <c r="JV160" s="123"/>
      <c r="JW160" s="123"/>
      <c r="JX160" s="123"/>
      <c r="JY160" s="123"/>
      <c r="JZ160" s="123"/>
      <c r="KA160" s="123"/>
      <c r="KB160" s="123"/>
      <c r="KC160" s="123"/>
      <c r="KD160" s="123"/>
      <c r="KE160" s="123"/>
      <c r="KF160" s="123"/>
      <c r="KG160" s="123"/>
      <c r="KH160" s="123"/>
      <c r="KI160" s="123"/>
      <c r="KJ160" s="123"/>
      <c r="KK160" s="123"/>
      <c r="KL160" s="123"/>
      <c r="KM160" s="123"/>
      <c r="KN160" s="123"/>
      <c r="KO160" s="123"/>
      <c r="KP160" s="123"/>
      <c r="KQ160" s="123"/>
      <c r="KR160" s="123"/>
      <c r="KS160" s="123"/>
      <c r="KT160" s="123"/>
      <c r="KU160" s="123"/>
      <c r="KV160" s="123"/>
      <c r="KW160" s="123"/>
      <c r="KX160" s="123"/>
      <c r="KY160" s="123"/>
      <c r="KZ160" s="123"/>
      <c r="LA160" s="123"/>
      <c r="LB160" s="123"/>
      <c r="LC160" s="123"/>
      <c r="LD160" s="123"/>
      <c r="LE160" s="123"/>
      <c r="LF160" s="123"/>
      <c r="LG160" s="123"/>
      <c r="LH160" s="123"/>
      <c r="LI160" s="123"/>
      <c r="LJ160" s="123"/>
      <c r="LK160" s="123"/>
      <c r="LL160" s="123"/>
      <c r="LM160" s="123"/>
      <c r="LN160" s="123"/>
      <c r="LO160" s="123"/>
      <c r="LP160" s="123"/>
      <c r="LQ160" s="123"/>
      <c r="LR160" s="123"/>
      <c r="LS160" s="123"/>
      <c r="LT160" s="123"/>
      <c r="LU160" s="123"/>
      <c r="LV160" s="123"/>
      <c r="LW160" s="123"/>
      <c r="LX160" s="123"/>
      <c r="LY160" s="123"/>
      <c r="LZ160" s="123"/>
      <c r="MA160" s="123"/>
      <c r="MB160" s="123"/>
      <c r="MC160" s="123"/>
      <c r="MD160" s="123"/>
      <c r="ME160" s="123"/>
      <c r="MF160" s="123"/>
      <c r="MG160" s="123"/>
      <c r="MH160" s="123"/>
      <c r="MI160" s="123"/>
      <c r="MJ160" s="123"/>
      <c r="MK160" s="123"/>
      <c r="ML160" s="123"/>
      <c r="MM160" s="123"/>
      <c r="MN160" s="123"/>
      <c r="MO160" s="123"/>
      <c r="MP160" s="123"/>
      <c r="MQ160" s="123"/>
      <c r="MR160" s="123"/>
      <c r="MS160" s="123"/>
      <c r="MT160" s="123"/>
      <c r="MU160" s="123"/>
      <c r="MV160" s="123"/>
      <c r="MW160" s="123"/>
      <c r="MX160" s="123"/>
      <c r="MY160" s="123"/>
      <c r="MZ160" s="123"/>
      <c r="NA160" s="123"/>
      <c r="NB160" s="123"/>
      <c r="NC160" s="123"/>
      <c r="ND160" s="123"/>
      <c r="NE160" s="123"/>
      <c r="NF160" s="123"/>
      <c r="NG160" s="123"/>
      <c r="NH160" s="123"/>
      <c r="NI160" s="123"/>
      <c r="NJ160" s="123"/>
      <c r="NK160" s="123"/>
      <c r="NL160" s="123"/>
      <c r="NM160" s="123"/>
      <c r="NN160" s="123"/>
      <c r="NO160" s="123"/>
      <c r="NP160" s="123"/>
      <c r="NQ160" s="123"/>
      <c r="NR160" s="123"/>
      <c r="NS160" s="123"/>
      <c r="NT160" s="123"/>
      <c r="NU160" s="123"/>
      <c r="NV160" s="123"/>
      <c r="NW160" s="123"/>
      <c r="NX160" s="123"/>
      <c r="NY160" s="123"/>
      <c r="NZ160" s="123"/>
    </row>
    <row r="161" spans="1:390" s="122" customFormat="1" ht="12">
      <c r="A161" s="138"/>
      <c r="B161" s="138"/>
      <c r="C161" s="139"/>
      <c r="D161" s="110">
        <v>2</v>
      </c>
      <c r="E161" s="111" t="str">
        <f t="shared" si="35"/>
        <v>1.149</v>
      </c>
      <c r="F161" s="113" t="s">
        <v>292</v>
      </c>
      <c r="G161" s="113"/>
      <c r="H161" s="113"/>
      <c r="I161" s="114" t="str">
        <f>E160</f>
        <v>1.148</v>
      </c>
      <c r="J161" s="114" t="str">
        <f>E153</f>
        <v>1.141</v>
      </c>
      <c r="K161" s="114"/>
      <c r="L161" s="115"/>
      <c r="M161" s="115"/>
      <c r="N161" s="124">
        <f>tvalUFM</f>
        <v>30</v>
      </c>
      <c r="O161" s="124"/>
      <c r="P161" s="125"/>
      <c r="Q161" s="131" t="s">
        <v>38</v>
      </c>
      <c r="R161" s="118">
        <f t="shared" ca="1" si="33"/>
        <v>44124</v>
      </c>
      <c r="S161" s="118">
        <f t="shared" ca="1" si="32"/>
        <v>44167</v>
      </c>
      <c r="T161" s="119"/>
      <c r="U161" s="119"/>
      <c r="V161" s="120"/>
      <c r="W161" s="119"/>
      <c r="X161" s="121"/>
      <c r="Y161" s="121"/>
      <c r="AA161" s="123"/>
      <c r="AB161" s="123"/>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23"/>
      <c r="BV161" s="123"/>
      <c r="BW161" s="123"/>
      <c r="BX161" s="123"/>
      <c r="BY161" s="123"/>
      <c r="BZ161" s="123"/>
      <c r="CA161" s="123"/>
      <c r="CB161" s="123"/>
      <c r="CC161" s="123"/>
      <c r="CD161" s="123"/>
      <c r="CE161" s="123"/>
      <c r="CF161" s="123"/>
      <c r="CG161" s="123"/>
      <c r="CH161" s="123"/>
      <c r="CI161" s="123"/>
      <c r="CJ161" s="123"/>
      <c r="CK161" s="123"/>
      <c r="CL161" s="123"/>
      <c r="CM161" s="123"/>
      <c r="CN161" s="123"/>
      <c r="CO161" s="123"/>
      <c r="CP161" s="123"/>
      <c r="CQ161" s="123"/>
      <c r="CR161" s="123"/>
      <c r="CS161" s="123"/>
      <c r="CT161" s="123"/>
      <c r="CU161" s="123"/>
      <c r="CV161" s="123"/>
      <c r="CW161" s="123"/>
      <c r="CX161" s="123"/>
      <c r="CY161" s="123"/>
      <c r="CZ161" s="123"/>
      <c r="DA161" s="123"/>
      <c r="DB161" s="123"/>
      <c r="DC161" s="123"/>
      <c r="DD161" s="123"/>
      <c r="DE161" s="123"/>
      <c r="DF161" s="123"/>
      <c r="DG161" s="123"/>
      <c r="DH161" s="123"/>
      <c r="DI161" s="123"/>
      <c r="DJ161" s="123"/>
      <c r="DK161" s="123"/>
      <c r="DL161" s="123"/>
      <c r="DM161" s="123"/>
      <c r="DN161" s="123"/>
      <c r="DO161" s="123"/>
      <c r="DP161" s="123"/>
      <c r="DQ161" s="123"/>
      <c r="DR161" s="123"/>
      <c r="DS161" s="123"/>
      <c r="DT161" s="123"/>
      <c r="DU161" s="123"/>
      <c r="DV161" s="123"/>
      <c r="DW161" s="123"/>
      <c r="DX161" s="123"/>
      <c r="DY161" s="123"/>
      <c r="DZ161" s="123"/>
      <c r="EA161" s="123"/>
      <c r="EB161" s="123"/>
      <c r="EC161" s="123"/>
      <c r="ED161" s="123"/>
      <c r="EE161" s="123"/>
      <c r="EF161" s="123"/>
      <c r="EG161" s="123"/>
      <c r="EH161" s="123"/>
      <c r="EI161" s="123"/>
      <c r="EJ161" s="123"/>
      <c r="EK161" s="123"/>
      <c r="EL161" s="123"/>
      <c r="EM161" s="123"/>
      <c r="EN161" s="123"/>
      <c r="EO161" s="123"/>
      <c r="EP161" s="123"/>
      <c r="EQ161" s="123"/>
      <c r="ER161" s="123"/>
      <c r="ES161" s="123"/>
      <c r="ET161" s="123"/>
      <c r="EU161" s="123"/>
      <c r="EV161" s="123"/>
      <c r="EW161" s="123"/>
      <c r="EX161" s="123"/>
      <c r="EY161" s="123"/>
      <c r="EZ161" s="123"/>
      <c r="FA161" s="123"/>
      <c r="FB161" s="123"/>
      <c r="FC161" s="123"/>
      <c r="FD161" s="123"/>
      <c r="FE161" s="123"/>
      <c r="FF161" s="123"/>
      <c r="FG161" s="123"/>
      <c r="FH161" s="123"/>
      <c r="FI161" s="123"/>
      <c r="FJ161" s="123"/>
      <c r="FK161" s="123"/>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123"/>
      <c r="GS161" s="123"/>
      <c r="GT161" s="123"/>
      <c r="GU161" s="123"/>
      <c r="GV161" s="123"/>
      <c r="GW161" s="123"/>
      <c r="GX161" s="123"/>
      <c r="GY161" s="123"/>
      <c r="GZ161" s="123"/>
      <c r="HA161" s="123"/>
      <c r="HB161" s="123"/>
      <c r="HC161" s="123"/>
      <c r="HD161" s="123"/>
      <c r="HE161" s="123"/>
      <c r="HF161" s="123"/>
      <c r="HG161" s="123"/>
      <c r="HH161" s="123"/>
      <c r="HI161" s="123"/>
      <c r="HJ161" s="123"/>
      <c r="HK161" s="123"/>
      <c r="HL161" s="123"/>
      <c r="HM161" s="123"/>
      <c r="HN161" s="123"/>
      <c r="HO161" s="123"/>
      <c r="HP161" s="123"/>
      <c r="HQ161" s="123"/>
      <c r="HR161" s="123"/>
      <c r="HS161" s="123"/>
      <c r="HT161" s="123"/>
      <c r="HU161" s="123"/>
      <c r="HV161" s="123"/>
      <c r="HW161" s="123"/>
      <c r="HX161" s="123"/>
      <c r="HY161" s="123"/>
      <c r="HZ161" s="123"/>
      <c r="IA161" s="123"/>
      <c r="IB161" s="123"/>
      <c r="IC161" s="123"/>
      <c r="ID161" s="123"/>
      <c r="IE161" s="123"/>
      <c r="IF161" s="123"/>
      <c r="IG161" s="123"/>
      <c r="IH161" s="123"/>
      <c r="II161" s="123"/>
      <c r="IJ161" s="123"/>
      <c r="IK161" s="123"/>
      <c r="IL161" s="123"/>
      <c r="IM161" s="123"/>
      <c r="IN161" s="123"/>
      <c r="IO161" s="123"/>
      <c r="IP161" s="123"/>
      <c r="IQ161" s="123"/>
      <c r="IR161" s="123"/>
      <c r="IS161" s="123"/>
      <c r="IT161" s="123"/>
      <c r="IU161" s="123"/>
      <c r="IV161" s="123"/>
      <c r="IW161" s="123"/>
      <c r="IX161" s="123"/>
      <c r="IY161" s="123"/>
      <c r="IZ161" s="123"/>
      <c r="JA161" s="123"/>
      <c r="JB161" s="123"/>
      <c r="JC161" s="123"/>
      <c r="JD161" s="123"/>
      <c r="JE161" s="123"/>
      <c r="JF161" s="123"/>
      <c r="JG161" s="123"/>
      <c r="JH161" s="123"/>
      <c r="JI161" s="123"/>
      <c r="JJ161" s="123"/>
      <c r="JK161" s="123"/>
      <c r="JL161" s="123"/>
      <c r="JM161" s="123"/>
      <c r="JN161" s="123"/>
      <c r="JO161" s="123"/>
      <c r="JP161" s="123"/>
      <c r="JQ161" s="123"/>
      <c r="JR161" s="123"/>
      <c r="JS161" s="123"/>
      <c r="JT161" s="123"/>
      <c r="JU161" s="123"/>
      <c r="JV161" s="123"/>
      <c r="JW161" s="123"/>
      <c r="JX161" s="123"/>
      <c r="JY161" s="123"/>
      <c r="JZ161" s="123"/>
      <c r="KA161" s="123"/>
      <c r="KB161" s="123"/>
      <c r="KC161" s="123"/>
      <c r="KD161" s="123"/>
      <c r="KE161" s="123"/>
      <c r="KF161" s="123"/>
      <c r="KG161" s="123"/>
      <c r="KH161" s="123"/>
      <c r="KI161" s="123"/>
      <c r="KJ161" s="123"/>
      <c r="KK161" s="123"/>
      <c r="KL161" s="123"/>
      <c r="KM161" s="123"/>
      <c r="KN161" s="123"/>
      <c r="KO161" s="123"/>
      <c r="KP161" s="123"/>
      <c r="KQ161" s="123"/>
      <c r="KR161" s="123"/>
      <c r="KS161" s="123"/>
      <c r="KT161" s="123"/>
      <c r="KU161" s="123"/>
      <c r="KV161" s="123"/>
      <c r="KW161" s="123"/>
      <c r="KX161" s="123"/>
      <c r="KY161" s="123"/>
      <c r="KZ161" s="123"/>
      <c r="LA161" s="123"/>
      <c r="LB161" s="123"/>
      <c r="LC161" s="123"/>
      <c r="LD161" s="123"/>
      <c r="LE161" s="123"/>
      <c r="LF161" s="123"/>
      <c r="LG161" s="123"/>
      <c r="LH161" s="123"/>
      <c r="LI161" s="123"/>
      <c r="LJ161" s="123"/>
      <c r="LK161" s="123"/>
      <c r="LL161" s="123"/>
      <c r="LM161" s="123"/>
      <c r="LN161" s="123"/>
      <c r="LO161" s="123"/>
      <c r="LP161" s="123"/>
      <c r="LQ161" s="123"/>
      <c r="LR161" s="123"/>
      <c r="LS161" s="123"/>
      <c r="LT161" s="123"/>
      <c r="LU161" s="123"/>
      <c r="LV161" s="123"/>
      <c r="LW161" s="123"/>
      <c r="LX161" s="123"/>
      <c r="LY161" s="123"/>
      <c r="LZ161" s="123"/>
      <c r="MA161" s="123"/>
      <c r="MB161" s="123"/>
      <c r="MC161" s="123"/>
      <c r="MD161" s="123"/>
      <c r="ME161" s="123"/>
      <c r="MF161" s="123"/>
      <c r="MG161" s="123"/>
      <c r="MH161" s="123"/>
      <c r="MI161" s="123"/>
      <c r="MJ161" s="123"/>
      <c r="MK161" s="123"/>
      <c r="ML161" s="123"/>
      <c r="MM161" s="123"/>
      <c r="MN161" s="123"/>
      <c r="MO161" s="123"/>
      <c r="MP161" s="123"/>
      <c r="MQ161" s="123"/>
      <c r="MR161" s="123"/>
      <c r="MS161" s="123"/>
      <c r="MT161" s="123"/>
      <c r="MU161" s="123"/>
      <c r="MV161" s="123"/>
      <c r="MW161" s="123"/>
      <c r="MX161" s="123"/>
      <c r="MY161" s="123"/>
      <c r="MZ161" s="123"/>
      <c r="NA161" s="123"/>
      <c r="NB161" s="123"/>
      <c r="NC161" s="123"/>
      <c r="ND161" s="123"/>
      <c r="NE161" s="123"/>
      <c r="NF161" s="123"/>
      <c r="NG161" s="123"/>
      <c r="NH161" s="123"/>
      <c r="NI161" s="123"/>
      <c r="NJ161" s="123"/>
      <c r="NK161" s="123"/>
      <c r="NL161" s="123"/>
      <c r="NM161" s="123"/>
      <c r="NN161" s="123"/>
      <c r="NO161" s="123"/>
      <c r="NP161" s="123"/>
      <c r="NQ161" s="123"/>
      <c r="NR161" s="123"/>
      <c r="NS161" s="123"/>
      <c r="NT161" s="123"/>
      <c r="NU161" s="123"/>
      <c r="NV161" s="123"/>
      <c r="NW161" s="123"/>
      <c r="NX161" s="123"/>
      <c r="NY161" s="123"/>
      <c r="NZ161" s="123"/>
    </row>
    <row r="162" spans="1:390" s="122" customFormat="1" ht="12">
      <c r="A162" s="138"/>
      <c r="B162" s="138"/>
      <c r="C162" s="139"/>
      <c r="D162" s="110">
        <v>2</v>
      </c>
      <c r="E162" s="111" t="str">
        <f t="shared" ref="E162:E170" si="36">IF(D162="","",IF(D162&gt;prevLevel,IF(prevWBS="","1",prevWBS)&amp;REPT(".1",D162-MAX(prevLevel,1)),IF(ISERROR(FIND(".",prevWBS)),REPT("1.",D162-1)&amp;IFERROR(VALUE(prevWBS)+1,"1"),IF(D162=1,"",IFERROR(LEFT(prevWBS,FIND("^",SUBSTITUTE(prevWBS,".","^",D162-1))),""))&amp;VALUE(TRIM(MID(SUBSTITUTE(prevWBS,".",REPT(" ",LEN(prevWBS))),(D162-1)*LEN(prevWBS)+1,LEN(prevWBS))))+1)))</f>
        <v>1.150</v>
      </c>
      <c r="F162" s="113" t="s">
        <v>290</v>
      </c>
      <c r="G162" s="113"/>
      <c r="H162" s="113"/>
      <c r="I162" s="114" t="str">
        <f>E156</f>
        <v>1.144</v>
      </c>
      <c r="J162" s="114"/>
      <c r="K162" s="114"/>
      <c r="L162" s="115"/>
      <c r="M162" s="115"/>
      <c r="N162" s="124">
        <v>40</v>
      </c>
      <c r="O162" s="124"/>
      <c r="P162" s="125"/>
      <c r="Q162" s="116"/>
      <c r="R162" s="118">
        <f t="shared" ca="1" si="33"/>
        <v>43921</v>
      </c>
      <c r="S162" s="118">
        <f t="shared" ca="1" si="32"/>
        <v>43980</v>
      </c>
      <c r="T162" s="119"/>
      <c r="U162" s="119"/>
      <c r="V162" s="120"/>
      <c r="W162" s="119"/>
      <c r="X162" s="121"/>
      <c r="Y162" s="121"/>
      <c r="AA162" s="123"/>
      <c r="AB162" s="123"/>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23"/>
      <c r="CK162" s="123"/>
      <c r="CL162" s="123"/>
      <c r="CM162" s="123"/>
      <c r="CN162" s="123"/>
      <c r="CO162" s="123"/>
      <c r="CP162" s="123"/>
      <c r="CQ162" s="123"/>
      <c r="CR162" s="123"/>
      <c r="CS162" s="123"/>
      <c r="CT162" s="123"/>
      <c r="CU162" s="123"/>
      <c r="CV162" s="123"/>
      <c r="CW162" s="123"/>
      <c r="CX162" s="123"/>
      <c r="CY162" s="123"/>
      <c r="CZ162" s="123"/>
      <c r="DA162" s="123"/>
      <c r="DB162" s="123"/>
      <c r="DC162" s="123"/>
      <c r="DD162" s="123"/>
      <c r="DE162" s="123"/>
      <c r="DF162" s="123"/>
      <c r="DG162" s="123"/>
      <c r="DH162" s="123"/>
      <c r="DI162" s="123"/>
      <c r="DJ162" s="123"/>
      <c r="DK162" s="123"/>
      <c r="DL162" s="123"/>
      <c r="DM162" s="123"/>
      <c r="DN162" s="123"/>
      <c r="DO162" s="123"/>
      <c r="DP162" s="123"/>
      <c r="DQ162" s="123"/>
      <c r="DR162" s="123"/>
      <c r="DS162" s="123"/>
      <c r="DT162" s="123"/>
      <c r="DU162" s="123"/>
      <c r="DV162" s="123"/>
      <c r="DW162" s="123"/>
      <c r="DX162" s="123"/>
      <c r="DY162" s="123"/>
      <c r="DZ162" s="123"/>
      <c r="EA162" s="123"/>
      <c r="EB162" s="123"/>
      <c r="EC162" s="123"/>
      <c r="ED162" s="123"/>
      <c r="EE162" s="123"/>
      <c r="EF162" s="123"/>
      <c r="EG162" s="123"/>
      <c r="EH162" s="123"/>
      <c r="EI162" s="123"/>
      <c r="EJ162" s="123"/>
      <c r="EK162" s="123"/>
      <c r="EL162" s="123"/>
      <c r="EM162" s="123"/>
      <c r="EN162" s="123"/>
      <c r="EO162" s="123"/>
      <c r="EP162" s="123"/>
      <c r="EQ162" s="123"/>
      <c r="ER162" s="123"/>
      <c r="ES162" s="123"/>
      <c r="ET162" s="123"/>
      <c r="EU162" s="123"/>
      <c r="EV162" s="123"/>
      <c r="EW162" s="123"/>
      <c r="EX162" s="123"/>
      <c r="EY162" s="123"/>
      <c r="EZ162" s="123"/>
      <c r="FA162" s="123"/>
      <c r="FB162" s="123"/>
      <c r="FC162" s="123"/>
      <c r="FD162" s="123"/>
      <c r="FE162" s="123"/>
      <c r="FF162" s="123"/>
      <c r="FG162" s="123"/>
      <c r="FH162" s="123"/>
      <c r="FI162" s="123"/>
      <c r="FJ162" s="123"/>
      <c r="FK162" s="123"/>
      <c r="FL162" s="123"/>
      <c r="FM162" s="123"/>
      <c r="FN162" s="123"/>
      <c r="FO162" s="123"/>
      <c r="FP162" s="123"/>
      <c r="FQ162" s="123"/>
      <c r="FR162" s="123"/>
      <c r="FS162" s="123"/>
      <c r="FT162" s="123"/>
      <c r="FU162" s="123"/>
      <c r="FV162" s="123"/>
      <c r="FW162" s="123"/>
      <c r="FX162" s="123"/>
      <c r="FY162" s="123"/>
      <c r="FZ162" s="123"/>
      <c r="GA162" s="123"/>
      <c r="GB162" s="123"/>
      <c r="GC162" s="123"/>
      <c r="GD162" s="123"/>
      <c r="GE162" s="123"/>
      <c r="GF162" s="123"/>
      <c r="GG162" s="123"/>
      <c r="GH162" s="123"/>
      <c r="GI162" s="123"/>
      <c r="GJ162" s="123"/>
      <c r="GK162" s="123"/>
      <c r="GL162" s="123"/>
      <c r="GM162" s="123"/>
      <c r="GN162" s="123"/>
      <c r="GO162" s="123"/>
      <c r="GP162" s="123"/>
      <c r="GQ162" s="123"/>
      <c r="GR162" s="123"/>
      <c r="GS162" s="123"/>
      <c r="GT162" s="123"/>
      <c r="GU162" s="123"/>
      <c r="GV162" s="123"/>
      <c r="GW162" s="123"/>
      <c r="GX162" s="123"/>
      <c r="GY162" s="123"/>
      <c r="GZ162" s="123"/>
      <c r="HA162" s="123"/>
      <c r="HB162" s="123"/>
      <c r="HC162" s="123"/>
      <c r="HD162" s="123"/>
      <c r="HE162" s="123"/>
      <c r="HF162" s="123"/>
      <c r="HG162" s="123"/>
      <c r="HH162" s="123"/>
      <c r="HI162" s="123"/>
      <c r="HJ162" s="123"/>
      <c r="HK162" s="123"/>
      <c r="HL162" s="123"/>
      <c r="HM162" s="123"/>
      <c r="HN162" s="123"/>
      <c r="HO162" s="123"/>
      <c r="HP162" s="123"/>
      <c r="HQ162" s="123"/>
      <c r="HR162" s="123"/>
      <c r="HS162" s="123"/>
      <c r="HT162" s="123"/>
      <c r="HU162" s="123"/>
      <c r="HV162" s="123"/>
      <c r="HW162" s="123"/>
      <c r="HX162" s="123"/>
      <c r="HY162" s="123"/>
      <c r="HZ162" s="123"/>
      <c r="IA162" s="123"/>
      <c r="IB162" s="123"/>
      <c r="IC162" s="123"/>
      <c r="ID162" s="123"/>
      <c r="IE162" s="123"/>
      <c r="IF162" s="123"/>
      <c r="IG162" s="123"/>
      <c r="IH162" s="123"/>
      <c r="II162" s="123"/>
      <c r="IJ162" s="123"/>
      <c r="IK162" s="123"/>
      <c r="IL162" s="123"/>
      <c r="IM162" s="123"/>
      <c r="IN162" s="123"/>
      <c r="IO162" s="123"/>
      <c r="IP162" s="123"/>
      <c r="IQ162" s="123"/>
      <c r="IR162" s="123"/>
      <c r="IS162" s="123"/>
      <c r="IT162" s="123"/>
      <c r="IU162" s="123"/>
      <c r="IV162" s="123"/>
      <c r="IW162" s="123"/>
      <c r="IX162" s="123"/>
      <c r="IY162" s="123"/>
      <c r="IZ162" s="123"/>
      <c r="JA162" s="123"/>
      <c r="JB162" s="123"/>
      <c r="JC162" s="123"/>
      <c r="JD162" s="123"/>
      <c r="JE162" s="123"/>
      <c r="JF162" s="123"/>
      <c r="JG162" s="123"/>
      <c r="JH162" s="123"/>
      <c r="JI162" s="123"/>
      <c r="JJ162" s="123"/>
      <c r="JK162" s="123"/>
      <c r="JL162" s="123"/>
      <c r="JM162" s="123"/>
      <c r="JN162" s="123"/>
      <c r="JO162" s="123"/>
      <c r="JP162" s="123"/>
      <c r="JQ162" s="123"/>
      <c r="JR162" s="123"/>
      <c r="JS162" s="123"/>
      <c r="JT162" s="123"/>
      <c r="JU162" s="123"/>
      <c r="JV162" s="123"/>
      <c r="JW162" s="123"/>
      <c r="JX162" s="123"/>
      <c r="JY162" s="123"/>
      <c r="JZ162" s="123"/>
      <c r="KA162" s="123"/>
      <c r="KB162" s="123"/>
      <c r="KC162" s="123"/>
      <c r="KD162" s="123"/>
      <c r="KE162" s="123"/>
      <c r="KF162" s="123"/>
      <c r="KG162" s="123"/>
      <c r="KH162" s="123"/>
      <c r="KI162" s="123"/>
      <c r="KJ162" s="123"/>
      <c r="KK162" s="123"/>
      <c r="KL162" s="123"/>
      <c r="KM162" s="123"/>
      <c r="KN162" s="123"/>
      <c r="KO162" s="123"/>
      <c r="KP162" s="123"/>
      <c r="KQ162" s="123"/>
      <c r="KR162" s="123"/>
      <c r="KS162" s="123"/>
      <c r="KT162" s="123"/>
      <c r="KU162" s="123"/>
      <c r="KV162" s="123"/>
      <c r="KW162" s="123"/>
      <c r="KX162" s="123"/>
      <c r="KY162" s="123"/>
      <c r="KZ162" s="123"/>
      <c r="LA162" s="123"/>
      <c r="LB162" s="123"/>
      <c r="LC162" s="123"/>
      <c r="LD162" s="123"/>
      <c r="LE162" s="123"/>
      <c r="LF162" s="123"/>
      <c r="LG162" s="123"/>
      <c r="LH162" s="123"/>
      <c r="LI162" s="123"/>
      <c r="LJ162" s="123"/>
      <c r="LK162" s="123"/>
      <c r="LL162" s="123"/>
      <c r="LM162" s="123"/>
      <c r="LN162" s="123"/>
      <c r="LO162" s="123"/>
      <c r="LP162" s="123"/>
      <c r="LQ162" s="123"/>
      <c r="LR162" s="123"/>
      <c r="LS162" s="123"/>
      <c r="LT162" s="123"/>
      <c r="LU162" s="123"/>
      <c r="LV162" s="123"/>
      <c r="LW162" s="123"/>
      <c r="LX162" s="123"/>
      <c r="LY162" s="123"/>
      <c r="LZ162" s="123"/>
      <c r="MA162" s="123"/>
      <c r="MB162" s="123"/>
      <c r="MC162" s="123"/>
      <c r="MD162" s="123"/>
      <c r="ME162" s="123"/>
      <c r="MF162" s="123"/>
      <c r="MG162" s="123"/>
      <c r="MH162" s="123"/>
      <c r="MI162" s="123"/>
      <c r="MJ162" s="123"/>
      <c r="MK162" s="123"/>
      <c r="ML162" s="123"/>
      <c r="MM162" s="123"/>
      <c r="MN162" s="123"/>
      <c r="MO162" s="123"/>
      <c r="MP162" s="123"/>
      <c r="MQ162" s="123"/>
      <c r="MR162" s="123"/>
      <c r="MS162" s="123"/>
      <c r="MT162" s="123"/>
      <c r="MU162" s="123"/>
      <c r="MV162" s="123"/>
      <c r="MW162" s="123"/>
      <c r="MX162" s="123"/>
      <c r="MY162" s="123"/>
      <c r="MZ162" s="123"/>
      <c r="NA162" s="123"/>
      <c r="NB162" s="123"/>
      <c r="NC162" s="123"/>
      <c r="ND162" s="123"/>
      <c r="NE162" s="123"/>
      <c r="NF162" s="123"/>
      <c r="NG162" s="123"/>
      <c r="NH162" s="123"/>
      <c r="NI162" s="123"/>
      <c r="NJ162" s="123"/>
      <c r="NK162" s="123"/>
      <c r="NL162" s="123"/>
      <c r="NM162" s="123"/>
      <c r="NN162" s="123"/>
      <c r="NO162" s="123"/>
      <c r="NP162" s="123"/>
      <c r="NQ162" s="123"/>
      <c r="NR162" s="123"/>
      <c r="NS162" s="123"/>
      <c r="NT162" s="123"/>
      <c r="NU162" s="123"/>
      <c r="NV162" s="123"/>
      <c r="NW162" s="123"/>
      <c r="NX162" s="123"/>
      <c r="NY162" s="123"/>
      <c r="NZ162" s="123"/>
    </row>
    <row r="163" spans="1:390" s="122" customFormat="1" ht="12">
      <c r="A163" s="138"/>
      <c r="B163" s="138"/>
      <c r="C163" s="139"/>
      <c r="D163" s="110">
        <v>2</v>
      </c>
      <c r="E163" s="111" t="str">
        <f t="shared" si="36"/>
        <v>1.151</v>
      </c>
      <c r="F163" s="113" t="s">
        <v>339</v>
      </c>
      <c r="G163" s="113" t="s">
        <v>429</v>
      </c>
      <c r="H163" s="113"/>
      <c r="I163" s="114" t="str">
        <f>E162</f>
        <v>1.150</v>
      </c>
      <c r="J163" s="114" t="str">
        <f>E130</f>
        <v>1.118</v>
      </c>
      <c r="K163" s="114" t="str">
        <f>E157</f>
        <v>1.145</v>
      </c>
      <c r="L163" s="115"/>
      <c r="M163" s="115"/>
      <c r="N163" s="124">
        <v>10</v>
      </c>
      <c r="O163" s="124"/>
      <c r="P163" s="125"/>
      <c r="Q163" s="131" t="s">
        <v>34</v>
      </c>
      <c r="R163" s="118">
        <f t="shared" ca="1" si="33"/>
        <v>43991</v>
      </c>
      <c r="S163" s="118">
        <f t="shared" ca="1" si="32"/>
        <v>44004</v>
      </c>
      <c r="T163" s="119"/>
      <c r="U163" s="119"/>
      <c r="V163" s="120"/>
      <c r="W163" s="119"/>
      <c r="X163" s="121"/>
      <c r="Y163" s="121"/>
      <c r="AA163" s="123"/>
      <c r="AB163" s="123"/>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23"/>
      <c r="BV163" s="123"/>
      <c r="BW163" s="123"/>
      <c r="BX163" s="123"/>
      <c r="BY163" s="123"/>
      <c r="BZ163" s="123"/>
      <c r="CA163" s="123"/>
      <c r="CB163" s="123"/>
      <c r="CC163" s="123"/>
      <c r="CD163" s="123"/>
      <c r="CE163" s="123"/>
      <c r="CF163" s="123"/>
      <c r="CG163" s="123"/>
      <c r="CH163" s="123"/>
      <c r="CI163" s="123"/>
      <c r="CJ163" s="123"/>
      <c r="CK163" s="123"/>
      <c r="CL163" s="123"/>
      <c r="CM163" s="123"/>
      <c r="CN163" s="123"/>
      <c r="CO163" s="123"/>
      <c r="CP163" s="123"/>
      <c r="CQ163" s="123"/>
      <c r="CR163" s="123"/>
      <c r="CS163" s="123"/>
      <c r="CT163" s="123"/>
      <c r="CU163" s="123"/>
      <c r="CV163" s="123"/>
      <c r="CW163" s="123"/>
      <c r="CX163" s="123"/>
      <c r="CY163" s="123"/>
      <c r="CZ163" s="123"/>
      <c r="DA163" s="123"/>
      <c r="DB163" s="123"/>
      <c r="DC163" s="123"/>
      <c r="DD163" s="123"/>
      <c r="DE163" s="123"/>
      <c r="DF163" s="123"/>
      <c r="DG163" s="123"/>
      <c r="DH163" s="123"/>
      <c r="DI163" s="123"/>
      <c r="DJ163" s="123"/>
      <c r="DK163" s="123"/>
      <c r="DL163" s="123"/>
      <c r="DM163" s="123"/>
      <c r="DN163" s="123"/>
      <c r="DO163" s="123"/>
      <c r="DP163" s="123"/>
      <c r="DQ163" s="123"/>
      <c r="DR163" s="123"/>
      <c r="DS163" s="123"/>
      <c r="DT163" s="123"/>
      <c r="DU163" s="123"/>
      <c r="DV163" s="123"/>
      <c r="DW163" s="123"/>
      <c r="DX163" s="123"/>
      <c r="DY163" s="123"/>
      <c r="DZ163" s="123"/>
      <c r="EA163" s="123"/>
      <c r="EB163" s="123"/>
      <c r="EC163" s="123"/>
      <c r="ED163" s="123"/>
      <c r="EE163" s="123"/>
      <c r="EF163" s="123"/>
      <c r="EG163" s="123"/>
      <c r="EH163" s="123"/>
      <c r="EI163" s="123"/>
      <c r="EJ163" s="123"/>
      <c r="EK163" s="123"/>
      <c r="EL163" s="123"/>
      <c r="EM163" s="123"/>
      <c r="EN163" s="123"/>
      <c r="EO163" s="123"/>
      <c r="EP163" s="123"/>
      <c r="EQ163" s="123"/>
      <c r="ER163" s="123"/>
      <c r="ES163" s="123"/>
      <c r="ET163" s="123"/>
      <c r="EU163" s="123"/>
      <c r="EV163" s="123"/>
      <c r="EW163" s="123"/>
      <c r="EX163" s="123"/>
      <c r="EY163" s="123"/>
      <c r="EZ163" s="123"/>
      <c r="FA163" s="123"/>
      <c r="FB163" s="123"/>
      <c r="FC163" s="123"/>
      <c r="FD163" s="123"/>
      <c r="FE163" s="123"/>
      <c r="FF163" s="123"/>
      <c r="FG163" s="123"/>
      <c r="FH163" s="123"/>
      <c r="FI163" s="123"/>
      <c r="FJ163" s="123"/>
      <c r="FK163" s="123"/>
      <c r="FL163" s="123"/>
      <c r="FM163" s="123"/>
      <c r="FN163" s="123"/>
      <c r="FO163" s="123"/>
      <c r="FP163" s="123"/>
      <c r="FQ163" s="123"/>
      <c r="FR163" s="123"/>
      <c r="FS163" s="123"/>
      <c r="FT163" s="123"/>
      <c r="FU163" s="123"/>
      <c r="FV163" s="123"/>
      <c r="FW163" s="123"/>
      <c r="FX163" s="123"/>
      <c r="FY163" s="123"/>
      <c r="FZ163" s="123"/>
      <c r="GA163" s="123"/>
      <c r="GB163" s="123"/>
      <c r="GC163" s="123"/>
      <c r="GD163" s="123"/>
      <c r="GE163" s="123"/>
      <c r="GF163" s="123"/>
      <c r="GG163" s="123"/>
      <c r="GH163" s="123"/>
      <c r="GI163" s="123"/>
      <c r="GJ163" s="123"/>
      <c r="GK163" s="123"/>
      <c r="GL163" s="123"/>
      <c r="GM163" s="123"/>
      <c r="GN163" s="123"/>
      <c r="GO163" s="123"/>
      <c r="GP163" s="123"/>
      <c r="GQ163" s="123"/>
      <c r="GR163" s="123"/>
      <c r="GS163" s="123"/>
      <c r="GT163" s="123"/>
      <c r="GU163" s="123"/>
      <c r="GV163" s="123"/>
      <c r="GW163" s="123"/>
      <c r="GX163" s="123"/>
      <c r="GY163" s="123"/>
      <c r="GZ163" s="123"/>
      <c r="HA163" s="123"/>
      <c r="HB163" s="123"/>
      <c r="HC163" s="123"/>
      <c r="HD163" s="123"/>
      <c r="HE163" s="123"/>
      <c r="HF163" s="123"/>
      <c r="HG163" s="123"/>
      <c r="HH163" s="123"/>
      <c r="HI163" s="123"/>
      <c r="HJ163" s="123"/>
      <c r="HK163" s="123"/>
      <c r="HL163" s="123"/>
      <c r="HM163" s="123"/>
      <c r="HN163" s="123"/>
      <c r="HO163" s="123"/>
      <c r="HP163" s="123"/>
      <c r="HQ163" s="123"/>
      <c r="HR163" s="123"/>
      <c r="HS163" s="123"/>
      <c r="HT163" s="123"/>
      <c r="HU163" s="123"/>
      <c r="HV163" s="123"/>
      <c r="HW163" s="123"/>
      <c r="HX163" s="123"/>
      <c r="HY163" s="123"/>
      <c r="HZ163" s="123"/>
      <c r="IA163" s="123"/>
      <c r="IB163" s="123"/>
      <c r="IC163" s="123"/>
      <c r="ID163" s="123"/>
      <c r="IE163" s="123"/>
      <c r="IF163" s="123"/>
      <c r="IG163" s="123"/>
      <c r="IH163" s="123"/>
      <c r="II163" s="123"/>
      <c r="IJ163" s="123"/>
      <c r="IK163" s="123"/>
      <c r="IL163" s="123"/>
      <c r="IM163" s="123"/>
      <c r="IN163" s="123"/>
      <c r="IO163" s="123"/>
      <c r="IP163" s="123"/>
      <c r="IQ163" s="123"/>
      <c r="IR163" s="123"/>
      <c r="IS163" s="123"/>
      <c r="IT163" s="123"/>
      <c r="IU163" s="123"/>
      <c r="IV163" s="123"/>
      <c r="IW163" s="123"/>
      <c r="IX163" s="123"/>
      <c r="IY163" s="123"/>
      <c r="IZ163" s="123"/>
      <c r="JA163" s="123"/>
      <c r="JB163" s="123"/>
      <c r="JC163" s="123"/>
      <c r="JD163" s="123"/>
      <c r="JE163" s="123"/>
      <c r="JF163" s="123"/>
      <c r="JG163" s="123"/>
      <c r="JH163" s="123"/>
      <c r="JI163" s="123"/>
      <c r="JJ163" s="123"/>
      <c r="JK163" s="123"/>
      <c r="JL163" s="123"/>
      <c r="JM163" s="123"/>
      <c r="JN163" s="123"/>
      <c r="JO163" s="123"/>
      <c r="JP163" s="123"/>
      <c r="JQ163" s="123"/>
      <c r="JR163" s="123"/>
      <c r="JS163" s="123"/>
      <c r="JT163" s="123"/>
      <c r="JU163" s="123"/>
      <c r="JV163" s="123"/>
      <c r="JW163" s="123"/>
      <c r="JX163" s="123"/>
      <c r="JY163" s="123"/>
      <c r="JZ163" s="123"/>
      <c r="KA163" s="123"/>
      <c r="KB163" s="123"/>
      <c r="KC163" s="123"/>
      <c r="KD163" s="123"/>
      <c r="KE163" s="123"/>
      <c r="KF163" s="123"/>
      <c r="KG163" s="123"/>
      <c r="KH163" s="123"/>
      <c r="KI163" s="123"/>
      <c r="KJ163" s="123"/>
      <c r="KK163" s="123"/>
      <c r="KL163" s="123"/>
      <c r="KM163" s="123"/>
      <c r="KN163" s="123"/>
      <c r="KO163" s="123"/>
      <c r="KP163" s="123"/>
      <c r="KQ163" s="123"/>
      <c r="KR163" s="123"/>
      <c r="KS163" s="123"/>
      <c r="KT163" s="123"/>
      <c r="KU163" s="123"/>
      <c r="KV163" s="123"/>
      <c r="KW163" s="123"/>
      <c r="KX163" s="123"/>
      <c r="KY163" s="123"/>
      <c r="KZ163" s="123"/>
      <c r="LA163" s="123"/>
      <c r="LB163" s="123"/>
      <c r="LC163" s="123"/>
      <c r="LD163" s="123"/>
      <c r="LE163" s="123"/>
      <c r="LF163" s="123"/>
      <c r="LG163" s="123"/>
      <c r="LH163" s="123"/>
      <c r="LI163" s="123"/>
      <c r="LJ163" s="123"/>
      <c r="LK163" s="123"/>
      <c r="LL163" s="123"/>
      <c r="LM163" s="123"/>
      <c r="LN163" s="123"/>
      <c r="LO163" s="123"/>
      <c r="LP163" s="123"/>
      <c r="LQ163" s="123"/>
      <c r="LR163" s="123"/>
      <c r="LS163" s="123"/>
      <c r="LT163" s="123"/>
      <c r="LU163" s="123"/>
      <c r="LV163" s="123"/>
      <c r="LW163" s="123"/>
      <c r="LX163" s="123"/>
      <c r="LY163" s="123"/>
      <c r="LZ163" s="123"/>
      <c r="MA163" s="123"/>
      <c r="MB163" s="123"/>
      <c r="MC163" s="123"/>
      <c r="MD163" s="123"/>
      <c r="ME163" s="123"/>
      <c r="MF163" s="123"/>
      <c r="MG163" s="123"/>
      <c r="MH163" s="123"/>
      <c r="MI163" s="123"/>
      <c r="MJ163" s="123"/>
      <c r="MK163" s="123"/>
      <c r="ML163" s="123"/>
      <c r="MM163" s="123"/>
      <c r="MN163" s="123"/>
      <c r="MO163" s="123"/>
      <c r="MP163" s="123"/>
      <c r="MQ163" s="123"/>
      <c r="MR163" s="123"/>
      <c r="MS163" s="123"/>
      <c r="MT163" s="123"/>
      <c r="MU163" s="123"/>
      <c r="MV163" s="123"/>
      <c r="MW163" s="123"/>
      <c r="MX163" s="123"/>
      <c r="MY163" s="123"/>
      <c r="MZ163" s="123"/>
      <c r="NA163" s="123"/>
      <c r="NB163" s="123"/>
      <c r="NC163" s="123"/>
      <c r="ND163" s="123"/>
      <c r="NE163" s="123"/>
      <c r="NF163" s="123"/>
      <c r="NG163" s="123"/>
      <c r="NH163" s="123"/>
      <c r="NI163" s="123"/>
      <c r="NJ163" s="123"/>
      <c r="NK163" s="123"/>
      <c r="NL163" s="123"/>
      <c r="NM163" s="123"/>
      <c r="NN163" s="123"/>
      <c r="NO163" s="123"/>
      <c r="NP163" s="123"/>
      <c r="NQ163" s="123"/>
      <c r="NR163" s="123"/>
      <c r="NS163" s="123"/>
      <c r="NT163" s="123"/>
      <c r="NU163" s="123"/>
      <c r="NV163" s="123"/>
      <c r="NW163" s="123"/>
      <c r="NX163" s="123"/>
      <c r="NY163" s="123"/>
      <c r="NZ163" s="123"/>
    </row>
    <row r="164" spans="1:390" s="122" customFormat="1" ht="12">
      <c r="A164" s="138"/>
      <c r="B164" s="138"/>
      <c r="C164" s="139"/>
      <c r="D164" s="110">
        <v>2</v>
      </c>
      <c r="E164" s="111" t="str">
        <f t="shared" si="36"/>
        <v>1.152</v>
      </c>
      <c r="F164" s="113" t="s">
        <v>289</v>
      </c>
      <c r="G164" s="113"/>
      <c r="H164" s="113" t="s">
        <v>377</v>
      </c>
      <c r="I164" s="114" t="str">
        <f>E163</f>
        <v>1.151</v>
      </c>
      <c r="J164" s="114" t="str">
        <f>E158</f>
        <v>1.146</v>
      </c>
      <c r="K164" s="114"/>
      <c r="L164" s="115"/>
      <c r="M164" s="115"/>
      <c r="N164" s="124">
        <v>25</v>
      </c>
      <c r="O164" s="124"/>
      <c r="P164" s="125"/>
      <c r="Q164" s="131" t="s">
        <v>39</v>
      </c>
      <c r="R164" s="118">
        <f t="shared" ca="1" si="33"/>
        <v>44095</v>
      </c>
      <c r="S164" s="118">
        <f t="shared" ca="1" si="32"/>
        <v>44130</v>
      </c>
      <c r="T164" s="119"/>
      <c r="U164" s="119"/>
      <c r="V164" s="120"/>
      <c r="W164" s="119"/>
      <c r="X164" s="121"/>
      <c r="Y164" s="121"/>
      <c r="AA164" s="123"/>
      <c r="AB164" s="123"/>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c r="BP164" s="123"/>
      <c r="BQ164" s="123"/>
      <c r="BR164" s="123"/>
      <c r="BS164" s="123"/>
      <c r="BT164" s="123"/>
      <c r="BU164" s="123"/>
      <c r="BV164" s="123"/>
      <c r="BW164" s="123"/>
      <c r="BX164" s="123"/>
      <c r="BY164" s="123"/>
      <c r="BZ164" s="123"/>
      <c r="CA164" s="123"/>
      <c r="CB164" s="123"/>
      <c r="CC164" s="123"/>
      <c r="CD164" s="123"/>
      <c r="CE164" s="123"/>
      <c r="CF164" s="123"/>
      <c r="CG164" s="123"/>
      <c r="CH164" s="123"/>
      <c r="CI164" s="123"/>
      <c r="CJ164" s="123"/>
      <c r="CK164" s="123"/>
      <c r="CL164" s="123"/>
      <c r="CM164" s="123"/>
      <c r="CN164" s="123"/>
      <c r="CO164" s="123"/>
      <c r="CP164" s="123"/>
      <c r="CQ164" s="123"/>
      <c r="CR164" s="123"/>
      <c r="CS164" s="123"/>
      <c r="CT164" s="123"/>
      <c r="CU164" s="123"/>
      <c r="CV164" s="123"/>
      <c r="CW164" s="123"/>
      <c r="CX164" s="123"/>
      <c r="CY164" s="123"/>
      <c r="CZ164" s="123"/>
      <c r="DA164" s="123"/>
      <c r="DB164" s="123"/>
      <c r="DC164" s="123"/>
      <c r="DD164" s="123"/>
      <c r="DE164" s="123"/>
      <c r="DF164" s="123"/>
      <c r="DG164" s="123"/>
      <c r="DH164" s="123"/>
      <c r="DI164" s="123"/>
      <c r="DJ164" s="123"/>
      <c r="DK164" s="123"/>
      <c r="DL164" s="123"/>
      <c r="DM164" s="123"/>
      <c r="DN164" s="123"/>
      <c r="DO164" s="123"/>
      <c r="DP164" s="123"/>
      <c r="DQ164" s="123"/>
      <c r="DR164" s="123"/>
      <c r="DS164" s="123"/>
      <c r="DT164" s="123"/>
      <c r="DU164" s="123"/>
      <c r="DV164" s="123"/>
      <c r="DW164" s="123"/>
      <c r="DX164" s="123"/>
      <c r="DY164" s="123"/>
      <c r="DZ164" s="123"/>
      <c r="EA164" s="123"/>
      <c r="EB164" s="123"/>
      <c r="EC164" s="123"/>
      <c r="ED164" s="123"/>
      <c r="EE164" s="123"/>
      <c r="EF164" s="123"/>
      <c r="EG164" s="123"/>
      <c r="EH164" s="123"/>
      <c r="EI164" s="123"/>
      <c r="EJ164" s="123"/>
      <c r="EK164" s="123"/>
      <c r="EL164" s="123"/>
      <c r="EM164" s="123"/>
      <c r="EN164" s="123"/>
      <c r="EO164" s="123"/>
      <c r="EP164" s="123"/>
      <c r="EQ164" s="123"/>
      <c r="ER164" s="123"/>
      <c r="ES164" s="123"/>
      <c r="ET164" s="123"/>
      <c r="EU164" s="123"/>
      <c r="EV164" s="123"/>
      <c r="EW164" s="123"/>
      <c r="EX164" s="123"/>
      <c r="EY164" s="123"/>
      <c r="EZ164" s="123"/>
      <c r="FA164" s="123"/>
      <c r="FB164" s="123"/>
      <c r="FC164" s="123"/>
      <c r="FD164" s="123"/>
      <c r="FE164" s="123"/>
      <c r="FF164" s="123"/>
      <c r="FG164" s="123"/>
      <c r="FH164" s="123"/>
      <c r="FI164" s="123"/>
      <c r="FJ164" s="123"/>
      <c r="FK164" s="123"/>
      <c r="FL164" s="123"/>
      <c r="FM164" s="123"/>
      <c r="FN164" s="123"/>
      <c r="FO164" s="123"/>
      <c r="FP164" s="123"/>
      <c r="FQ164" s="123"/>
      <c r="FR164" s="123"/>
      <c r="FS164" s="123"/>
      <c r="FT164" s="123"/>
      <c r="FU164" s="123"/>
      <c r="FV164" s="123"/>
      <c r="FW164" s="123"/>
      <c r="FX164" s="123"/>
      <c r="FY164" s="123"/>
      <c r="FZ164" s="123"/>
      <c r="GA164" s="123"/>
      <c r="GB164" s="123"/>
      <c r="GC164" s="123"/>
      <c r="GD164" s="123"/>
      <c r="GE164" s="123"/>
      <c r="GF164" s="123"/>
      <c r="GG164" s="123"/>
      <c r="GH164" s="123"/>
      <c r="GI164" s="123"/>
      <c r="GJ164" s="123"/>
      <c r="GK164" s="123"/>
      <c r="GL164" s="123"/>
      <c r="GM164" s="123"/>
      <c r="GN164" s="123"/>
      <c r="GO164" s="123"/>
      <c r="GP164" s="123"/>
      <c r="GQ164" s="123"/>
      <c r="GR164" s="123"/>
      <c r="GS164" s="123"/>
      <c r="GT164" s="123"/>
      <c r="GU164" s="123"/>
      <c r="GV164" s="123"/>
      <c r="GW164" s="123"/>
      <c r="GX164" s="123"/>
      <c r="GY164" s="123"/>
      <c r="GZ164" s="123"/>
      <c r="HA164" s="123"/>
      <c r="HB164" s="123"/>
      <c r="HC164" s="123"/>
      <c r="HD164" s="123"/>
      <c r="HE164" s="123"/>
      <c r="HF164" s="123"/>
      <c r="HG164" s="123"/>
      <c r="HH164" s="123"/>
      <c r="HI164" s="123"/>
      <c r="HJ164" s="123"/>
      <c r="HK164" s="123"/>
      <c r="HL164" s="123"/>
      <c r="HM164" s="123"/>
      <c r="HN164" s="123"/>
      <c r="HO164" s="123"/>
      <c r="HP164" s="123"/>
      <c r="HQ164" s="123"/>
      <c r="HR164" s="123"/>
      <c r="HS164" s="123"/>
      <c r="HT164" s="123"/>
      <c r="HU164" s="123"/>
      <c r="HV164" s="123"/>
      <c r="HW164" s="123"/>
      <c r="HX164" s="123"/>
      <c r="HY164" s="123"/>
      <c r="HZ164" s="123"/>
      <c r="IA164" s="123"/>
      <c r="IB164" s="123"/>
      <c r="IC164" s="123"/>
      <c r="ID164" s="123"/>
      <c r="IE164" s="123"/>
      <c r="IF164" s="123"/>
      <c r="IG164" s="123"/>
      <c r="IH164" s="123"/>
      <c r="II164" s="123"/>
      <c r="IJ164" s="123"/>
      <c r="IK164" s="123"/>
      <c r="IL164" s="123"/>
      <c r="IM164" s="123"/>
      <c r="IN164" s="123"/>
      <c r="IO164" s="123"/>
      <c r="IP164" s="123"/>
      <c r="IQ164" s="123"/>
      <c r="IR164" s="123"/>
      <c r="IS164" s="123"/>
      <c r="IT164" s="123"/>
      <c r="IU164" s="123"/>
      <c r="IV164" s="123"/>
      <c r="IW164" s="123"/>
      <c r="IX164" s="123"/>
      <c r="IY164" s="123"/>
      <c r="IZ164" s="123"/>
      <c r="JA164" s="123"/>
      <c r="JB164" s="123"/>
      <c r="JC164" s="123"/>
      <c r="JD164" s="123"/>
      <c r="JE164" s="123"/>
      <c r="JF164" s="123"/>
      <c r="JG164" s="123"/>
      <c r="JH164" s="123"/>
      <c r="JI164" s="123"/>
      <c r="JJ164" s="123"/>
      <c r="JK164" s="123"/>
      <c r="JL164" s="123"/>
      <c r="JM164" s="123"/>
      <c r="JN164" s="123"/>
      <c r="JO164" s="123"/>
      <c r="JP164" s="123"/>
      <c r="JQ164" s="123"/>
      <c r="JR164" s="123"/>
      <c r="JS164" s="123"/>
      <c r="JT164" s="123"/>
      <c r="JU164" s="123"/>
      <c r="JV164" s="123"/>
      <c r="JW164" s="123"/>
      <c r="JX164" s="123"/>
      <c r="JY164" s="123"/>
      <c r="JZ164" s="123"/>
      <c r="KA164" s="123"/>
      <c r="KB164" s="123"/>
      <c r="KC164" s="123"/>
      <c r="KD164" s="123"/>
      <c r="KE164" s="123"/>
      <c r="KF164" s="123"/>
      <c r="KG164" s="123"/>
      <c r="KH164" s="123"/>
      <c r="KI164" s="123"/>
      <c r="KJ164" s="123"/>
      <c r="KK164" s="123"/>
      <c r="KL164" s="123"/>
      <c r="KM164" s="123"/>
      <c r="KN164" s="123"/>
      <c r="KO164" s="123"/>
      <c r="KP164" s="123"/>
      <c r="KQ164" s="123"/>
      <c r="KR164" s="123"/>
      <c r="KS164" s="123"/>
      <c r="KT164" s="123"/>
      <c r="KU164" s="123"/>
      <c r="KV164" s="123"/>
      <c r="KW164" s="123"/>
      <c r="KX164" s="123"/>
      <c r="KY164" s="123"/>
      <c r="KZ164" s="123"/>
      <c r="LA164" s="123"/>
      <c r="LB164" s="123"/>
      <c r="LC164" s="123"/>
      <c r="LD164" s="123"/>
      <c r="LE164" s="123"/>
      <c r="LF164" s="123"/>
      <c r="LG164" s="123"/>
      <c r="LH164" s="123"/>
      <c r="LI164" s="123"/>
      <c r="LJ164" s="123"/>
      <c r="LK164" s="123"/>
      <c r="LL164" s="123"/>
      <c r="LM164" s="123"/>
      <c r="LN164" s="123"/>
      <c r="LO164" s="123"/>
      <c r="LP164" s="123"/>
      <c r="LQ164" s="123"/>
      <c r="LR164" s="123"/>
      <c r="LS164" s="123"/>
      <c r="LT164" s="123"/>
      <c r="LU164" s="123"/>
      <c r="LV164" s="123"/>
      <c r="LW164" s="123"/>
      <c r="LX164" s="123"/>
      <c r="LY164" s="123"/>
      <c r="LZ164" s="123"/>
      <c r="MA164" s="123"/>
      <c r="MB164" s="123"/>
      <c r="MC164" s="123"/>
      <c r="MD164" s="123"/>
      <c r="ME164" s="123"/>
      <c r="MF164" s="123"/>
      <c r="MG164" s="123"/>
      <c r="MH164" s="123"/>
      <c r="MI164" s="123"/>
      <c r="MJ164" s="123"/>
      <c r="MK164" s="123"/>
      <c r="ML164" s="123"/>
      <c r="MM164" s="123"/>
      <c r="MN164" s="123"/>
      <c r="MO164" s="123"/>
      <c r="MP164" s="123"/>
      <c r="MQ164" s="123"/>
      <c r="MR164" s="123"/>
      <c r="MS164" s="123"/>
      <c r="MT164" s="123"/>
      <c r="MU164" s="123"/>
      <c r="MV164" s="123"/>
      <c r="MW164" s="123"/>
      <c r="MX164" s="123"/>
      <c r="MY164" s="123"/>
      <c r="MZ164" s="123"/>
      <c r="NA164" s="123"/>
      <c r="NB164" s="123"/>
      <c r="NC164" s="123"/>
      <c r="ND164" s="123"/>
      <c r="NE164" s="123"/>
      <c r="NF164" s="123"/>
      <c r="NG164" s="123"/>
      <c r="NH164" s="123"/>
      <c r="NI164" s="123"/>
      <c r="NJ164" s="123"/>
      <c r="NK164" s="123"/>
      <c r="NL164" s="123"/>
      <c r="NM164" s="123"/>
      <c r="NN164" s="123"/>
      <c r="NO164" s="123"/>
      <c r="NP164" s="123"/>
      <c r="NQ164" s="123"/>
      <c r="NR164" s="123"/>
      <c r="NS164" s="123"/>
      <c r="NT164" s="123"/>
      <c r="NU164" s="123"/>
      <c r="NV164" s="123"/>
      <c r="NW164" s="123"/>
      <c r="NX164" s="123"/>
      <c r="NY164" s="123"/>
      <c r="NZ164" s="123"/>
    </row>
    <row r="165" spans="1:390" s="122" customFormat="1" ht="12">
      <c r="A165" s="138"/>
      <c r="B165" s="138"/>
      <c r="C165" s="139"/>
      <c r="D165" s="110">
        <v>2</v>
      </c>
      <c r="E165" s="111" t="str">
        <f t="shared" si="36"/>
        <v>1.153</v>
      </c>
      <c r="F165" s="113" t="s">
        <v>290</v>
      </c>
      <c r="G165" s="113"/>
      <c r="H165" s="113"/>
      <c r="I165" s="114" t="str">
        <f>E162</f>
        <v>1.150</v>
      </c>
      <c r="J165" s="114"/>
      <c r="K165" s="114"/>
      <c r="L165" s="115"/>
      <c r="M165" s="115"/>
      <c r="N165" s="124">
        <v>40</v>
      </c>
      <c r="O165" s="124"/>
      <c r="P165" s="125"/>
      <c r="Q165" s="116"/>
      <c r="R165" s="118">
        <f t="shared" ca="1" si="33"/>
        <v>43983</v>
      </c>
      <c r="S165" s="118">
        <f t="shared" ca="1" si="32"/>
        <v>44036</v>
      </c>
      <c r="T165" s="119"/>
      <c r="U165" s="119"/>
      <c r="V165" s="120"/>
      <c r="W165" s="119"/>
      <c r="X165" s="121"/>
      <c r="Y165" s="121"/>
      <c r="AA165" s="123"/>
      <c r="AB165" s="123"/>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c r="BP165" s="123"/>
      <c r="BQ165" s="123"/>
      <c r="BR165" s="123"/>
      <c r="BS165" s="123"/>
      <c r="BT165" s="123"/>
      <c r="BU165" s="123"/>
      <c r="BV165" s="123"/>
      <c r="BW165" s="123"/>
      <c r="BX165" s="123"/>
      <c r="BY165" s="123"/>
      <c r="BZ165" s="123"/>
      <c r="CA165" s="123"/>
      <c r="CB165" s="123"/>
      <c r="CC165" s="123"/>
      <c r="CD165" s="123"/>
      <c r="CE165" s="123"/>
      <c r="CF165" s="123"/>
      <c r="CG165" s="123"/>
      <c r="CH165" s="123"/>
      <c r="CI165" s="123"/>
      <c r="CJ165" s="123"/>
      <c r="CK165" s="123"/>
      <c r="CL165" s="123"/>
      <c r="CM165" s="123"/>
      <c r="CN165" s="123"/>
      <c r="CO165" s="123"/>
      <c r="CP165" s="123"/>
      <c r="CQ165" s="123"/>
      <c r="CR165" s="123"/>
      <c r="CS165" s="123"/>
      <c r="CT165" s="123"/>
      <c r="CU165" s="123"/>
      <c r="CV165" s="123"/>
      <c r="CW165" s="123"/>
      <c r="CX165" s="123"/>
      <c r="CY165" s="123"/>
      <c r="CZ165" s="123"/>
      <c r="DA165" s="123"/>
      <c r="DB165" s="123"/>
      <c r="DC165" s="123"/>
      <c r="DD165" s="123"/>
      <c r="DE165" s="123"/>
      <c r="DF165" s="123"/>
      <c r="DG165" s="123"/>
      <c r="DH165" s="123"/>
      <c r="DI165" s="123"/>
      <c r="DJ165" s="123"/>
      <c r="DK165" s="123"/>
      <c r="DL165" s="123"/>
      <c r="DM165" s="123"/>
      <c r="DN165" s="123"/>
      <c r="DO165" s="123"/>
      <c r="DP165" s="123"/>
      <c r="DQ165" s="123"/>
      <c r="DR165" s="123"/>
      <c r="DS165" s="123"/>
      <c r="DT165" s="123"/>
      <c r="DU165" s="123"/>
      <c r="DV165" s="123"/>
      <c r="DW165" s="123"/>
      <c r="DX165" s="123"/>
      <c r="DY165" s="123"/>
      <c r="DZ165" s="123"/>
      <c r="EA165" s="123"/>
      <c r="EB165" s="123"/>
      <c r="EC165" s="123"/>
      <c r="ED165" s="123"/>
      <c r="EE165" s="123"/>
      <c r="EF165" s="123"/>
      <c r="EG165" s="123"/>
      <c r="EH165" s="123"/>
      <c r="EI165" s="123"/>
      <c r="EJ165" s="123"/>
      <c r="EK165" s="123"/>
      <c r="EL165" s="123"/>
      <c r="EM165" s="123"/>
      <c r="EN165" s="123"/>
      <c r="EO165" s="123"/>
      <c r="EP165" s="123"/>
      <c r="EQ165" s="123"/>
      <c r="ER165" s="123"/>
      <c r="ES165" s="123"/>
      <c r="ET165" s="123"/>
      <c r="EU165" s="123"/>
      <c r="EV165" s="123"/>
      <c r="EW165" s="123"/>
      <c r="EX165" s="123"/>
      <c r="EY165" s="123"/>
      <c r="EZ165" s="123"/>
      <c r="FA165" s="123"/>
      <c r="FB165" s="123"/>
      <c r="FC165" s="123"/>
      <c r="FD165" s="123"/>
      <c r="FE165" s="123"/>
      <c r="FF165" s="123"/>
      <c r="FG165" s="123"/>
      <c r="FH165" s="123"/>
      <c r="FI165" s="123"/>
      <c r="FJ165" s="123"/>
      <c r="FK165" s="123"/>
      <c r="FL165" s="123"/>
      <c r="FM165" s="123"/>
      <c r="FN165" s="123"/>
      <c r="FO165" s="123"/>
      <c r="FP165" s="123"/>
      <c r="FQ165" s="123"/>
      <c r="FR165" s="123"/>
      <c r="FS165" s="123"/>
      <c r="FT165" s="123"/>
      <c r="FU165" s="123"/>
      <c r="FV165" s="123"/>
      <c r="FW165" s="123"/>
      <c r="FX165" s="123"/>
      <c r="FY165" s="123"/>
      <c r="FZ165" s="123"/>
      <c r="GA165" s="123"/>
      <c r="GB165" s="123"/>
      <c r="GC165" s="123"/>
      <c r="GD165" s="123"/>
      <c r="GE165" s="123"/>
      <c r="GF165" s="123"/>
      <c r="GG165" s="123"/>
      <c r="GH165" s="123"/>
      <c r="GI165" s="123"/>
      <c r="GJ165" s="123"/>
      <c r="GK165" s="123"/>
      <c r="GL165" s="123"/>
      <c r="GM165" s="123"/>
      <c r="GN165" s="123"/>
      <c r="GO165" s="123"/>
      <c r="GP165" s="123"/>
      <c r="GQ165" s="123"/>
      <c r="GR165" s="123"/>
      <c r="GS165" s="123"/>
      <c r="GT165" s="123"/>
      <c r="GU165" s="123"/>
      <c r="GV165" s="123"/>
      <c r="GW165" s="123"/>
      <c r="GX165" s="123"/>
      <c r="GY165" s="123"/>
      <c r="GZ165" s="123"/>
      <c r="HA165" s="123"/>
      <c r="HB165" s="123"/>
      <c r="HC165" s="123"/>
      <c r="HD165" s="123"/>
      <c r="HE165" s="123"/>
      <c r="HF165" s="123"/>
      <c r="HG165" s="123"/>
      <c r="HH165" s="123"/>
      <c r="HI165" s="123"/>
      <c r="HJ165" s="123"/>
      <c r="HK165" s="123"/>
      <c r="HL165" s="123"/>
      <c r="HM165" s="123"/>
      <c r="HN165" s="123"/>
      <c r="HO165" s="123"/>
      <c r="HP165" s="123"/>
      <c r="HQ165" s="123"/>
      <c r="HR165" s="123"/>
      <c r="HS165" s="123"/>
      <c r="HT165" s="123"/>
      <c r="HU165" s="123"/>
      <c r="HV165" s="123"/>
      <c r="HW165" s="123"/>
      <c r="HX165" s="123"/>
      <c r="HY165" s="123"/>
      <c r="HZ165" s="123"/>
      <c r="IA165" s="123"/>
      <c r="IB165" s="123"/>
      <c r="IC165" s="123"/>
      <c r="ID165" s="123"/>
      <c r="IE165" s="123"/>
      <c r="IF165" s="123"/>
      <c r="IG165" s="123"/>
      <c r="IH165" s="123"/>
      <c r="II165" s="123"/>
      <c r="IJ165" s="123"/>
      <c r="IK165" s="123"/>
      <c r="IL165" s="123"/>
      <c r="IM165" s="123"/>
      <c r="IN165" s="123"/>
      <c r="IO165" s="123"/>
      <c r="IP165" s="123"/>
      <c r="IQ165" s="123"/>
      <c r="IR165" s="123"/>
      <c r="IS165" s="123"/>
      <c r="IT165" s="123"/>
      <c r="IU165" s="123"/>
      <c r="IV165" s="123"/>
      <c r="IW165" s="123"/>
      <c r="IX165" s="123"/>
      <c r="IY165" s="123"/>
      <c r="IZ165" s="123"/>
      <c r="JA165" s="123"/>
      <c r="JB165" s="123"/>
      <c r="JC165" s="123"/>
      <c r="JD165" s="123"/>
      <c r="JE165" s="123"/>
      <c r="JF165" s="123"/>
      <c r="JG165" s="123"/>
      <c r="JH165" s="123"/>
      <c r="JI165" s="123"/>
      <c r="JJ165" s="123"/>
      <c r="JK165" s="123"/>
      <c r="JL165" s="123"/>
      <c r="JM165" s="123"/>
      <c r="JN165" s="123"/>
      <c r="JO165" s="123"/>
      <c r="JP165" s="123"/>
      <c r="JQ165" s="123"/>
      <c r="JR165" s="123"/>
      <c r="JS165" s="123"/>
      <c r="JT165" s="123"/>
      <c r="JU165" s="123"/>
      <c r="JV165" s="123"/>
      <c r="JW165" s="123"/>
      <c r="JX165" s="123"/>
      <c r="JY165" s="123"/>
      <c r="JZ165" s="123"/>
      <c r="KA165" s="123"/>
      <c r="KB165" s="123"/>
      <c r="KC165" s="123"/>
      <c r="KD165" s="123"/>
      <c r="KE165" s="123"/>
      <c r="KF165" s="123"/>
      <c r="KG165" s="123"/>
      <c r="KH165" s="123"/>
      <c r="KI165" s="123"/>
      <c r="KJ165" s="123"/>
      <c r="KK165" s="123"/>
      <c r="KL165" s="123"/>
      <c r="KM165" s="123"/>
      <c r="KN165" s="123"/>
      <c r="KO165" s="123"/>
      <c r="KP165" s="123"/>
      <c r="KQ165" s="123"/>
      <c r="KR165" s="123"/>
      <c r="KS165" s="123"/>
      <c r="KT165" s="123"/>
      <c r="KU165" s="123"/>
      <c r="KV165" s="123"/>
      <c r="KW165" s="123"/>
      <c r="KX165" s="123"/>
      <c r="KY165" s="123"/>
      <c r="KZ165" s="123"/>
      <c r="LA165" s="123"/>
      <c r="LB165" s="123"/>
      <c r="LC165" s="123"/>
      <c r="LD165" s="123"/>
      <c r="LE165" s="123"/>
      <c r="LF165" s="123"/>
      <c r="LG165" s="123"/>
      <c r="LH165" s="123"/>
      <c r="LI165" s="123"/>
      <c r="LJ165" s="123"/>
      <c r="LK165" s="123"/>
      <c r="LL165" s="123"/>
      <c r="LM165" s="123"/>
      <c r="LN165" s="123"/>
      <c r="LO165" s="123"/>
      <c r="LP165" s="123"/>
      <c r="LQ165" s="123"/>
      <c r="LR165" s="123"/>
      <c r="LS165" s="123"/>
      <c r="LT165" s="123"/>
      <c r="LU165" s="123"/>
      <c r="LV165" s="123"/>
      <c r="LW165" s="123"/>
      <c r="LX165" s="123"/>
      <c r="LY165" s="123"/>
      <c r="LZ165" s="123"/>
      <c r="MA165" s="123"/>
      <c r="MB165" s="123"/>
      <c r="MC165" s="123"/>
      <c r="MD165" s="123"/>
      <c r="ME165" s="123"/>
      <c r="MF165" s="123"/>
      <c r="MG165" s="123"/>
      <c r="MH165" s="123"/>
      <c r="MI165" s="123"/>
      <c r="MJ165" s="123"/>
      <c r="MK165" s="123"/>
      <c r="ML165" s="123"/>
      <c r="MM165" s="123"/>
      <c r="MN165" s="123"/>
      <c r="MO165" s="123"/>
      <c r="MP165" s="123"/>
      <c r="MQ165" s="123"/>
      <c r="MR165" s="123"/>
      <c r="MS165" s="123"/>
      <c r="MT165" s="123"/>
      <c r="MU165" s="123"/>
      <c r="MV165" s="123"/>
      <c r="MW165" s="123"/>
      <c r="MX165" s="123"/>
      <c r="MY165" s="123"/>
      <c r="MZ165" s="123"/>
      <c r="NA165" s="123"/>
      <c r="NB165" s="123"/>
      <c r="NC165" s="123"/>
      <c r="ND165" s="123"/>
      <c r="NE165" s="123"/>
      <c r="NF165" s="123"/>
      <c r="NG165" s="123"/>
      <c r="NH165" s="123"/>
      <c r="NI165" s="123"/>
      <c r="NJ165" s="123"/>
      <c r="NK165" s="123"/>
      <c r="NL165" s="123"/>
      <c r="NM165" s="123"/>
      <c r="NN165" s="123"/>
      <c r="NO165" s="123"/>
      <c r="NP165" s="123"/>
      <c r="NQ165" s="123"/>
      <c r="NR165" s="123"/>
      <c r="NS165" s="123"/>
      <c r="NT165" s="123"/>
      <c r="NU165" s="123"/>
      <c r="NV165" s="123"/>
      <c r="NW165" s="123"/>
      <c r="NX165" s="123"/>
      <c r="NY165" s="123"/>
      <c r="NZ165" s="123"/>
    </row>
    <row r="166" spans="1:390" s="122" customFormat="1" ht="12">
      <c r="A166" s="138"/>
      <c r="B166" s="138"/>
      <c r="C166" s="139"/>
      <c r="D166" s="110">
        <v>2</v>
      </c>
      <c r="E166" s="111" t="str">
        <f t="shared" si="36"/>
        <v>1.154</v>
      </c>
      <c r="F166" s="113" t="s">
        <v>340</v>
      </c>
      <c r="G166" s="113" t="s">
        <v>429</v>
      </c>
      <c r="H166" s="113"/>
      <c r="I166" s="114" t="str">
        <f>E165</f>
        <v>1.153</v>
      </c>
      <c r="J166" s="114" t="str">
        <f>E131</f>
        <v>1.119</v>
      </c>
      <c r="K166" s="114" t="str">
        <f>E163</f>
        <v>1.151</v>
      </c>
      <c r="L166" s="115"/>
      <c r="M166" s="115"/>
      <c r="N166" s="124">
        <v>10</v>
      </c>
      <c r="O166" s="124"/>
      <c r="P166" s="125"/>
      <c r="Q166" s="131" t="s">
        <v>34</v>
      </c>
      <c r="R166" s="118">
        <f t="shared" ca="1" si="33"/>
        <v>44039</v>
      </c>
      <c r="S166" s="118">
        <f t="shared" ca="1" si="32"/>
        <v>44053</v>
      </c>
      <c r="T166" s="119"/>
      <c r="U166" s="119"/>
      <c r="V166" s="120"/>
      <c r="W166" s="119"/>
      <c r="X166" s="121"/>
      <c r="Y166" s="121"/>
      <c r="AA166" s="123"/>
      <c r="AB166" s="123"/>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c r="BP166" s="123"/>
      <c r="BQ166" s="123"/>
      <c r="BR166" s="123"/>
      <c r="BS166" s="123"/>
      <c r="BT166" s="123"/>
      <c r="BU166" s="123"/>
      <c r="BV166" s="123"/>
      <c r="BW166" s="123"/>
      <c r="BX166" s="123"/>
      <c r="BY166" s="123"/>
      <c r="BZ166" s="123"/>
      <c r="CA166" s="123"/>
      <c r="CB166" s="123"/>
      <c r="CC166" s="123"/>
      <c r="CD166" s="123"/>
      <c r="CE166" s="123"/>
      <c r="CF166" s="123"/>
      <c r="CG166" s="123"/>
      <c r="CH166" s="123"/>
      <c r="CI166" s="123"/>
      <c r="CJ166" s="123"/>
      <c r="CK166" s="123"/>
      <c r="CL166" s="123"/>
      <c r="CM166" s="123"/>
      <c r="CN166" s="123"/>
      <c r="CO166" s="123"/>
      <c r="CP166" s="123"/>
      <c r="CQ166" s="123"/>
      <c r="CR166" s="123"/>
      <c r="CS166" s="123"/>
      <c r="CT166" s="123"/>
      <c r="CU166" s="123"/>
      <c r="CV166" s="123"/>
      <c r="CW166" s="123"/>
      <c r="CX166" s="123"/>
      <c r="CY166" s="123"/>
      <c r="CZ166" s="123"/>
      <c r="DA166" s="123"/>
      <c r="DB166" s="123"/>
      <c r="DC166" s="123"/>
      <c r="DD166" s="123"/>
      <c r="DE166" s="123"/>
      <c r="DF166" s="123"/>
      <c r="DG166" s="123"/>
      <c r="DH166" s="123"/>
      <c r="DI166" s="123"/>
      <c r="DJ166" s="123"/>
      <c r="DK166" s="123"/>
      <c r="DL166" s="123"/>
      <c r="DM166" s="123"/>
      <c r="DN166" s="123"/>
      <c r="DO166" s="123"/>
      <c r="DP166" s="123"/>
      <c r="DQ166" s="123"/>
      <c r="DR166" s="123"/>
      <c r="DS166" s="123"/>
      <c r="DT166" s="123"/>
      <c r="DU166" s="123"/>
      <c r="DV166" s="123"/>
      <c r="DW166" s="123"/>
      <c r="DX166" s="123"/>
      <c r="DY166" s="123"/>
      <c r="DZ166" s="123"/>
      <c r="EA166" s="123"/>
      <c r="EB166" s="123"/>
      <c r="EC166" s="123"/>
      <c r="ED166" s="123"/>
      <c r="EE166" s="123"/>
      <c r="EF166" s="123"/>
      <c r="EG166" s="123"/>
      <c r="EH166" s="123"/>
      <c r="EI166" s="123"/>
      <c r="EJ166" s="123"/>
      <c r="EK166" s="123"/>
      <c r="EL166" s="123"/>
      <c r="EM166" s="123"/>
      <c r="EN166" s="123"/>
      <c r="EO166" s="123"/>
      <c r="EP166" s="123"/>
      <c r="EQ166" s="123"/>
      <c r="ER166" s="123"/>
      <c r="ES166" s="123"/>
      <c r="ET166" s="123"/>
      <c r="EU166" s="123"/>
      <c r="EV166" s="123"/>
      <c r="EW166" s="123"/>
      <c r="EX166" s="123"/>
      <c r="EY166" s="123"/>
      <c r="EZ166" s="123"/>
      <c r="FA166" s="123"/>
      <c r="FB166" s="123"/>
      <c r="FC166" s="123"/>
      <c r="FD166" s="123"/>
      <c r="FE166" s="123"/>
      <c r="FF166" s="123"/>
      <c r="FG166" s="123"/>
      <c r="FH166" s="123"/>
      <c r="FI166" s="123"/>
      <c r="FJ166" s="123"/>
      <c r="FK166" s="123"/>
      <c r="FL166" s="123"/>
      <c r="FM166" s="123"/>
      <c r="FN166" s="123"/>
      <c r="FO166" s="123"/>
      <c r="FP166" s="123"/>
      <c r="FQ166" s="123"/>
      <c r="FR166" s="123"/>
      <c r="FS166" s="123"/>
      <c r="FT166" s="123"/>
      <c r="FU166" s="123"/>
      <c r="FV166" s="123"/>
      <c r="FW166" s="123"/>
      <c r="FX166" s="123"/>
      <c r="FY166" s="123"/>
      <c r="FZ166" s="123"/>
      <c r="GA166" s="123"/>
      <c r="GB166" s="123"/>
      <c r="GC166" s="123"/>
      <c r="GD166" s="123"/>
      <c r="GE166" s="123"/>
      <c r="GF166" s="123"/>
      <c r="GG166" s="123"/>
      <c r="GH166" s="123"/>
      <c r="GI166" s="123"/>
      <c r="GJ166" s="123"/>
      <c r="GK166" s="123"/>
      <c r="GL166" s="123"/>
      <c r="GM166" s="123"/>
      <c r="GN166" s="123"/>
      <c r="GO166" s="123"/>
      <c r="GP166" s="123"/>
      <c r="GQ166" s="123"/>
      <c r="GR166" s="123"/>
      <c r="GS166" s="123"/>
      <c r="GT166" s="123"/>
      <c r="GU166" s="123"/>
      <c r="GV166" s="123"/>
      <c r="GW166" s="123"/>
      <c r="GX166" s="123"/>
      <c r="GY166" s="123"/>
      <c r="GZ166" s="123"/>
      <c r="HA166" s="123"/>
      <c r="HB166" s="123"/>
      <c r="HC166" s="123"/>
      <c r="HD166" s="123"/>
      <c r="HE166" s="123"/>
      <c r="HF166" s="123"/>
      <c r="HG166" s="123"/>
      <c r="HH166" s="123"/>
      <c r="HI166" s="123"/>
      <c r="HJ166" s="123"/>
      <c r="HK166" s="123"/>
      <c r="HL166" s="123"/>
      <c r="HM166" s="123"/>
      <c r="HN166" s="123"/>
      <c r="HO166" s="123"/>
      <c r="HP166" s="123"/>
      <c r="HQ166" s="123"/>
      <c r="HR166" s="123"/>
      <c r="HS166" s="123"/>
      <c r="HT166" s="123"/>
      <c r="HU166" s="123"/>
      <c r="HV166" s="123"/>
      <c r="HW166" s="123"/>
      <c r="HX166" s="123"/>
      <c r="HY166" s="123"/>
      <c r="HZ166" s="123"/>
      <c r="IA166" s="123"/>
      <c r="IB166" s="123"/>
      <c r="IC166" s="123"/>
      <c r="ID166" s="123"/>
      <c r="IE166" s="123"/>
      <c r="IF166" s="123"/>
      <c r="IG166" s="123"/>
      <c r="IH166" s="123"/>
      <c r="II166" s="123"/>
      <c r="IJ166" s="123"/>
      <c r="IK166" s="123"/>
      <c r="IL166" s="123"/>
      <c r="IM166" s="123"/>
      <c r="IN166" s="123"/>
      <c r="IO166" s="123"/>
      <c r="IP166" s="123"/>
      <c r="IQ166" s="123"/>
      <c r="IR166" s="123"/>
      <c r="IS166" s="123"/>
      <c r="IT166" s="123"/>
      <c r="IU166" s="123"/>
      <c r="IV166" s="123"/>
      <c r="IW166" s="123"/>
      <c r="IX166" s="123"/>
      <c r="IY166" s="123"/>
      <c r="IZ166" s="123"/>
      <c r="JA166" s="123"/>
      <c r="JB166" s="123"/>
      <c r="JC166" s="123"/>
      <c r="JD166" s="123"/>
      <c r="JE166" s="123"/>
      <c r="JF166" s="123"/>
      <c r="JG166" s="123"/>
      <c r="JH166" s="123"/>
      <c r="JI166" s="123"/>
      <c r="JJ166" s="123"/>
      <c r="JK166" s="123"/>
      <c r="JL166" s="123"/>
      <c r="JM166" s="123"/>
      <c r="JN166" s="123"/>
      <c r="JO166" s="123"/>
      <c r="JP166" s="123"/>
      <c r="JQ166" s="123"/>
      <c r="JR166" s="123"/>
      <c r="JS166" s="123"/>
      <c r="JT166" s="123"/>
      <c r="JU166" s="123"/>
      <c r="JV166" s="123"/>
      <c r="JW166" s="123"/>
      <c r="JX166" s="123"/>
      <c r="JY166" s="123"/>
      <c r="JZ166" s="123"/>
      <c r="KA166" s="123"/>
      <c r="KB166" s="123"/>
      <c r="KC166" s="123"/>
      <c r="KD166" s="123"/>
      <c r="KE166" s="123"/>
      <c r="KF166" s="123"/>
      <c r="KG166" s="123"/>
      <c r="KH166" s="123"/>
      <c r="KI166" s="123"/>
      <c r="KJ166" s="123"/>
      <c r="KK166" s="123"/>
      <c r="KL166" s="123"/>
      <c r="KM166" s="123"/>
      <c r="KN166" s="123"/>
      <c r="KO166" s="123"/>
      <c r="KP166" s="123"/>
      <c r="KQ166" s="123"/>
      <c r="KR166" s="123"/>
      <c r="KS166" s="123"/>
      <c r="KT166" s="123"/>
      <c r="KU166" s="123"/>
      <c r="KV166" s="123"/>
      <c r="KW166" s="123"/>
      <c r="KX166" s="123"/>
      <c r="KY166" s="123"/>
      <c r="KZ166" s="123"/>
      <c r="LA166" s="123"/>
      <c r="LB166" s="123"/>
      <c r="LC166" s="123"/>
      <c r="LD166" s="123"/>
      <c r="LE166" s="123"/>
      <c r="LF166" s="123"/>
      <c r="LG166" s="123"/>
      <c r="LH166" s="123"/>
      <c r="LI166" s="123"/>
      <c r="LJ166" s="123"/>
      <c r="LK166" s="123"/>
      <c r="LL166" s="123"/>
      <c r="LM166" s="123"/>
      <c r="LN166" s="123"/>
      <c r="LO166" s="123"/>
      <c r="LP166" s="123"/>
      <c r="LQ166" s="123"/>
      <c r="LR166" s="123"/>
      <c r="LS166" s="123"/>
      <c r="LT166" s="123"/>
      <c r="LU166" s="123"/>
      <c r="LV166" s="123"/>
      <c r="LW166" s="123"/>
      <c r="LX166" s="123"/>
      <c r="LY166" s="123"/>
      <c r="LZ166" s="123"/>
      <c r="MA166" s="123"/>
      <c r="MB166" s="123"/>
      <c r="MC166" s="123"/>
      <c r="MD166" s="123"/>
      <c r="ME166" s="123"/>
      <c r="MF166" s="123"/>
      <c r="MG166" s="123"/>
      <c r="MH166" s="123"/>
      <c r="MI166" s="123"/>
      <c r="MJ166" s="123"/>
      <c r="MK166" s="123"/>
      <c r="ML166" s="123"/>
      <c r="MM166" s="123"/>
      <c r="MN166" s="123"/>
      <c r="MO166" s="123"/>
      <c r="MP166" s="123"/>
      <c r="MQ166" s="123"/>
      <c r="MR166" s="123"/>
      <c r="MS166" s="123"/>
      <c r="MT166" s="123"/>
      <c r="MU166" s="123"/>
      <c r="MV166" s="123"/>
      <c r="MW166" s="123"/>
      <c r="MX166" s="123"/>
      <c r="MY166" s="123"/>
      <c r="MZ166" s="123"/>
      <c r="NA166" s="123"/>
      <c r="NB166" s="123"/>
      <c r="NC166" s="123"/>
      <c r="ND166" s="123"/>
      <c r="NE166" s="123"/>
      <c r="NF166" s="123"/>
      <c r="NG166" s="123"/>
      <c r="NH166" s="123"/>
      <c r="NI166" s="123"/>
      <c r="NJ166" s="123"/>
      <c r="NK166" s="123"/>
      <c r="NL166" s="123"/>
      <c r="NM166" s="123"/>
      <c r="NN166" s="123"/>
      <c r="NO166" s="123"/>
      <c r="NP166" s="123"/>
      <c r="NQ166" s="123"/>
      <c r="NR166" s="123"/>
      <c r="NS166" s="123"/>
      <c r="NT166" s="123"/>
      <c r="NU166" s="123"/>
      <c r="NV166" s="123"/>
      <c r="NW166" s="123"/>
      <c r="NX166" s="123"/>
      <c r="NY166" s="123"/>
      <c r="NZ166" s="123"/>
    </row>
    <row r="167" spans="1:390" s="122" customFormat="1" ht="12">
      <c r="A167" s="138"/>
      <c r="B167" s="138"/>
      <c r="C167" s="139"/>
      <c r="D167" s="110">
        <v>2</v>
      </c>
      <c r="E167" s="111" t="str">
        <f t="shared" si="36"/>
        <v>1.155</v>
      </c>
      <c r="F167" s="113" t="s">
        <v>294</v>
      </c>
      <c r="G167" s="113"/>
      <c r="H167" s="113" t="s">
        <v>378</v>
      </c>
      <c r="I167" s="114" t="str">
        <f>E166</f>
        <v>1.154</v>
      </c>
      <c r="J167" s="114" t="str">
        <f>E155</f>
        <v>1.143</v>
      </c>
      <c r="K167" s="114"/>
      <c r="L167" s="115"/>
      <c r="M167" s="115"/>
      <c r="N167" s="124">
        <v>25</v>
      </c>
      <c r="O167" s="124"/>
      <c r="P167" s="125"/>
      <c r="Q167" s="131" t="s">
        <v>37</v>
      </c>
      <c r="R167" s="118">
        <f t="shared" ca="1" si="33"/>
        <v>44077</v>
      </c>
      <c r="S167" s="118">
        <f t="shared" ca="1" si="32"/>
        <v>44112</v>
      </c>
      <c r="T167" s="119"/>
      <c r="U167" s="119"/>
      <c r="V167" s="120"/>
      <c r="W167" s="119"/>
      <c r="X167" s="121"/>
      <c r="Y167" s="121"/>
      <c r="AA167" s="123"/>
      <c r="AB167" s="123"/>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c r="BP167" s="123"/>
      <c r="BQ167" s="123"/>
      <c r="BR167" s="123"/>
      <c r="BS167" s="123"/>
      <c r="BT167" s="123"/>
      <c r="BU167" s="123"/>
      <c r="BV167" s="123"/>
      <c r="BW167" s="123"/>
      <c r="BX167" s="123"/>
      <c r="BY167" s="123"/>
      <c r="BZ167" s="123"/>
      <c r="CA167" s="123"/>
      <c r="CB167" s="123"/>
      <c r="CC167" s="123"/>
      <c r="CD167" s="123"/>
      <c r="CE167" s="123"/>
      <c r="CF167" s="123"/>
      <c r="CG167" s="123"/>
      <c r="CH167" s="123"/>
      <c r="CI167" s="123"/>
      <c r="CJ167" s="123"/>
      <c r="CK167" s="123"/>
      <c r="CL167" s="123"/>
      <c r="CM167" s="123"/>
      <c r="CN167" s="123"/>
      <c r="CO167" s="123"/>
      <c r="CP167" s="123"/>
      <c r="CQ167" s="123"/>
      <c r="CR167" s="123"/>
      <c r="CS167" s="123"/>
      <c r="CT167" s="123"/>
      <c r="CU167" s="123"/>
      <c r="CV167" s="123"/>
      <c r="CW167" s="123"/>
      <c r="CX167" s="123"/>
      <c r="CY167" s="123"/>
      <c r="CZ167" s="123"/>
      <c r="DA167" s="123"/>
      <c r="DB167" s="123"/>
      <c r="DC167" s="123"/>
      <c r="DD167" s="123"/>
      <c r="DE167" s="123"/>
      <c r="DF167" s="123"/>
      <c r="DG167" s="123"/>
      <c r="DH167" s="123"/>
      <c r="DI167" s="123"/>
      <c r="DJ167" s="123"/>
      <c r="DK167" s="123"/>
      <c r="DL167" s="123"/>
      <c r="DM167" s="123"/>
      <c r="DN167" s="123"/>
      <c r="DO167" s="123"/>
      <c r="DP167" s="123"/>
      <c r="DQ167" s="123"/>
      <c r="DR167" s="123"/>
      <c r="DS167" s="123"/>
      <c r="DT167" s="123"/>
      <c r="DU167" s="123"/>
      <c r="DV167" s="123"/>
      <c r="DW167" s="123"/>
      <c r="DX167" s="123"/>
      <c r="DY167" s="123"/>
      <c r="DZ167" s="123"/>
      <c r="EA167" s="123"/>
      <c r="EB167" s="123"/>
      <c r="EC167" s="123"/>
      <c r="ED167" s="123"/>
      <c r="EE167" s="123"/>
      <c r="EF167" s="123"/>
      <c r="EG167" s="123"/>
      <c r="EH167" s="123"/>
      <c r="EI167" s="123"/>
      <c r="EJ167" s="123"/>
      <c r="EK167" s="123"/>
      <c r="EL167" s="123"/>
      <c r="EM167" s="123"/>
      <c r="EN167" s="123"/>
      <c r="EO167" s="123"/>
      <c r="EP167" s="123"/>
      <c r="EQ167" s="123"/>
      <c r="ER167" s="123"/>
      <c r="ES167" s="123"/>
      <c r="ET167" s="123"/>
      <c r="EU167" s="123"/>
      <c r="EV167" s="123"/>
      <c r="EW167" s="123"/>
      <c r="EX167" s="123"/>
      <c r="EY167" s="123"/>
      <c r="EZ167" s="123"/>
      <c r="FA167" s="123"/>
      <c r="FB167" s="123"/>
      <c r="FC167" s="123"/>
      <c r="FD167" s="123"/>
      <c r="FE167" s="123"/>
      <c r="FF167" s="123"/>
      <c r="FG167" s="123"/>
      <c r="FH167" s="123"/>
      <c r="FI167" s="123"/>
      <c r="FJ167" s="123"/>
      <c r="FK167" s="123"/>
      <c r="FL167" s="123"/>
      <c r="FM167" s="123"/>
      <c r="FN167" s="123"/>
      <c r="FO167" s="123"/>
      <c r="FP167" s="123"/>
      <c r="FQ167" s="123"/>
      <c r="FR167" s="123"/>
      <c r="FS167" s="123"/>
      <c r="FT167" s="123"/>
      <c r="FU167" s="123"/>
      <c r="FV167" s="123"/>
      <c r="FW167" s="123"/>
      <c r="FX167" s="123"/>
      <c r="FY167" s="123"/>
      <c r="FZ167" s="123"/>
      <c r="GA167" s="123"/>
      <c r="GB167" s="123"/>
      <c r="GC167" s="123"/>
      <c r="GD167" s="123"/>
      <c r="GE167" s="123"/>
      <c r="GF167" s="123"/>
      <c r="GG167" s="123"/>
      <c r="GH167" s="123"/>
      <c r="GI167" s="123"/>
      <c r="GJ167" s="123"/>
      <c r="GK167" s="123"/>
      <c r="GL167" s="123"/>
      <c r="GM167" s="123"/>
      <c r="GN167" s="123"/>
      <c r="GO167" s="123"/>
      <c r="GP167" s="123"/>
      <c r="GQ167" s="123"/>
      <c r="GR167" s="123"/>
      <c r="GS167" s="123"/>
      <c r="GT167" s="123"/>
      <c r="GU167" s="123"/>
      <c r="GV167" s="123"/>
      <c r="GW167" s="123"/>
      <c r="GX167" s="123"/>
      <c r="GY167" s="123"/>
      <c r="GZ167" s="123"/>
      <c r="HA167" s="123"/>
      <c r="HB167" s="123"/>
      <c r="HC167" s="123"/>
      <c r="HD167" s="123"/>
      <c r="HE167" s="123"/>
      <c r="HF167" s="123"/>
      <c r="HG167" s="123"/>
      <c r="HH167" s="123"/>
      <c r="HI167" s="123"/>
      <c r="HJ167" s="123"/>
      <c r="HK167" s="123"/>
      <c r="HL167" s="123"/>
      <c r="HM167" s="123"/>
      <c r="HN167" s="123"/>
      <c r="HO167" s="123"/>
      <c r="HP167" s="123"/>
      <c r="HQ167" s="123"/>
      <c r="HR167" s="123"/>
      <c r="HS167" s="123"/>
      <c r="HT167" s="123"/>
      <c r="HU167" s="123"/>
      <c r="HV167" s="123"/>
      <c r="HW167" s="123"/>
      <c r="HX167" s="123"/>
      <c r="HY167" s="123"/>
      <c r="HZ167" s="123"/>
      <c r="IA167" s="123"/>
      <c r="IB167" s="123"/>
      <c r="IC167" s="123"/>
      <c r="ID167" s="123"/>
      <c r="IE167" s="123"/>
      <c r="IF167" s="123"/>
      <c r="IG167" s="123"/>
      <c r="IH167" s="123"/>
      <c r="II167" s="123"/>
      <c r="IJ167" s="123"/>
      <c r="IK167" s="123"/>
      <c r="IL167" s="123"/>
      <c r="IM167" s="123"/>
      <c r="IN167" s="123"/>
      <c r="IO167" s="123"/>
      <c r="IP167" s="123"/>
      <c r="IQ167" s="123"/>
      <c r="IR167" s="123"/>
      <c r="IS167" s="123"/>
      <c r="IT167" s="123"/>
      <c r="IU167" s="123"/>
      <c r="IV167" s="123"/>
      <c r="IW167" s="123"/>
      <c r="IX167" s="123"/>
      <c r="IY167" s="123"/>
      <c r="IZ167" s="123"/>
      <c r="JA167" s="123"/>
      <c r="JB167" s="123"/>
      <c r="JC167" s="123"/>
      <c r="JD167" s="123"/>
      <c r="JE167" s="123"/>
      <c r="JF167" s="123"/>
      <c r="JG167" s="123"/>
      <c r="JH167" s="123"/>
      <c r="JI167" s="123"/>
      <c r="JJ167" s="123"/>
      <c r="JK167" s="123"/>
      <c r="JL167" s="123"/>
      <c r="JM167" s="123"/>
      <c r="JN167" s="123"/>
      <c r="JO167" s="123"/>
      <c r="JP167" s="123"/>
      <c r="JQ167" s="123"/>
      <c r="JR167" s="123"/>
      <c r="JS167" s="123"/>
      <c r="JT167" s="123"/>
      <c r="JU167" s="123"/>
      <c r="JV167" s="123"/>
      <c r="JW167" s="123"/>
      <c r="JX167" s="123"/>
      <c r="JY167" s="123"/>
      <c r="JZ167" s="123"/>
      <c r="KA167" s="123"/>
      <c r="KB167" s="123"/>
      <c r="KC167" s="123"/>
      <c r="KD167" s="123"/>
      <c r="KE167" s="123"/>
      <c r="KF167" s="123"/>
      <c r="KG167" s="123"/>
      <c r="KH167" s="123"/>
      <c r="KI167" s="123"/>
      <c r="KJ167" s="123"/>
      <c r="KK167" s="123"/>
      <c r="KL167" s="123"/>
      <c r="KM167" s="123"/>
      <c r="KN167" s="123"/>
      <c r="KO167" s="123"/>
      <c r="KP167" s="123"/>
      <c r="KQ167" s="123"/>
      <c r="KR167" s="123"/>
      <c r="KS167" s="123"/>
      <c r="KT167" s="123"/>
      <c r="KU167" s="123"/>
      <c r="KV167" s="123"/>
      <c r="KW167" s="123"/>
      <c r="KX167" s="123"/>
      <c r="KY167" s="123"/>
      <c r="KZ167" s="123"/>
      <c r="LA167" s="123"/>
      <c r="LB167" s="123"/>
      <c r="LC167" s="123"/>
      <c r="LD167" s="123"/>
      <c r="LE167" s="123"/>
      <c r="LF167" s="123"/>
      <c r="LG167" s="123"/>
      <c r="LH167" s="123"/>
      <c r="LI167" s="123"/>
      <c r="LJ167" s="123"/>
      <c r="LK167" s="123"/>
      <c r="LL167" s="123"/>
      <c r="LM167" s="123"/>
      <c r="LN167" s="123"/>
      <c r="LO167" s="123"/>
      <c r="LP167" s="123"/>
      <c r="LQ167" s="123"/>
      <c r="LR167" s="123"/>
      <c r="LS167" s="123"/>
      <c r="LT167" s="123"/>
      <c r="LU167" s="123"/>
      <c r="LV167" s="123"/>
      <c r="LW167" s="123"/>
      <c r="LX167" s="123"/>
      <c r="LY167" s="123"/>
      <c r="LZ167" s="123"/>
      <c r="MA167" s="123"/>
      <c r="MB167" s="123"/>
      <c r="MC167" s="123"/>
      <c r="MD167" s="123"/>
      <c r="ME167" s="123"/>
      <c r="MF167" s="123"/>
      <c r="MG167" s="123"/>
      <c r="MH167" s="123"/>
      <c r="MI167" s="123"/>
      <c r="MJ167" s="123"/>
      <c r="MK167" s="123"/>
      <c r="ML167" s="123"/>
      <c r="MM167" s="123"/>
      <c r="MN167" s="123"/>
      <c r="MO167" s="123"/>
      <c r="MP167" s="123"/>
      <c r="MQ167" s="123"/>
      <c r="MR167" s="123"/>
      <c r="MS167" s="123"/>
      <c r="MT167" s="123"/>
      <c r="MU167" s="123"/>
      <c r="MV167" s="123"/>
      <c r="MW167" s="123"/>
      <c r="MX167" s="123"/>
      <c r="MY167" s="123"/>
      <c r="MZ167" s="123"/>
      <c r="NA167" s="123"/>
      <c r="NB167" s="123"/>
      <c r="NC167" s="123"/>
      <c r="ND167" s="123"/>
      <c r="NE167" s="123"/>
      <c r="NF167" s="123"/>
      <c r="NG167" s="123"/>
      <c r="NH167" s="123"/>
      <c r="NI167" s="123"/>
      <c r="NJ167" s="123"/>
      <c r="NK167" s="123"/>
      <c r="NL167" s="123"/>
      <c r="NM167" s="123"/>
      <c r="NN167" s="123"/>
      <c r="NO167" s="123"/>
      <c r="NP167" s="123"/>
      <c r="NQ167" s="123"/>
      <c r="NR167" s="123"/>
      <c r="NS167" s="123"/>
      <c r="NT167" s="123"/>
      <c r="NU167" s="123"/>
      <c r="NV167" s="123"/>
      <c r="NW167" s="123"/>
      <c r="NX167" s="123"/>
      <c r="NY167" s="123"/>
      <c r="NZ167" s="123"/>
    </row>
    <row r="168" spans="1:390" s="122" customFormat="1" ht="12">
      <c r="A168" s="138"/>
      <c r="B168" s="138"/>
      <c r="C168" s="139"/>
      <c r="D168" s="110">
        <v>2</v>
      </c>
      <c r="E168" s="111" t="str">
        <f t="shared" si="36"/>
        <v>1.156</v>
      </c>
      <c r="F168" s="113" t="s">
        <v>290</v>
      </c>
      <c r="G168" s="113"/>
      <c r="H168" s="113"/>
      <c r="I168" s="114" t="str">
        <f>E165</f>
        <v>1.153</v>
      </c>
      <c r="J168" s="114"/>
      <c r="K168" s="114"/>
      <c r="L168" s="115"/>
      <c r="M168" s="115"/>
      <c r="N168" s="124">
        <v>40</v>
      </c>
      <c r="O168" s="124"/>
      <c r="P168" s="125"/>
      <c r="Q168" s="116"/>
      <c r="R168" s="118">
        <f t="shared" ca="1" si="33"/>
        <v>44039</v>
      </c>
      <c r="S168" s="118">
        <f t="shared" ca="1" si="32"/>
        <v>44097</v>
      </c>
      <c r="T168" s="119"/>
      <c r="U168" s="119"/>
      <c r="V168" s="120"/>
      <c r="W168" s="119"/>
      <c r="X168" s="121"/>
      <c r="Y168" s="121"/>
      <c r="AA168" s="123"/>
      <c r="AB168" s="123"/>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c r="BP168" s="123"/>
      <c r="BQ168" s="123"/>
      <c r="BR168" s="123"/>
      <c r="BS168" s="123"/>
      <c r="BT168" s="123"/>
      <c r="BU168" s="123"/>
      <c r="BV168" s="123"/>
      <c r="BW168" s="123"/>
      <c r="BX168" s="123"/>
      <c r="BY168" s="123"/>
      <c r="BZ168" s="123"/>
      <c r="CA168" s="123"/>
      <c r="CB168" s="123"/>
      <c r="CC168" s="123"/>
      <c r="CD168" s="123"/>
      <c r="CE168" s="123"/>
      <c r="CF168" s="123"/>
      <c r="CG168" s="123"/>
      <c r="CH168" s="123"/>
      <c r="CI168" s="123"/>
      <c r="CJ168" s="123"/>
      <c r="CK168" s="123"/>
      <c r="CL168" s="123"/>
      <c r="CM168" s="123"/>
      <c r="CN168" s="123"/>
      <c r="CO168" s="123"/>
      <c r="CP168" s="123"/>
      <c r="CQ168" s="123"/>
      <c r="CR168" s="123"/>
      <c r="CS168" s="123"/>
      <c r="CT168" s="123"/>
      <c r="CU168" s="123"/>
      <c r="CV168" s="123"/>
      <c r="CW168" s="123"/>
      <c r="CX168" s="123"/>
      <c r="CY168" s="123"/>
      <c r="CZ168" s="123"/>
      <c r="DA168" s="123"/>
      <c r="DB168" s="123"/>
      <c r="DC168" s="123"/>
      <c r="DD168" s="123"/>
      <c r="DE168" s="123"/>
      <c r="DF168" s="123"/>
      <c r="DG168" s="123"/>
      <c r="DH168" s="123"/>
      <c r="DI168" s="123"/>
      <c r="DJ168" s="123"/>
      <c r="DK168" s="123"/>
      <c r="DL168" s="123"/>
      <c r="DM168" s="123"/>
      <c r="DN168" s="123"/>
      <c r="DO168" s="123"/>
      <c r="DP168" s="123"/>
      <c r="DQ168" s="123"/>
      <c r="DR168" s="123"/>
      <c r="DS168" s="123"/>
      <c r="DT168" s="123"/>
      <c r="DU168" s="123"/>
      <c r="DV168" s="123"/>
      <c r="DW168" s="123"/>
      <c r="DX168" s="123"/>
      <c r="DY168" s="123"/>
      <c r="DZ168" s="123"/>
      <c r="EA168" s="123"/>
      <c r="EB168" s="123"/>
      <c r="EC168" s="123"/>
      <c r="ED168" s="123"/>
      <c r="EE168" s="123"/>
      <c r="EF168" s="123"/>
      <c r="EG168" s="123"/>
      <c r="EH168" s="123"/>
      <c r="EI168" s="123"/>
      <c r="EJ168" s="123"/>
      <c r="EK168" s="123"/>
      <c r="EL168" s="123"/>
      <c r="EM168" s="123"/>
      <c r="EN168" s="123"/>
      <c r="EO168" s="123"/>
      <c r="EP168" s="123"/>
      <c r="EQ168" s="123"/>
      <c r="ER168" s="123"/>
      <c r="ES168" s="123"/>
      <c r="ET168" s="123"/>
      <c r="EU168" s="123"/>
      <c r="EV168" s="123"/>
      <c r="EW168" s="123"/>
      <c r="EX168" s="123"/>
      <c r="EY168" s="123"/>
      <c r="EZ168" s="123"/>
      <c r="FA168" s="123"/>
      <c r="FB168" s="123"/>
      <c r="FC168" s="123"/>
      <c r="FD168" s="123"/>
      <c r="FE168" s="123"/>
      <c r="FF168" s="123"/>
      <c r="FG168" s="123"/>
      <c r="FH168" s="123"/>
      <c r="FI168" s="123"/>
      <c r="FJ168" s="123"/>
      <c r="FK168" s="123"/>
      <c r="FL168" s="123"/>
      <c r="FM168" s="123"/>
      <c r="FN168" s="123"/>
      <c r="FO168" s="123"/>
      <c r="FP168" s="123"/>
      <c r="FQ168" s="123"/>
      <c r="FR168" s="123"/>
      <c r="FS168" s="123"/>
      <c r="FT168" s="123"/>
      <c r="FU168" s="123"/>
      <c r="FV168" s="123"/>
      <c r="FW168" s="123"/>
      <c r="FX168" s="123"/>
      <c r="FY168" s="123"/>
      <c r="FZ168" s="123"/>
      <c r="GA168" s="123"/>
      <c r="GB168" s="123"/>
      <c r="GC168" s="123"/>
      <c r="GD168" s="123"/>
      <c r="GE168" s="123"/>
      <c r="GF168" s="123"/>
      <c r="GG168" s="123"/>
      <c r="GH168" s="123"/>
      <c r="GI168" s="123"/>
      <c r="GJ168" s="123"/>
      <c r="GK168" s="123"/>
      <c r="GL168" s="123"/>
      <c r="GM168" s="123"/>
      <c r="GN168" s="123"/>
      <c r="GO168" s="123"/>
      <c r="GP168" s="123"/>
      <c r="GQ168" s="123"/>
      <c r="GR168" s="123"/>
      <c r="GS168" s="123"/>
      <c r="GT168" s="123"/>
      <c r="GU168" s="123"/>
      <c r="GV168" s="123"/>
      <c r="GW168" s="123"/>
      <c r="GX168" s="123"/>
      <c r="GY168" s="123"/>
      <c r="GZ168" s="123"/>
      <c r="HA168" s="123"/>
      <c r="HB168" s="123"/>
      <c r="HC168" s="123"/>
      <c r="HD168" s="123"/>
      <c r="HE168" s="123"/>
      <c r="HF168" s="123"/>
      <c r="HG168" s="123"/>
      <c r="HH168" s="123"/>
      <c r="HI168" s="123"/>
      <c r="HJ168" s="123"/>
      <c r="HK168" s="123"/>
      <c r="HL168" s="123"/>
      <c r="HM168" s="123"/>
      <c r="HN168" s="123"/>
      <c r="HO168" s="123"/>
      <c r="HP168" s="123"/>
      <c r="HQ168" s="123"/>
      <c r="HR168" s="123"/>
      <c r="HS168" s="123"/>
      <c r="HT168" s="123"/>
      <c r="HU168" s="123"/>
      <c r="HV168" s="123"/>
      <c r="HW168" s="123"/>
      <c r="HX168" s="123"/>
      <c r="HY168" s="123"/>
      <c r="HZ168" s="123"/>
      <c r="IA168" s="123"/>
      <c r="IB168" s="123"/>
      <c r="IC168" s="123"/>
      <c r="ID168" s="123"/>
      <c r="IE168" s="123"/>
      <c r="IF168" s="123"/>
      <c r="IG168" s="123"/>
      <c r="IH168" s="123"/>
      <c r="II168" s="123"/>
      <c r="IJ168" s="123"/>
      <c r="IK168" s="123"/>
      <c r="IL168" s="123"/>
      <c r="IM168" s="123"/>
      <c r="IN168" s="123"/>
      <c r="IO168" s="123"/>
      <c r="IP168" s="123"/>
      <c r="IQ168" s="123"/>
      <c r="IR168" s="123"/>
      <c r="IS168" s="123"/>
      <c r="IT168" s="123"/>
      <c r="IU168" s="123"/>
      <c r="IV168" s="123"/>
      <c r="IW168" s="123"/>
      <c r="IX168" s="123"/>
      <c r="IY168" s="123"/>
      <c r="IZ168" s="123"/>
      <c r="JA168" s="123"/>
      <c r="JB168" s="123"/>
      <c r="JC168" s="123"/>
      <c r="JD168" s="123"/>
      <c r="JE168" s="123"/>
      <c r="JF168" s="123"/>
      <c r="JG168" s="123"/>
      <c r="JH168" s="123"/>
      <c r="JI168" s="123"/>
      <c r="JJ168" s="123"/>
      <c r="JK168" s="123"/>
      <c r="JL168" s="123"/>
      <c r="JM168" s="123"/>
      <c r="JN168" s="123"/>
      <c r="JO168" s="123"/>
      <c r="JP168" s="123"/>
      <c r="JQ168" s="123"/>
      <c r="JR168" s="123"/>
      <c r="JS168" s="123"/>
      <c r="JT168" s="123"/>
      <c r="JU168" s="123"/>
      <c r="JV168" s="123"/>
      <c r="JW168" s="123"/>
      <c r="JX168" s="123"/>
      <c r="JY168" s="123"/>
      <c r="JZ168" s="123"/>
      <c r="KA168" s="123"/>
      <c r="KB168" s="123"/>
      <c r="KC168" s="123"/>
      <c r="KD168" s="123"/>
      <c r="KE168" s="123"/>
      <c r="KF168" s="123"/>
      <c r="KG168" s="123"/>
      <c r="KH168" s="123"/>
      <c r="KI168" s="123"/>
      <c r="KJ168" s="123"/>
      <c r="KK168" s="123"/>
      <c r="KL168" s="123"/>
      <c r="KM168" s="123"/>
      <c r="KN168" s="123"/>
      <c r="KO168" s="123"/>
      <c r="KP168" s="123"/>
      <c r="KQ168" s="123"/>
      <c r="KR168" s="123"/>
      <c r="KS168" s="123"/>
      <c r="KT168" s="123"/>
      <c r="KU168" s="123"/>
      <c r="KV168" s="123"/>
      <c r="KW168" s="123"/>
      <c r="KX168" s="123"/>
      <c r="KY168" s="123"/>
      <c r="KZ168" s="123"/>
      <c r="LA168" s="123"/>
      <c r="LB168" s="123"/>
      <c r="LC168" s="123"/>
      <c r="LD168" s="123"/>
      <c r="LE168" s="123"/>
      <c r="LF168" s="123"/>
      <c r="LG168" s="123"/>
      <c r="LH168" s="123"/>
      <c r="LI168" s="123"/>
      <c r="LJ168" s="123"/>
      <c r="LK168" s="123"/>
      <c r="LL168" s="123"/>
      <c r="LM168" s="123"/>
      <c r="LN168" s="123"/>
      <c r="LO168" s="123"/>
      <c r="LP168" s="123"/>
      <c r="LQ168" s="123"/>
      <c r="LR168" s="123"/>
      <c r="LS168" s="123"/>
      <c r="LT168" s="123"/>
      <c r="LU168" s="123"/>
      <c r="LV168" s="123"/>
      <c r="LW168" s="123"/>
      <c r="LX168" s="123"/>
      <c r="LY168" s="123"/>
      <c r="LZ168" s="123"/>
      <c r="MA168" s="123"/>
      <c r="MB168" s="123"/>
      <c r="MC168" s="123"/>
      <c r="MD168" s="123"/>
      <c r="ME168" s="123"/>
      <c r="MF168" s="123"/>
      <c r="MG168" s="123"/>
      <c r="MH168" s="123"/>
      <c r="MI168" s="123"/>
      <c r="MJ168" s="123"/>
      <c r="MK168" s="123"/>
      <c r="ML168" s="123"/>
      <c r="MM168" s="123"/>
      <c r="MN168" s="123"/>
      <c r="MO168" s="123"/>
      <c r="MP168" s="123"/>
      <c r="MQ168" s="123"/>
      <c r="MR168" s="123"/>
      <c r="MS168" s="123"/>
      <c r="MT168" s="123"/>
      <c r="MU168" s="123"/>
      <c r="MV168" s="123"/>
      <c r="MW168" s="123"/>
      <c r="MX168" s="123"/>
      <c r="MY168" s="123"/>
      <c r="MZ168" s="123"/>
      <c r="NA168" s="123"/>
      <c r="NB168" s="123"/>
      <c r="NC168" s="123"/>
      <c r="ND168" s="123"/>
      <c r="NE168" s="123"/>
      <c r="NF168" s="123"/>
      <c r="NG168" s="123"/>
      <c r="NH168" s="123"/>
      <c r="NI168" s="123"/>
      <c r="NJ168" s="123"/>
      <c r="NK168" s="123"/>
      <c r="NL168" s="123"/>
      <c r="NM168" s="123"/>
      <c r="NN168" s="123"/>
      <c r="NO168" s="123"/>
      <c r="NP168" s="123"/>
      <c r="NQ168" s="123"/>
      <c r="NR168" s="123"/>
      <c r="NS168" s="123"/>
      <c r="NT168" s="123"/>
      <c r="NU168" s="123"/>
      <c r="NV168" s="123"/>
      <c r="NW168" s="123"/>
      <c r="NX168" s="123"/>
      <c r="NY168" s="123"/>
      <c r="NZ168" s="123"/>
    </row>
    <row r="169" spans="1:390" s="122" customFormat="1" ht="12">
      <c r="A169" s="138"/>
      <c r="B169" s="138"/>
      <c r="C169" s="139"/>
      <c r="D169" s="110">
        <v>2</v>
      </c>
      <c r="E169" s="111" t="str">
        <f t="shared" si="36"/>
        <v>1.157</v>
      </c>
      <c r="F169" s="113" t="s">
        <v>380</v>
      </c>
      <c r="G169" s="113" t="s">
        <v>429</v>
      </c>
      <c r="H169" s="113"/>
      <c r="I169" s="114" t="str">
        <f>E168</f>
        <v>1.156</v>
      </c>
      <c r="J169" s="114" t="str">
        <f>E166</f>
        <v>1.154</v>
      </c>
      <c r="K169" s="114" t="str">
        <f>E137</f>
        <v>1.125</v>
      </c>
      <c r="L169" s="115"/>
      <c r="M169" s="115"/>
      <c r="N169" s="124">
        <v>10</v>
      </c>
      <c r="O169" s="124"/>
      <c r="P169" s="125"/>
      <c r="Q169" s="131" t="s">
        <v>34</v>
      </c>
      <c r="R169" s="118">
        <f t="shared" ca="1" si="33"/>
        <v>44098</v>
      </c>
      <c r="S169" s="118">
        <f t="shared" ca="1" si="32"/>
        <v>44111</v>
      </c>
      <c r="T169" s="119"/>
      <c r="U169" s="119"/>
      <c r="V169" s="120"/>
      <c r="W169" s="119"/>
      <c r="X169" s="121"/>
      <c r="Y169" s="121"/>
      <c r="AA169" s="123"/>
      <c r="AB169" s="123"/>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c r="BP169" s="123"/>
      <c r="BQ169" s="123"/>
      <c r="BR169" s="123"/>
      <c r="BS169" s="123"/>
      <c r="BT169" s="123"/>
      <c r="BU169" s="123"/>
      <c r="BV169" s="123"/>
      <c r="BW169" s="123"/>
      <c r="BX169" s="123"/>
      <c r="BY169" s="123"/>
      <c r="BZ169" s="123"/>
      <c r="CA169" s="123"/>
      <c r="CB169" s="123"/>
      <c r="CC169" s="123"/>
      <c r="CD169" s="123"/>
      <c r="CE169" s="123"/>
      <c r="CF169" s="123"/>
      <c r="CG169" s="123"/>
      <c r="CH169" s="123"/>
      <c r="CI169" s="123"/>
      <c r="CJ169" s="123"/>
      <c r="CK169" s="123"/>
      <c r="CL169" s="123"/>
      <c r="CM169" s="123"/>
      <c r="CN169" s="123"/>
      <c r="CO169" s="123"/>
      <c r="CP169" s="123"/>
      <c r="CQ169" s="123"/>
      <c r="CR169" s="123"/>
      <c r="CS169" s="123"/>
      <c r="CT169" s="123"/>
      <c r="CU169" s="123"/>
      <c r="CV169" s="123"/>
      <c r="CW169" s="123"/>
      <c r="CX169" s="123"/>
      <c r="CY169" s="123"/>
      <c r="CZ169" s="123"/>
      <c r="DA169" s="123"/>
      <c r="DB169" s="123"/>
      <c r="DC169" s="123"/>
      <c r="DD169" s="123"/>
      <c r="DE169" s="123"/>
      <c r="DF169" s="123"/>
      <c r="DG169" s="123"/>
      <c r="DH169" s="123"/>
      <c r="DI169" s="123"/>
      <c r="DJ169" s="123"/>
      <c r="DK169" s="123"/>
      <c r="DL169" s="123"/>
      <c r="DM169" s="123"/>
      <c r="DN169" s="123"/>
      <c r="DO169" s="123"/>
      <c r="DP169" s="123"/>
      <c r="DQ169" s="123"/>
      <c r="DR169" s="123"/>
      <c r="DS169" s="123"/>
      <c r="DT169" s="123"/>
      <c r="DU169" s="123"/>
      <c r="DV169" s="123"/>
      <c r="DW169" s="123"/>
      <c r="DX169" s="123"/>
      <c r="DY169" s="123"/>
      <c r="DZ169" s="123"/>
      <c r="EA169" s="123"/>
      <c r="EB169" s="123"/>
      <c r="EC169" s="123"/>
      <c r="ED169" s="123"/>
      <c r="EE169" s="123"/>
      <c r="EF169" s="123"/>
      <c r="EG169" s="123"/>
      <c r="EH169" s="123"/>
      <c r="EI169" s="123"/>
      <c r="EJ169" s="123"/>
      <c r="EK169" s="123"/>
      <c r="EL169" s="123"/>
      <c r="EM169" s="123"/>
      <c r="EN169" s="123"/>
      <c r="EO169" s="123"/>
      <c r="EP169" s="123"/>
      <c r="EQ169" s="123"/>
      <c r="ER169" s="123"/>
      <c r="ES169" s="123"/>
      <c r="ET169" s="123"/>
      <c r="EU169" s="123"/>
      <c r="EV169" s="123"/>
      <c r="EW169" s="123"/>
      <c r="EX169" s="123"/>
      <c r="EY169" s="123"/>
      <c r="EZ169" s="123"/>
      <c r="FA169" s="123"/>
      <c r="FB169" s="123"/>
      <c r="FC169" s="123"/>
      <c r="FD169" s="123"/>
      <c r="FE169" s="123"/>
      <c r="FF169" s="123"/>
      <c r="FG169" s="123"/>
      <c r="FH169" s="123"/>
      <c r="FI169" s="123"/>
      <c r="FJ169" s="123"/>
      <c r="FK169" s="123"/>
      <c r="FL169" s="123"/>
      <c r="FM169" s="123"/>
      <c r="FN169" s="123"/>
      <c r="FO169" s="123"/>
      <c r="FP169" s="123"/>
      <c r="FQ169" s="123"/>
      <c r="FR169" s="123"/>
      <c r="FS169" s="123"/>
      <c r="FT169" s="123"/>
      <c r="FU169" s="123"/>
      <c r="FV169" s="123"/>
      <c r="FW169" s="123"/>
      <c r="FX169" s="123"/>
      <c r="FY169" s="123"/>
      <c r="FZ169" s="123"/>
      <c r="GA169" s="123"/>
      <c r="GB169" s="123"/>
      <c r="GC169" s="123"/>
      <c r="GD169" s="123"/>
      <c r="GE169" s="123"/>
      <c r="GF169" s="123"/>
      <c r="GG169" s="123"/>
      <c r="GH169" s="123"/>
      <c r="GI169" s="123"/>
      <c r="GJ169" s="123"/>
      <c r="GK169" s="123"/>
      <c r="GL169" s="123"/>
      <c r="GM169" s="123"/>
      <c r="GN169" s="123"/>
      <c r="GO169" s="123"/>
      <c r="GP169" s="123"/>
      <c r="GQ169" s="123"/>
      <c r="GR169" s="123"/>
      <c r="GS169" s="123"/>
      <c r="GT169" s="123"/>
      <c r="GU169" s="123"/>
      <c r="GV169" s="123"/>
      <c r="GW169" s="123"/>
      <c r="GX169" s="123"/>
      <c r="GY169" s="123"/>
      <c r="GZ169" s="123"/>
      <c r="HA169" s="123"/>
      <c r="HB169" s="123"/>
      <c r="HC169" s="123"/>
      <c r="HD169" s="123"/>
      <c r="HE169" s="123"/>
      <c r="HF169" s="123"/>
      <c r="HG169" s="123"/>
      <c r="HH169" s="123"/>
      <c r="HI169" s="123"/>
      <c r="HJ169" s="123"/>
      <c r="HK169" s="123"/>
      <c r="HL169" s="123"/>
      <c r="HM169" s="123"/>
      <c r="HN169" s="123"/>
      <c r="HO169" s="123"/>
      <c r="HP169" s="123"/>
      <c r="HQ169" s="123"/>
      <c r="HR169" s="123"/>
      <c r="HS169" s="123"/>
      <c r="HT169" s="123"/>
      <c r="HU169" s="123"/>
      <c r="HV169" s="123"/>
      <c r="HW169" s="123"/>
      <c r="HX169" s="123"/>
      <c r="HY169" s="123"/>
      <c r="HZ169" s="123"/>
      <c r="IA169" s="123"/>
      <c r="IB169" s="123"/>
      <c r="IC169" s="123"/>
      <c r="ID169" s="123"/>
      <c r="IE169" s="123"/>
      <c r="IF169" s="123"/>
      <c r="IG169" s="123"/>
      <c r="IH169" s="123"/>
      <c r="II169" s="123"/>
      <c r="IJ169" s="123"/>
      <c r="IK169" s="123"/>
      <c r="IL169" s="123"/>
      <c r="IM169" s="123"/>
      <c r="IN169" s="123"/>
      <c r="IO169" s="123"/>
      <c r="IP169" s="123"/>
      <c r="IQ169" s="123"/>
      <c r="IR169" s="123"/>
      <c r="IS169" s="123"/>
      <c r="IT169" s="123"/>
      <c r="IU169" s="123"/>
      <c r="IV169" s="123"/>
      <c r="IW169" s="123"/>
      <c r="IX169" s="123"/>
      <c r="IY169" s="123"/>
      <c r="IZ169" s="123"/>
      <c r="JA169" s="123"/>
      <c r="JB169" s="123"/>
      <c r="JC169" s="123"/>
      <c r="JD169" s="123"/>
      <c r="JE169" s="123"/>
      <c r="JF169" s="123"/>
      <c r="JG169" s="123"/>
      <c r="JH169" s="123"/>
      <c r="JI169" s="123"/>
      <c r="JJ169" s="123"/>
      <c r="JK169" s="123"/>
      <c r="JL169" s="123"/>
      <c r="JM169" s="123"/>
      <c r="JN169" s="123"/>
      <c r="JO169" s="123"/>
      <c r="JP169" s="123"/>
      <c r="JQ169" s="123"/>
      <c r="JR169" s="123"/>
      <c r="JS169" s="123"/>
      <c r="JT169" s="123"/>
      <c r="JU169" s="123"/>
      <c r="JV169" s="123"/>
      <c r="JW169" s="123"/>
      <c r="JX169" s="123"/>
      <c r="JY169" s="123"/>
      <c r="JZ169" s="123"/>
      <c r="KA169" s="123"/>
      <c r="KB169" s="123"/>
      <c r="KC169" s="123"/>
      <c r="KD169" s="123"/>
      <c r="KE169" s="123"/>
      <c r="KF169" s="123"/>
      <c r="KG169" s="123"/>
      <c r="KH169" s="123"/>
      <c r="KI169" s="123"/>
      <c r="KJ169" s="123"/>
      <c r="KK169" s="123"/>
      <c r="KL169" s="123"/>
      <c r="KM169" s="123"/>
      <c r="KN169" s="123"/>
      <c r="KO169" s="123"/>
      <c r="KP169" s="123"/>
      <c r="KQ169" s="123"/>
      <c r="KR169" s="123"/>
      <c r="KS169" s="123"/>
      <c r="KT169" s="123"/>
      <c r="KU169" s="123"/>
      <c r="KV169" s="123"/>
      <c r="KW169" s="123"/>
      <c r="KX169" s="123"/>
      <c r="KY169" s="123"/>
      <c r="KZ169" s="123"/>
      <c r="LA169" s="123"/>
      <c r="LB169" s="123"/>
      <c r="LC169" s="123"/>
      <c r="LD169" s="123"/>
      <c r="LE169" s="123"/>
      <c r="LF169" s="123"/>
      <c r="LG169" s="123"/>
      <c r="LH169" s="123"/>
      <c r="LI169" s="123"/>
      <c r="LJ169" s="123"/>
      <c r="LK169" s="123"/>
      <c r="LL169" s="123"/>
      <c r="LM169" s="123"/>
      <c r="LN169" s="123"/>
      <c r="LO169" s="123"/>
      <c r="LP169" s="123"/>
      <c r="LQ169" s="123"/>
      <c r="LR169" s="123"/>
      <c r="LS169" s="123"/>
      <c r="LT169" s="123"/>
      <c r="LU169" s="123"/>
      <c r="LV169" s="123"/>
      <c r="LW169" s="123"/>
      <c r="LX169" s="123"/>
      <c r="LY169" s="123"/>
      <c r="LZ169" s="123"/>
      <c r="MA169" s="123"/>
      <c r="MB169" s="123"/>
      <c r="MC169" s="123"/>
      <c r="MD169" s="123"/>
      <c r="ME169" s="123"/>
      <c r="MF169" s="123"/>
      <c r="MG169" s="123"/>
      <c r="MH169" s="123"/>
      <c r="MI169" s="123"/>
      <c r="MJ169" s="123"/>
      <c r="MK169" s="123"/>
      <c r="ML169" s="123"/>
      <c r="MM169" s="123"/>
      <c r="MN169" s="123"/>
      <c r="MO169" s="123"/>
      <c r="MP169" s="123"/>
      <c r="MQ169" s="123"/>
      <c r="MR169" s="123"/>
      <c r="MS169" s="123"/>
      <c r="MT169" s="123"/>
      <c r="MU169" s="123"/>
      <c r="MV169" s="123"/>
      <c r="MW169" s="123"/>
      <c r="MX169" s="123"/>
      <c r="MY169" s="123"/>
      <c r="MZ169" s="123"/>
      <c r="NA169" s="123"/>
      <c r="NB169" s="123"/>
      <c r="NC169" s="123"/>
      <c r="ND169" s="123"/>
      <c r="NE169" s="123"/>
      <c r="NF169" s="123"/>
      <c r="NG169" s="123"/>
      <c r="NH169" s="123"/>
      <c r="NI169" s="123"/>
      <c r="NJ169" s="123"/>
      <c r="NK169" s="123"/>
      <c r="NL169" s="123"/>
      <c r="NM169" s="123"/>
      <c r="NN169" s="123"/>
      <c r="NO169" s="123"/>
      <c r="NP169" s="123"/>
      <c r="NQ169" s="123"/>
      <c r="NR169" s="123"/>
      <c r="NS169" s="123"/>
      <c r="NT169" s="123"/>
      <c r="NU169" s="123"/>
      <c r="NV169" s="123"/>
      <c r="NW169" s="123"/>
      <c r="NX169" s="123"/>
      <c r="NY169" s="123"/>
      <c r="NZ169" s="123"/>
    </row>
    <row r="170" spans="1:390" s="122" customFormat="1" ht="12">
      <c r="A170" s="138"/>
      <c r="B170" s="138"/>
      <c r="C170" s="139"/>
      <c r="D170" s="110">
        <v>2</v>
      </c>
      <c r="E170" s="111" t="str">
        <f t="shared" si="36"/>
        <v>1.158</v>
      </c>
      <c r="F170" s="113" t="s">
        <v>289</v>
      </c>
      <c r="G170" s="135" t="s">
        <v>381</v>
      </c>
      <c r="H170" s="113" t="s">
        <v>379</v>
      </c>
      <c r="I170" s="114" t="str">
        <f>E169</f>
        <v>1.157</v>
      </c>
      <c r="J170" s="114" t="str">
        <f>E164</f>
        <v>1.152</v>
      </c>
      <c r="K170" s="114"/>
      <c r="L170" s="115"/>
      <c r="M170" s="115"/>
      <c r="N170" s="124">
        <v>25</v>
      </c>
      <c r="O170" s="124"/>
      <c r="P170" s="125"/>
      <c r="Q170" s="131" t="s">
        <v>39</v>
      </c>
      <c r="R170" s="118">
        <f t="shared" ca="1" si="33"/>
        <v>44131</v>
      </c>
      <c r="S170" s="136">
        <f t="shared" ca="1" si="32"/>
        <v>44167</v>
      </c>
      <c r="T170" s="119"/>
      <c r="U170" s="119"/>
      <c r="V170" s="120"/>
      <c r="W170" s="119"/>
      <c r="X170" s="121"/>
      <c r="Y170" s="121"/>
      <c r="AA170" s="123"/>
      <c r="AB170" s="123"/>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c r="BP170" s="123"/>
      <c r="BQ170" s="123"/>
      <c r="BR170" s="123"/>
      <c r="BS170" s="123"/>
      <c r="BT170" s="123"/>
      <c r="BU170" s="123"/>
      <c r="BV170" s="123"/>
      <c r="BW170" s="123"/>
      <c r="BX170" s="123"/>
      <c r="BY170" s="123"/>
      <c r="BZ170" s="123"/>
      <c r="CA170" s="123"/>
      <c r="CB170" s="123"/>
      <c r="CC170" s="123"/>
      <c r="CD170" s="123"/>
      <c r="CE170" s="123"/>
      <c r="CF170" s="123"/>
      <c r="CG170" s="123"/>
      <c r="CH170" s="123"/>
      <c r="CI170" s="123"/>
      <c r="CJ170" s="123"/>
      <c r="CK170" s="123"/>
      <c r="CL170" s="123"/>
      <c r="CM170" s="123"/>
      <c r="CN170" s="123"/>
      <c r="CO170" s="123"/>
      <c r="CP170" s="123"/>
      <c r="CQ170" s="123"/>
      <c r="CR170" s="123"/>
      <c r="CS170" s="123"/>
      <c r="CT170" s="123"/>
      <c r="CU170" s="123"/>
      <c r="CV170" s="123"/>
      <c r="CW170" s="123"/>
      <c r="CX170" s="123"/>
      <c r="CY170" s="123"/>
      <c r="CZ170" s="123"/>
      <c r="DA170" s="123"/>
      <c r="DB170" s="123"/>
      <c r="DC170" s="123"/>
      <c r="DD170" s="123"/>
      <c r="DE170" s="123"/>
      <c r="DF170" s="123"/>
      <c r="DG170" s="123"/>
      <c r="DH170" s="123"/>
      <c r="DI170" s="123"/>
      <c r="DJ170" s="123"/>
      <c r="DK170" s="123"/>
      <c r="DL170" s="123"/>
      <c r="DM170" s="123"/>
      <c r="DN170" s="123"/>
      <c r="DO170" s="123"/>
      <c r="DP170" s="123"/>
      <c r="DQ170" s="123"/>
      <c r="DR170" s="123"/>
      <c r="DS170" s="123"/>
      <c r="DT170" s="123"/>
      <c r="DU170" s="123"/>
      <c r="DV170" s="123"/>
      <c r="DW170" s="123"/>
      <c r="DX170" s="123"/>
      <c r="DY170" s="123"/>
      <c r="DZ170" s="123"/>
      <c r="EA170" s="123"/>
      <c r="EB170" s="123"/>
      <c r="EC170" s="123"/>
      <c r="ED170" s="123"/>
      <c r="EE170" s="123"/>
      <c r="EF170" s="123"/>
      <c r="EG170" s="123"/>
      <c r="EH170" s="123"/>
      <c r="EI170" s="123"/>
      <c r="EJ170" s="123"/>
      <c r="EK170" s="123"/>
      <c r="EL170" s="123"/>
      <c r="EM170" s="123"/>
      <c r="EN170" s="123"/>
      <c r="EO170" s="123"/>
      <c r="EP170" s="123"/>
      <c r="EQ170" s="123"/>
      <c r="ER170" s="123"/>
      <c r="ES170" s="123"/>
      <c r="ET170" s="123"/>
      <c r="EU170" s="123"/>
      <c r="EV170" s="123"/>
      <c r="EW170" s="123"/>
      <c r="EX170" s="123"/>
      <c r="EY170" s="123"/>
      <c r="EZ170" s="123"/>
      <c r="FA170" s="123"/>
      <c r="FB170" s="123"/>
      <c r="FC170" s="123"/>
      <c r="FD170" s="123"/>
      <c r="FE170" s="123"/>
      <c r="FF170" s="123"/>
      <c r="FG170" s="123"/>
      <c r="FH170" s="123"/>
      <c r="FI170" s="123"/>
      <c r="FJ170" s="123"/>
      <c r="FK170" s="123"/>
      <c r="FL170" s="123"/>
      <c r="FM170" s="123"/>
      <c r="FN170" s="123"/>
      <c r="FO170" s="123"/>
      <c r="FP170" s="123"/>
      <c r="FQ170" s="123"/>
      <c r="FR170" s="123"/>
      <c r="FS170" s="123"/>
      <c r="FT170" s="123"/>
      <c r="FU170" s="123"/>
      <c r="FV170" s="123"/>
      <c r="FW170" s="123"/>
      <c r="FX170" s="123"/>
      <c r="FY170" s="123"/>
      <c r="FZ170" s="123"/>
      <c r="GA170" s="123"/>
      <c r="GB170" s="123"/>
      <c r="GC170" s="123"/>
      <c r="GD170" s="123"/>
      <c r="GE170" s="123"/>
      <c r="GF170" s="123"/>
      <c r="GG170" s="123"/>
      <c r="GH170" s="123"/>
      <c r="GI170" s="123"/>
      <c r="GJ170" s="123"/>
      <c r="GK170" s="123"/>
      <c r="GL170" s="123"/>
      <c r="GM170" s="123"/>
      <c r="GN170" s="123"/>
      <c r="GO170" s="123"/>
      <c r="GP170" s="123"/>
      <c r="GQ170" s="123"/>
      <c r="GR170" s="123"/>
      <c r="GS170" s="123"/>
      <c r="GT170" s="123"/>
      <c r="GU170" s="123"/>
      <c r="GV170" s="123"/>
      <c r="GW170" s="123"/>
      <c r="GX170" s="123"/>
      <c r="GY170" s="123"/>
      <c r="GZ170" s="123"/>
      <c r="HA170" s="123"/>
      <c r="HB170" s="123"/>
      <c r="HC170" s="123"/>
      <c r="HD170" s="123"/>
      <c r="HE170" s="123"/>
      <c r="HF170" s="123"/>
      <c r="HG170" s="123"/>
      <c r="HH170" s="123"/>
      <c r="HI170" s="123"/>
      <c r="HJ170" s="123"/>
      <c r="HK170" s="123"/>
      <c r="HL170" s="123"/>
      <c r="HM170" s="123"/>
      <c r="HN170" s="123"/>
      <c r="HO170" s="123"/>
      <c r="HP170" s="123"/>
      <c r="HQ170" s="123"/>
      <c r="HR170" s="123"/>
      <c r="HS170" s="123"/>
      <c r="HT170" s="123"/>
      <c r="HU170" s="123"/>
      <c r="HV170" s="123"/>
      <c r="HW170" s="123"/>
      <c r="HX170" s="123"/>
      <c r="HY170" s="123"/>
      <c r="HZ170" s="123"/>
      <c r="IA170" s="123"/>
      <c r="IB170" s="123"/>
      <c r="IC170" s="123"/>
      <c r="ID170" s="123"/>
      <c r="IE170" s="123"/>
      <c r="IF170" s="123"/>
      <c r="IG170" s="123"/>
      <c r="IH170" s="123"/>
      <c r="II170" s="123"/>
      <c r="IJ170" s="123"/>
      <c r="IK170" s="123"/>
      <c r="IL170" s="123"/>
      <c r="IM170" s="123"/>
      <c r="IN170" s="123"/>
      <c r="IO170" s="123"/>
      <c r="IP170" s="123"/>
      <c r="IQ170" s="123"/>
      <c r="IR170" s="123"/>
      <c r="IS170" s="123"/>
      <c r="IT170" s="123"/>
      <c r="IU170" s="123"/>
      <c r="IV170" s="123"/>
      <c r="IW170" s="123"/>
      <c r="IX170" s="123"/>
      <c r="IY170" s="123"/>
      <c r="IZ170" s="123"/>
      <c r="JA170" s="123"/>
      <c r="JB170" s="123"/>
      <c r="JC170" s="123"/>
      <c r="JD170" s="123"/>
      <c r="JE170" s="123"/>
      <c r="JF170" s="123"/>
      <c r="JG170" s="123"/>
      <c r="JH170" s="123"/>
      <c r="JI170" s="123"/>
      <c r="JJ170" s="123"/>
      <c r="JK170" s="123"/>
      <c r="JL170" s="123"/>
      <c r="JM170" s="123"/>
      <c r="JN170" s="123"/>
      <c r="JO170" s="123"/>
      <c r="JP170" s="123"/>
      <c r="JQ170" s="123"/>
      <c r="JR170" s="123"/>
      <c r="JS170" s="123"/>
      <c r="JT170" s="123"/>
      <c r="JU170" s="123"/>
      <c r="JV170" s="123"/>
      <c r="JW170" s="123"/>
      <c r="JX170" s="123"/>
      <c r="JY170" s="123"/>
      <c r="JZ170" s="123"/>
      <c r="KA170" s="123"/>
      <c r="KB170" s="123"/>
      <c r="KC170" s="123"/>
      <c r="KD170" s="123"/>
      <c r="KE170" s="123"/>
      <c r="KF170" s="123"/>
      <c r="KG170" s="123"/>
      <c r="KH170" s="123"/>
      <c r="KI170" s="123"/>
      <c r="KJ170" s="123"/>
      <c r="KK170" s="123"/>
      <c r="KL170" s="123"/>
      <c r="KM170" s="123"/>
      <c r="KN170" s="123"/>
      <c r="KO170" s="123"/>
      <c r="KP170" s="123"/>
      <c r="KQ170" s="123"/>
      <c r="KR170" s="123"/>
      <c r="KS170" s="123"/>
      <c r="KT170" s="123"/>
      <c r="KU170" s="123"/>
      <c r="KV170" s="123"/>
      <c r="KW170" s="123"/>
      <c r="KX170" s="123"/>
      <c r="KY170" s="123"/>
      <c r="KZ170" s="123"/>
      <c r="LA170" s="123"/>
      <c r="LB170" s="123"/>
      <c r="LC170" s="123"/>
      <c r="LD170" s="123"/>
      <c r="LE170" s="123"/>
      <c r="LF170" s="123"/>
      <c r="LG170" s="123"/>
      <c r="LH170" s="123"/>
      <c r="LI170" s="123"/>
      <c r="LJ170" s="123"/>
      <c r="LK170" s="123"/>
      <c r="LL170" s="123"/>
      <c r="LM170" s="123"/>
      <c r="LN170" s="123"/>
      <c r="LO170" s="123"/>
      <c r="LP170" s="123"/>
      <c r="LQ170" s="123"/>
      <c r="LR170" s="123"/>
      <c r="LS170" s="123"/>
      <c r="LT170" s="123"/>
      <c r="LU170" s="123"/>
      <c r="LV170" s="123"/>
      <c r="LW170" s="123"/>
      <c r="LX170" s="123"/>
      <c r="LY170" s="123"/>
      <c r="LZ170" s="123"/>
      <c r="MA170" s="123"/>
      <c r="MB170" s="123"/>
      <c r="MC170" s="123"/>
      <c r="MD170" s="123"/>
      <c r="ME170" s="123"/>
      <c r="MF170" s="123"/>
      <c r="MG170" s="123"/>
      <c r="MH170" s="123"/>
      <c r="MI170" s="123"/>
      <c r="MJ170" s="123"/>
      <c r="MK170" s="123"/>
      <c r="ML170" s="123"/>
      <c r="MM170" s="123"/>
      <c r="MN170" s="123"/>
      <c r="MO170" s="123"/>
      <c r="MP170" s="123"/>
      <c r="MQ170" s="123"/>
      <c r="MR170" s="123"/>
      <c r="MS170" s="123"/>
      <c r="MT170" s="123"/>
      <c r="MU170" s="123"/>
      <c r="MV170" s="123"/>
      <c r="MW170" s="123"/>
      <c r="MX170" s="123"/>
      <c r="MY170" s="123"/>
      <c r="MZ170" s="123"/>
      <c r="NA170" s="123"/>
      <c r="NB170" s="123"/>
      <c r="NC170" s="123"/>
      <c r="ND170" s="123"/>
      <c r="NE170" s="123"/>
      <c r="NF170" s="123"/>
      <c r="NG170" s="123"/>
      <c r="NH170" s="123"/>
      <c r="NI170" s="123"/>
      <c r="NJ170" s="123"/>
      <c r="NK170" s="123"/>
      <c r="NL170" s="123"/>
      <c r="NM170" s="123"/>
      <c r="NN170" s="123"/>
      <c r="NO170" s="123"/>
      <c r="NP170" s="123"/>
      <c r="NQ170" s="123"/>
      <c r="NR170" s="123"/>
      <c r="NS170" s="123"/>
      <c r="NT170" s="123"/>
      <c r="NU170" s="123"/>
      <c r="NV170" s="123"/>
      <c r="NW170" s="123"/>
      <c r="NX170" s="123"/>
      <c r="NY170" s="123"/>
      <c r="NZ170" s="123"/>
    </row>
    <row r="171" spans="1:390" s="122" customFormat="1" ht="12">
      <c r="A171" s="138"/>
      <c r="B171" s="138"/>
      <c r="C171" s="139"/>
      <c r="D171" s="110"/>
      <c r="E171" s="111"/>
      <c r="F171" s="113"/>
      <c r="G171" s="113"/>
      <c r="H171" s="113"/>
      <c r="I171" s="114"/>
      <c r="J171" s="114"/>
      <c r="K171" s="114"/>
      <c r="L171" s="115"/>
      <c r="M171" s="115"/>
      <c r="N171" s="124"/>
      <c r="O171" s="124"/>
      <c r="P171" s="125"/>
      <c r="Q171" s="131"/>
      <c r="R171" s="118"/>
      <c r="S171" s="118"/>
      <c r="T171" s="119"/>
      <c r="U171" s="119"/>
      <c r="V171" s="120"/>
      <c r="W171" s="119"/>
      <c r="X171" s="121"/>
      <c r="Y171" s="121"/>
      <c r="AA171" s="123"/>
      <c r="AB171" s="123"/>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c r="BP171" s="123"/>
      <c r="BQ171" s="123"/>
      <c r="BR171" s="123"/>
      <c r="BS171" s="123"/>
      <c r="BT171" s="123"/>
      <c r="BU171" s="123"/>
      <c r="BV171" s="123"/>
      <c r="BW171" s="123"/>
      <c r="BX171" s="123"/>
      <c r="BY171" s="123"/>
      <c r="BZ171" s="123"/>
      <c r="CA171" s="123"/>
      <c r="CB171" s="123"/>
      <c r="CC171" s="123"/>
      <c r="CD171" s="123"/>
      <c r="CE171" s="123"/>
      <c r="CF171" s="123"/>
      <c r="CG171" s="123"/>
      <c r="CH171" s="123"/>
      <c r="CI171" s="123"/>
      <c r="CJ171" s="123"/>
      <c r="CK171" s="123"/>
      <c r="CL171" s="123"/>
      <c r="CM171" s="123"/>
      <c r="CN171" s="123"/>
      <c r="CO171" s="123"/>
      <c r="CP171" s="123"/>
      <c r="CQ171" s="123"/>
      <c r="CR171" s="123"/>
      <c r="CS171" s="123"/>
      <c r="CT171" s="123"/>
      <c r="CU171" s="123"/>
      <c r="CV171" s="123"/>
      <c r="CW171" s="123"/>
      <c r="CX171" s="123"/>
      <c r="CY171" s="123"/>
      <c r="CZ171" s="123"/>
      <c r="DA171" s="123"/>
      <c r="DB171" s="123"/>
      <c r="DC171" s="123"/>
      <c r="DD171" s="123"/>
      <c r="DE171" s="123"/>
      <c r="DF171" s="123"/>
      <c r="DG171" s="123"/>
      <c r="DH171" s="123"/>
      <c r="DI171" s="123"/>
      <c r="DJ171" s="123"/>
      <c r="DK171" s="123"/>
      <c r="DL171" s="123"/>
      <c r="DM171" s="123"/>
      <c r="DN171" s="123"/>
      <c r="DO171" s="123"/>
      <c r="DP171" s="123"/>
      <c r="DQ171" s="123"/>
      <c r="DR171" s="123"/>
      <c r="DS171" s="123"/>
      <c r="DT171" s="123"/>
      <c r="DU171" s="123"/>
      <c r="DV171" s="123"/>
      <c r="DW171" s="123"/>
      <c r="DX171" s="123"/>
      <c r="DY171" s="123"/>
      <c r="DZ171" s="123"/>
      <c r="EA171" s="123"/>
      <c r="EB171" s="123"/>
      <c r="EC171" s="123"/>
      <c r="ED171" s="123"/>
      <c r="EE171" s="123"/>
      <c r="EF171" s="123"/>
      <c r="EG171" s="123"/>
      <c r="EH171" s="123"/>
      <c r="EI171" s="123"/>
      <c r="EJ171" s="123"/>
      <c r="EK171" s="123"/>
      <c r="EL171" s="123"/>
      <c r="EM171" s="123"/>
      <c r="EN171" s="123"/>
      <c r="EO171" s="123"/>
      <c r="EP171" s="123"/>
      <c r="EQ171" s="123"/>
      <c r="ER171" s="123"/>
      <c r="ES171" s="123"/>
      <c r="ET171" s="123"/>
      <c r="EU171" s="123"/>
      <c r="EV171" s="123"/>
      <c r="EW171" s="123"/>
      <c r="EX171" s="123"/>
      <c r="EY171" s="123"/>
      <c r="EZ171" s="123"/>
      <c r="FA171" s="123"/>
      <c r="FB171" s="123"/>
      <c r="FC171" s="123"/>
      <c r="FD171" s="123"/>
      <c r="FE171" s="123"/>
      <c r="FF171" s="123"/>
      <c r="FG171" s="123"/>
      <c r="FH171" s="123"/>
      <c r="FI171" s="123"/>
      <c r="FJ171" s="123"/>
      <c r="FK171" s="123"/>
      <c r="FL171" s="123"/>
      <c r="FM171" s="123"/>
      <c r="FN171" s="123"/>
      <c r="FO171" s="123"/>
      <c r="FP171" s="123"/>
      <c r="FQ171" s="123"/>
      <c r="FR171" s="123"/>
      <c r="FS171" s="123"/>
      <c r="FT171" s="123"/>
      <c r="FU171" s="123"/>
      <c r="FV171" s="123"/>
      <c r="FW171" s="123"/>
      <c r="FX171" s="123"/>
      <c r="FY171" s="123"/>
      <c r="FZ171" s="123"/>
      <c r="GA171" s="123"/>
      <c r="GB171" s="123"/>
      <c r="GC171" s="123"/>
      <c r="GD171" s="123"/>
      <c r="GE171" s="123"/>
      <c r="GF171" s="123"/>
      <c r="GG171" s="123"/>
      <c r="GH171" s="123"/>
      <c r="GI171" s="123"/>
      <c r="GJ171" s="123"/>
      <c r="GK171" s="123"/>
      <c r="GL171" s="123"/>
      <c r="GM171" s="123"/>
      <c r="GN171" s="123"/>
      <c r="GO171" s="123"/>
      <c r="GP171" s="123"/>
      <c r="GQ171" s="123"/>
      <c r="GR171" s="123"/>
      <c r="GS171" s="123"/>
      <c r="GT171" s="123"/>
      <c r="GU171" s="123"/>
      <c r="GV171" s="123"/>
      <c r="GW171" s="123"/>
      <c r="GX171" s="123"/>
      <c r="GY171" s="123"/>
      <c r="GZ171" s="123"/>
      <c r="HA171" s="123"/>
      <c r="HB171" s="123"/>
      <c r="HC171" s="123"/>
      <c r="HD171" s="123"/>
      <c r="HE171" s="123"/>
      <c r="HF171" s="123"/>
      <c r="HG171" s="123"/>
      <c r="HH171" s="123"/>
      <c r="HI171" s="123"/>
      <c r="HJ171" s="123"/>
      <c r="HK171" s="123"/>
      <c r="HL171" s="123"/>
      <c r="HM171" s="123"/>
      <c r="HN171" s="123"/>
      <c r="HO171" s="123"/>
      <c r="HP171" s="123"/>
      <c r="HQ171" s="123"/>
      <c r="HR171" s="123"/>
      <c r="HS171" s="123"/>
      <c r="HT171" s="123"/>
      <c r="HU171" s="123"/>
      <c r="HV171" s="123"/>
      <c r="HW171" s="123"/>
      <c r="HX171" s="123"/>
      <c r="HY171" s="123"/>
      <c r="HZ171" s="123"/>
      <c r="IA171" s="123"/>
      <c r="IB171" s="123"/>
      <c r="IC171" s="123"/>
      <c r="ID171" s="123"/>
      <c r="IE171" s="123"/>
      <c r="IF171" s="123"/>
      <c r="IG171" s="123"/>
      <c r="IH171" s="123"/>
      <c r="II171" s="123"/>
      <c r="IJ171" s="123"/>
      <c r="IK171" s="123"/>
      <c r="IL171" s="123"/>
      <c r="IM171" s="123"/>
      <c r="IN171" s="123"/>
      <c r="IO171" s="123"/>
      <c r="IP171" s="123"/>
      <c r="IQ171" s="123"/>
      <c r="IR171" s="123"/>
      <c r="IS171" s="123"/>
      <c r="IT171" s="123"/>
      <c r="IU171" s="123"/>
      <c r="IV171" s="123"/>
      <c r="IW171" s="123"/>
      <c r="IX171" s="123"/>
      <c r="IY171" s="123"/>
      <c r="IZ171" s="123"/>
      <c r="JA171" s="123"/>
      <c r="JB171" s="123"/>
      <c r="JC171" s="123"/>
      <c r="JD171" s="123"/>
      <c r="JE171" s="123"/>
      <c r="JF171" s="123"/>
      <c r="JG171" s="123"/>
      <c r="JH171" s="123"/>
      <c r="JI171" s="123"/>
      <c r="JJ171" s="123"/>
      <c r="JK171" s="123"/>
      <c r="JL171" s="123"/>
      <c r="JM171" s="123"/>
      <c r="JN171" s="123"/>
      <c r="JO171" s="123"/>
      <c r="JP171" s="123"/>
      <c r="JQ171" s="123"/>
      <c r="JR171" s="123"/>
      <c r="JS171" s="123"/>
      <c r="JT171" s="123"/>
      <c r="JU171" s="123"/>
      <c r="JV171" s="123"/>
      <c r="JW171" s="123"/>
      <c r="JX171" s="123"/>
      <c r="JY171" s="123"/>
      <c r="JZ171" s="123"/>
      <c r="KA171" s="123"/>
      <c r="KB171" s="123"/>
      <c r="KC171" s="123"/>
      <c r="KD171" s="123"/>
      <c r="KE171" s="123"/>
      <c r="KF171" s="123"/>
      <c r="KG171" s="123"/>
      <c r="KH171" s="123"/>
      <c r="KI171" s="123"/>
      <c r="KJ171" s="123"/>
      <c r="KK171" s="123"/>
      <c r="KL171" s="123"/>
      <c r="KM171" s="123"/>
      <c r="KN171" s="123"/>
      <c r="KO171" s="123"/>
      <c r="KP171" s="123"/>
      <c r="KQ171" s="123"/>
      <c r="KR171" s="123"/>
      <c r="KS171" s="123"/>
      <c r="KT171" s="123"/>
      <c r="KU171" s="123"/>
      <c r="KV171" s="123"/>
      <c r="KW171" s="123"/>
      <c r="KX171" s="123"/>
      <c r="KY171" s="123"/>
      <c r="KZ171" s="123"/>
      <c r="LA171" s="123"/>
      <c r="LB171" s="123"/>
      <c r="LC171" s="123"/>
      <c r="LD171" s="123"/>
      <c r="LE171" s="123"/>
      <c r="LF171" s="123"/>
      <c r="LG171" s="123"/>
      <c r="LH171" s="123"/>
      <c r="LI171" s="123"/>
      <c r="LJ171" s="123"/>
      <c r="LK171" s="123"/>
      <c r="LL171" s="123"/>
      <c r="LM171" s="123"/>
      <c r="LN171" s="123"/>
      <c r="LO171" s="123"/>
      <c r="LP171" s="123"/>
      <c r="LQ171" s="123"/>
      <c r="LR171" s="123"/>
      <c r="LS171" s="123"/>
      <c r="LT171" s="123"/>
      <c r="LU171" s="123"/>
      <c r="LV171" s="123"/>
      <c r="LW171" s="123"/>
      <c r="LX171" s="123"/>
      <c r="LY171" s="123"/>
      <c r="LZ171" s="123"/>
      <c r="MA171" s="123"/>
      <c r="MB171" s="123"/>
      <c r="MC171" s="123"/>
      <c r="MD171" s="123"/>
      <c r="ME171" s="123"/>
      <c r="MF171" s="123"/>
      <c r="MG171" s="123"/>
      <c r="MH171" s="123"/>
      <c r="MI171" s="123"/>
      <c r="MJ171" s="123"/>
      <c r="MK171" s="123"/>
      <c r="ML171" s="123"/>
      <c r="MM171" s="123"/>
      <c r="MN171" s="123"/>
      <c r="MO171" s="123"/>
      <c r="MP171" s="123"/>
      <c r="MQ171" s="123"/>
      <c r="MR171" s="123"/>
      <c r="MS171" s="123"/>
      <c r="MT171" s="123"/>
      <c r="MU171" s="123"/>
      <c r="MV171" s="123"/>
      <c r="MW171" s="123"/>
      <c r="MX171" s="123"/>
      <c r="MY171" s="123"/>
      <c r="MZ171" s="123"/>
      <c r="NA171" s="123"/>
      <c r="NB171" s="123"/>
      <c r="NC171" s="123"/>
      <c r="ND171" s="123"/>
      <c r="NE171" s="123"/>
      <c r="NF171" s="123"/>
      <c r="NG171" s="123"/>
      <c r="NH171" s="123"/>
      <c r="NI171" s="123"/>
      <c r="NJ171" s="123"/>
      <c r="NK171" s="123"/>
      <c r="NL171" s="123"/>
      <c r="NM171" s="123"/>
      <c r="NN171" s="123"/>
      <c r="NO171" s="123"/>
      <c r="NP171" s="123"/>
      <c r="NQ171" s="123"/>
      <c r="NR171" s="123"/>
      <c r="NS171" s="123"/>
      <c r="NT171" s="123"/>
      <c r="NU171" s="123"/>
      <c r="NV171" s="123"/>
      <c r="NW171" s="123"/>
      <c r="NX171" s="123"/>
      <c r="NY171" s="123"/>
      <c r="NZ171" s="123"/>
    </row>
    <row r="172" spans="1:390" s="122" customFormat="1" ht="12">
      <c r="A172" s="138"/>
      <c r="B172" s="138"/>
      <c r="C172" s="139"/>
      <c r="D172" s="110"/>
      <c r="E172" s="111"/>
      <c r="F172" s="113"/>
      <c r="G172" s="113"/>
      <c r="H172" s="113"/>
      <c r="I172" s="114"/>
      <c r="J172" s="114"/>
      <c r="K172" s="114"/>
      <c r="L172" s="115"/>
      <c r="M172" s="115"/>
      <c r="N172" s="124"/>
      <c r="O172" s="124"/>
      <c r="P172" s="125"/>
      <c r="Q172" s="131"/>
      <c r="R172" s="118"/>
      <c r="S172" s="118"/>
      <c r="T172" s="119"/>
      <c r="U172" s="119"/>
      <c r="V172" s="120"/>
      <c r="W172" s="119"/>
      <c r="X172" s="121"/>
      <c r="Y172" s="121"/>
      <c r="AA172" s="123"/>
      <c r="AB172" s="123"/>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23"/>
      <c r="BV172" s="123"/>
      <c r="BW172" s="123"/>
      <c r="BX172" s="123"/>
      <c r="BY172" s="123"/>
      <c r="BZ172" s="123"/>
      <c r="CA172" s="123"/>
      <c r="CB172" s="123"/>
      <c r="CC172" s="123"/>
      <c r="CD172" s="123"/>
      <c r="CE172" s="123"/>
      <c r="CF172" s="123"/>
      <c r="CG172" s="123"/>
      <c r="CH172" s="123"/>
      <c r="CI172" s="123"/>
      <c r="CJ172" s="123"/>
      <c r="CK172" s="123"/>
      <c r="CL172" s="123"/>
      <c r="CM172" s="123"/>
      <c r="CN172" s="123"/>
      <c r="CO172" s="123"/>
      <c r="CP172" s="123"/>
      <c r="CQ172" s="123"/>
      <c r="CR172" s="123"/>
      <c r="CS172" s="123"/>
      <c r="CT172" s="123"/>
      <c r="CU172" s="123"/>
      <c r="CV172" s="123"/>
      <c r="CW172" s="123"/>
      <c r="CX172" s="123"/>
      <c r="CY172" s="123"/>
      <c r="CZ172" s="123"/>
      <c r="DA172" s="123"/>
      <c r="DB172" s="123"/>
      <c r="DC172" s="123"/>
      <c r="DD172" s="123"/>
      <c r="DE172" s="123"/>
      <c r="DF172" s="123"/>
      <c r="DG172" s="123"/>
      <c r="DH172" s="123"/>
      <c r="DI172" s="123"/>
      <c r="DJ172" s="123"/>
      <c r="DK172" s="123"/>
      <c r="DL172" s="123"/>
      <c r="DM172" s="123"/>
      <c r="DN172" s="123"/>
      <c r="DO172" s="123"/>
      <c r="DP172" s="123"/>
      <c r="DQ172" s="123"/>
      <c r="DR172" s="123"/>
      <c r="DS172" s="123"/>
      <c r="DT172" s="123"/>
      <c r="DU172" s="123"/>
      <c r="DV172" s="123"/>
      <c r="DW172" s="123"/>
      <c r="DX172" s="123"/>
      <c r="DY172" s="123"/>
      <c r="DZ172" s="123"/>
      <c r="EA172" s="123"/>
      <c r="EB172" s="123"/>
      <c r="EC172" s="123"/>
      <c r="ED172" s="123"/>
      <c r="EE172" s="123"/>
      <c r="EF172" s="123"/>
      <c r="EG172" s="123"/>
      <c r="EH172" s="123"/>
      <c r="EI172" s="123"/>
      <c r="EJ172" s="123"/>
      <c r="EK172" s="123"/>
      <c r="EL172" s="123"/>
      <c r="EM172" s="123"/>
      <c r="EN172" s="123"/>
      <c r="EO172" s="123"/>
      <c r="EP172" s="123"/>
      <c r="EQ172" s="123"/>
      <c r="ER172" s="123"/>
      <c r="ES172" s="123"/>
      <c r="ET172" s="123"/>
      <c r="EU172" s="123"/>
      <c r="EV172" s="123"/>
      <c r="EW172" s="123"/>
      <c r="EX172" s="123"/>
      <c r="EY172" s="123"/>
      <c r="EZ172" s="123"/>
      <c r="FA172" s="123"/>
      <c r="FB172" s="123"/>
      <c r="FC172" s="123"/>
      <c r="FD172" s="123"/>
      <c r="FE172" s="123"/>
      <c r="FF172" s="123"/>
      <c r="FG172" s="123"/>
      <c r="FH172" s="123"/>
      <c r="FI172" s="123"/>
      <c r="FJ172" s="123"/>
      <c r="FK172" s="123"/>
      <c r="FL172" s="123"/>
      <c r="FM172" s="123"/>
      <c r="FN172" s="123"/>
      <c r="FO172" s="123"/>
      <c r="FP172" s="123"/>
      <c r="FQ172" s="123"/>
      <c r="FR172" s="123"/>
      <c r="FS172" s="123"/>
      <c r="FT172" s="123"/>
      <c r="FU172" s="123"/>
      <c r="FV172" s="123"/>
      <c r="FW172" s="123"/>
      <c r="FX172" s="123"/>
      <c r="FY172" s="123"/>
      <c r="FZ172" s="123"/>
      <c r="GA172" s="123"/>
      <c r="GB172" s="123"/>
      <c r="GC172" s="123"/>
      <c r="GD172" s="123"/>
      <c r="GE172" s="123"/>
      <c r="GF172" s="123"/>
      <c r="GG172" s="123"/>
      <c r="GH172" s="123"/>
      <c r="GI172" s="123"/>
      <c r="GJ172" s="123"/>
      <c r="GK172" s="123"/>
      <c r="GL172" s="123"/>
      <c r="GM172" s="123"/>
      <c r="GN172" s="123"/>
      <c r="GO172" s="123"/>
      <c r="GP172" s="123"/>
      <c r="GQ172" s="123"/>
      <c r="GR172" s="123"/>
      <c r="GS172" s="123"/>
      <c r="GT172" s="123"/>
      <c r="GU172" s="123"/>
      <c r="GV172" s="123"/>
      <c r="GW172" s="123"/>
      <c r="GX172" s="123"/>
      <c r="GY172" s="123"/>
      <c r="GZ172" s="123"/>
      <c r="HA172" s="123"/>
      <c r="HB172" s="123"/>
      <c r="HC172" s="123"/>
      <c r="HD172" s="123"/>
      <c r="HE172" s="123"/>
      <c r="HF172" s="123"/>
      <c r="HG172" s="123"/>
      <c r="HH172" s="123"/>
      <c r="HI172" s="123"/>
      <c r="HJ172" s="123"/>
      <c r="HK172" s="123"/>
      <c r="HL172" s="123"/>
      <c r="HM172" s="123"/>
      <c r="HN172" s="123"/>
      <c r="HO172" s="123"/>
      <c r="HP172" s="123"/>
      <c r="HQ172" s="123"/>
      <c r="HR172" s="123"/>
      <c r="HS172" s="123"/>
      <c r="HT172" s="123"/>
      <c r="HU172" s="123"/>
      <c r="HV172" s="123"/>
      <c r="HW172" s="123"/>
      <c r="HX172" s="123"/>
      <c r="HY172" s="123"/>
      <c r="HZ172" s="123"/>
      <c r="IA172" s="123"/>
      <c r="IB172" s="123"/>
      <c r="IC172" s="123"/>
      <c r="ID172" s="123"/>
      <c r="IE172" s="123"/>
      <c r="IF172" s="123"/>
      <c r="IG172" s="123"/>
      <c r="IH172" s="123"/>
      <c r="II172" s="123"/>
      <c r="IJ172" s="123"/>
      <c r="IK172" s="123"/>
      <c r="IL172" s="123"/>
      <c r="IM172" s="123"/>
      <c r="IN172" s="123"/>
      <c r="IO172" s="123"/>
      <c r="IP172" s="123"/>
      <c r="IQ172" s="123"/>
      <c r="IR172" s="123"/>
      <c r="IS172" s="123"/>
      <c r="IT172" s="123"/>
      <c r="IU172" s="123"/>
      <c r="IV172" s="123"/>
      <c r="IW172" s="123"/>
      <c r="IX172" s="123"/>
      <c r="IY172" s="123"/>
      <c r="IZ172" s="123"/>
      <c r="JA172" s="123"/>
      <c r="JB172" s="123"/>
      <c r="JC172" s="123"/>
      <c r="JD172" s="123"/>
      <c r="JE172" s="123"/>
      <c r="JF172" s="123"/>
      <c r="JG172" s="123"/>
      <c r="JH172" s="123"/>
      <c r="JI172" s="123"/>
      <c r="JJ172" s="123"/>
      <c r="JK172" s="123"/>
      <c r="JL172" s="123"/>
      <c r="JM172" s="123"/>
      <c r="JN172" s="123"/>
      <c r="JO172" s="123"/>
      <c r="JP172" s="123"/>
      <c r="JQ172" s="123"/>
      <c r="JR172" s="123"/>
      <c r="JS172" s="123"/>
      <c r="JT172" s="123"/>
      <c r="JU172" s="123"/>
      <c r="JV172" s="123"/>
      <c r="JW172" s="123"/>
      <c r="JX172" s="123"/>
      <c r="JY172" s="123"/>
      <c r="JZ172" s="123"/>
      <c r="KA172" s="123"/>
      <c r="KB172" s="123"/>
      <c r="KC172" s="123"/>
      <c r="KD172" s="123"/>
      <c r="KE172" s="123"/>
      <c r="KF172" s="123"/>
      <c r="KG172" s="123"/>
      <c r="KH172" s="123"/>
      <c r="KI172" s="123"/>
      <c r="KJ172" s="123"/>
      <c r="KK172" s="123"/>
      <c r="KL172" s="123"/>
      <c r="KM172" s="123"/>
      <c r="KN172" s="123"/>
      <c r="KO172" s="123"/>
      <c r="KP172" s="123"/>
      <c r="KQ172" s="123"/>
      <c r="KR172" s="123"/>
      <c r="KS172" s="123"/>
      <c r="KT172" s="123"/>
      <c r="KU172" s="123"/>
      <c r="KV172" s="123"/>
      <c r="KW172" s="123"/>
      <c r="KX172" s="123"/>
      <c r="KY172" s="123"/>
      <c r="KZ172" s="123"/>
      <c r="LA172" s="123"/>
      <c r="LB172" s="123"/>
      <c r="LC172" s="123"/>
      <c r="LD172" s="123"/>
      <c r="LE172" s="123"/>
      <c r="LF172" s="123"/>
      <c r="LG172" s="123"/>
      <c r="LH172" s="123"/>
      <c r="LI172" s="123"/>
      <c r="LJ172" s="123"/>
      <c r="LK172" s="123"/>
      <c r="LL172" s="123"/>
      <c r="LM172" s="123"/>
      <c r="LN172" s="123"/>
      <c r="LO172" s="123"/>
      <c r="LP172" s="123"/>
      <c r="LQ172" s="123"/>
      <c r="LR172" s="123"/>
      <c r="LS172" s="123"/>
      <c r="LT172" s="123"/>
      <c r="LU172" s="123"/>
      <c r="LV172" s="123"/>
      <c r="LW172" s="123"/>
      <c r="LX172" s="123"/>
      <c r="LY172" s="123"/>
      <c r="LZ172" s="123"/>
      <c r="MA172" s="123"/>
      <c r="MB172" s="123"/>
      <c r="MC172" s="123"/>
      <c r="MD172" s="123"/>
      <c r="ME172" s="123"/>
      <c r="MF172" s="123"/>
      <c r="MG172" s="123"/>
      <c r="MH172" s="123"/>
      <c r="MI172" s="123"/>
      <c r="MJ172" s="123"/>
      <c r="MK172" s="123"/>
      <c r="ML172" s="123"/>
      <c r="MM172" s="123"/>
      <c r="MN172" s="123"/>
      <c r="MO172" s="123"/>
      <c r="MP172" s="123"/>
      <c r="MQ172" s="123"/>
      <c r="MR172" s="123"/>
      <c r="MS172" s="123"/>
      <c r="MT172" s="123"/>
      <c r="MU172" s="123"/>
      <c r="MV172" s="123"/>
      <c r="MW172" s="123"/>
      <c r="MX172" s="123"/>
      <c r="MY172" s="123"/>
      <c r="MZ172" s="123"/>
      <c r="NA172" s="123"/>
      <c r="NB172" s="123"/>
      <c r="NC172" s="123"/>
      <c r="ND172" s="123"/>
      <c r="NE172" s="123"/>
      <c r="NF172" s="123"/>
      <c r="NG172" s="123"/>
      <c r="NH172" s="123"/>
      <c r="NI172" s="123"/>
      <c r="NJ172" s="123"/>
      <c r="NK172" s="123"/>
      <c r="NL172" s="123"/>
      <c r="NM172" s="123"/>
      <c r="NN172" s="123"/>
      <c r="NO172" s="123"/>
      <c r="NP172" s="123"/>
      <c r="NQ172" s="123"/>
      <c r="NR172" s="123"/>
      <c r="NS172" s="123"/>
      <c r="NT172" s="123"/>
      <c r="NU172" s="123"/>
      <c r="NV172" s="123"/>
      <c r="NW172" s="123"/>
      <c r="NX172" s="123"/>
      <c r="NY172" s="123"/>
      <c r="NZ172" s="123"/>
    </row>
    <row r="173" spans="1:390" s="122" customFormat="1" ht="12">
      <c r="A173" s="138"/>
      <c r="B173" s="138"/>
      <c r="C173" s="139"/>
      <c r="D173" s="110"/>
      <c r="E173" s="111"/>
      <c r="F173" s="113"/>
      <c r="G173" s="113"/>
      <c r="H173" s="113"/>
      <c r="I173" s="114"/>
      <c r="J173" s="114"/>
      <c r="K173" s="114"/>
      <c r="L173" s="115"/>
      <c r="M173" s="115"/>
      <c r="N173" s="124"/>
      <c r="O173" s="124"/>
      <c r="P173" s="125"/>
      <c r="Q173" s="116"/>
      <c r="R173" s="118"/>
      <c r="S173" s="118"/>
      <c r="T173" s="119"/>
      <c r="U173" s="119"/>
      <c r="V173" s="120"/>
      <c r="W173" s="119"/>
      <c r="X173" s="121"/>
      <c r="Y173" s="121"/>
      <c r="AA173" s="123"/>
      <c r="AB173" s="123"/>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23"/>
      <c r="BV173" s="123"/>
      <c r="BW173" s="123"/>
      <c r="BX173" s="123"/>
      <c r="BY173" s="123"/>
      <c r="BZ173" s="123"/>
      <c r="CA173" s="123"/>
      <c r="CB173" s="123"/>
      <c r="CC173" s="123"/>
      <c r="CD173" s="123"/>
      <c r="CE173" s="123"/>
      <c r="CF173" s="123"/>
      <c r="CG173" s="123"/>
      <c r="CH173" s="123"/>
      <c r="CI173" s="123"/>
      <c r="CJ173" s="123"/>
      <c r="CK173" s="123"/>
      <c r="CL173" s="123"/>
      <c r="CM173" s="123"/>
      <c r="CN173" s="123"/>
      <c r="CO173" s="123"/>
      <c r="CP173" s="123"/>
      <c r="CQ173" s="123"/>
      <c r="CR173" s="123"/>
      <c r="CS173" s="123"/>
      <c r="CT173" s="123"/>
      <c r="CU173" s="123"/>
      <c r="CV173" s="123"/>
      <c r="CW173" s="123"/>
      <c r="CX173" s="123"/>
      <c r="CY173" s="123"/>
      <c r="CZ173" s="123"/>
      <c r="DA173" s="123"/>
      <c r="DB173" s="123"/>
      <c r="DC173" s="123"/>
      <c r="DD173" s="123"/>
      <c r="DE173" s="123"/>
      <c r="DF173" s="123"/>
      <c r="DG173" s="123"/>
      <c r="DH173" s="123"/>
      <c r="DI173" s="123"/>
      <c r="DJ173" s="123"/>
      <c r="DK173" s="123"/>
      <c r="DL173" s="123"/>
      <c r="DM173" s="123"/>
      <c r="DN173" s="123"/>
      <c r="DO173" s="123"/>
      <c r="DP173" s="123"/>
      <c r="DQ173" s="123"/>
      <c r="DR173" s="123"/>
      <c r="DS173" s="123"/>
      <c r="DT173" s="123"/>
      <c r="DU173" s="123"/>
      <c r="DV173" s="123"/>
      <c r="DW173" s="123"/>
      <c r="DX173" s="123"/>
      <c r="DY173" s="123"/>
      <c r="DZ173" s="123"/>
      <c r="EA173" s="123"/>
      <c r="EB173" s="123"/>
      <c r="EC173" s="123"/>
      <c r="ED173" s="123"/>
      <c r="EE173" s="123"/>
      <c r="EF173" s="123"/>
      <c r="EG173" s="123"/>
      <c r="EH173" s="123"/>
      <c r="EI173" s="123"/>
      <c r="EJ173" s="123"/>
      <c r="EK173" s="123"/>
      <c r="EL173" s="123"/>
      <c r="EM173" s="123"/>
      <c r="EN173" s="123"/>
      <c r="EO173" s="123"/>
      <c r="EP173" s="123"/>
      <c r="EQ173" s="123"/>
      <c r="ER173" s="123"/>
      <c r="ES173" s="123"/>
      <c r="ET173" s="123"/>
      <c r="EU173" s="123"/>
      <c r="EV173" s="123"/>
      <c r="EW173" s="123"/>
      <c r="EX173" s="123"/>
      <c r="EY173" s="123"/>
      <c r="EZ173" s="123"/>
      <c r="FA173" s="123"/>
      <c r="FB173" s="123"/>
      <c r="FC173" s="123"/>
      <c r="FD173" s="123"/>
      <c r="FE173" s="123"/>
      <c r="FF173" s="123"/>
      <c r="FG173" s="123"/>
      <c r="FH173" s="123"/>
      <c r="FI173" s="123"/>
      <c r="FJ173" s="123"/>
      <c r="FK173" s="123"/>
      <c r="FL173" s="123"/>
      <c r="FM173" s="123"/>
      <c r="FN173" s="123"/>
      <c r="FO173" s="123"/>
      <c r="FP173" s="123"/>
      <c r="FQ173" s="123"/>
      <c r="FR173" s="123"/>
      <c r="FS173" s="123"/>
      <c r="FT173" s="123"/>
      <c r="FU173" s="123"/>
      <c r="FV173" s="123"/>
      <c r="FW173" s="123"/>
      <c r="FX173" s="123"/>
      <c r="FY173" s="123"/>
      <c r="FZ173" s="123"/>
      <c r="GA173" s="123"/>
      <c r="GB173" s="123"/>
      <c r="GC173" s="123"/>
      <c r="GD173" s="123"/>
      <c r="GE173" s="123"/>
      <c r="GF173" s="123"/>
      <c r="GG173" s="123"/>
      <c r="GH173" s="123"/>
      <c r="GI173" s="123"/>
      <c r="GJ173" s="123"/>
      <c r="GK173" s="123"/>
      <c r="GL173" s="123"/>
      <c r="GM173" s="123"/>
      <c r="GN173" s="123"/>
      <c r="GO173" s="123"/>
      <c r="GP173" s="123"/>
      <c r="GQ173" s="123"/>
      <c r="GR173" s="123"/>
      <c r="GS173" s="123"/>
      <c r="GT173" s="123"/>
      <c r="GU173" s="123"/>
      <c r="GV173" s="123"/>
      <c r="GW173" s="123"/>
      <c r="GX173" s="123"/>
      <c r="GY173" s="123"/>
      <c r="GZ173" s="123"/>
      <c r="HA173" s="123"/>
      <c r="HB173" s="123"/>
      <c r="HC173" s="123"/>
      <c r="HD173" s="123"/>
      <c r="HE173" s="123"/>
      <c r="HF173" s="123"/>
      <c r="HG173" s="123"/>
      <c r="HH173" s="123"/>
      <c r="HI173" s="123"/>
      <c r="HJ173" s="123"/>
      <c r="HK173" s="123"/>
      <c r="HL173" s="123"/>
      <c r="HM173" s="123"/>
      <c r="HN173" s="123"/>
      <c r="HO173" s="123"/>
      <c r="HP173" s="123"/>
      <c r="HQ173" s="123"/>
      <c r="HR173" s="123"/>
      <c r="HS173" s="123"/>
      <c r="HT173" s="123"/>
      <c r="HU173" s="123"/>
      <c r="HV173" s="123"/>
      <c r="HW173" s="123"/>
      <c r="HX173" s="123"/>
      <c r="HY173" s="123"/>
      <c r="HZ173" s="123"/>
      <c r="IA173" s="123"/>
      <c r="IB173" s="123"/>
      <c r="IC173" s="123"/>
      <c r="ID173" s="123"/>
      <c r="IE173" s="123"/>
      <c r="IF173" s="123"/>
      <c r="IG173" s="123"/>
      <c r="IH173" s="123"/>
      <c r="II173" s="123"/>
      <c r="IJ173" s="123"/>
      <c r="IK173" s="123"/>
      <c r="IL173" s="123"/>
      <c r="IM173" s="123"/>
      <c r="IN173" s="123"/>
      <c r="IO173" s="123"/>
      <c r="IP173" s="123"/>
      <c r="IQ173" s="123"/>
      <c r="IR173" s="123"/>
      <c r="IS173" s="123"/>
      <c r="IT173" s="123"/>
      <c r="IU173" s="123"/>
      <c r="IV173" s="123"/>
      <c r="IW173" s="123"/>
      <c r="IX173" s="123"/>
      <c r="IY173" s="123"/>
      <c r="IZ173" s="123"/>
      <c r="JA173" s="123"/>
      <c r="JB173" s="123"/>
      <c r="JC173" s="123"/>
      <c r="JD173" s="123"/>
      <c r="JE173" s="123"/>
      <c r="JF173" s="123"/>
      <c r="JG173" s="123"/>
      <c r="JH173" s="123"/>
      <c r="JI173" s="123"/>
      <c r="JJ173" s="123"/>
      <c r="JK173" s="123"/>
      <c r="JL173" s="123"/>
      <c r="JM173" s="123"/>
      <c r="JN173" s="123"/>
      <c r="JO173" s="123"/>
      <c r="JP173" s="123"/>
      <c r="JQ173" s="123"/>
      <c r="JR173" s="123"/>
      <c r="JS173" s="123"/>
      <c r="JT173" s="123"/>
      <c r="JU173" s="123"/>
      <c r="JV173" s="123"/>
      <c r="JW173" s="123"/>
      <c r="JX173" s="123"/>
      <c r="JY173" s="123"/>
      <c r="JZ173" s="123"/>
      <c r="KA173" s="123"/>
      <c r="KB173" s="123"/>
      <c r="KC173" s="123"/>
      <c r="KD173" s="123"/>
      <c r="KE173" s="123"/>
      <c r="KF173" s="123"/>
      <c r="KG173" s="123"/>
      <c r="KH173" s="123"/>
      <c r="KI173" s="123"/>
      <c r="KJ173" s="123"/>
      <c r="KK173" s="123"/>
      <c r="KL173" s="123"/>
      <c r="KM173" s="123"/>
      <c r="KN173" s="123"/>
      <c r="KO173" s="123"/>
      <c r="KP173" s="123"/>
      <c r="KQ173" s="123"/>
      <c r="KR173" s="123"/>
      <c r="KS173" s="123"/>
      <c r="KT173" s="123"/>
      <c r="KU173" s="123"/>
      <c r="KV173" s="123"/>
      <c r="KW173" s="123"/>
      <c r="KX173" s="123"/>
      <c r="KY173" s="123"/>
      <c r="KZ173" s="123"/>
      <c r="LA173" s="123"/>
      <c r="LB173" s="123"/>
      <c r="LC173" s="123"/>
      <c r="LD173" s="123"/>
      <c r="LE173" s="123"/>
      <c r="LF173" s="123"/>
      <c r="LG173" s="123"/>
      <c r="LH173" s="123"/>
      <c r="LI173" s="123"/>
      <c r="LJ173" s="123"/>
      <c r="LK173" s="123"/>
      <c r="LL173" s="123"/>
      <c r="LM173" s="123"/>
      <c r="LN173" s="123"/>
      <c r="LO173" s="123"/>
      <c r="LP173" s="123"/>
      <c r="LQ173" s="123"/>
      <c r="LR173" s="123"/>
      <c r="LS173" s="123"/>
      <c r="LT173" s="123"/>
      <c r="LU173" s="123"/>
      <c r="LV173" s="123"/>
      <c r="LW173" s="123"/>
      <c r="LX173" s="123"/>
      <c r="LY173" s="123"/>
      <c r="LZ173" s="123"/>
      <c r="MA173" s="123"/>
      <c r="MB173" s="123"/>
      <c r="MC173" s="123"/>
      <c r="MD173" s="123"/>
      <c r="ME173" s="123"/>
      <c r="MF173" s="123"/>
      <c r="MG173" s="123"/>
      <c r="MH173" s="123"/>
      <c r="MI173" s="123"/>
      <c r="MJ173" s="123"/>
      <c r="MK173" s="123"/>
      <c r="ML173" s="123"/>
      <c r="MM173" s="123"/>
      <c r="MN173" s="123"/>
      <c r="MO173" s="123"/>
      <c r="MP173" s="123"/>
      <c r="MQ173" s="123"/>
      <c r="MR173" s="123"/>
      <c r="MS173" s="123"/>
      <c r="MT173" s="123"/>
      <c r="MU173" s="123"/>
      <c r="MV173" s="123"/>
      <c r="MW173" s="123"/>
      <c r="MX173" s="123"/>
      <c r="MY173" s="123"/>
      <c r="MZ173" s="123"/>
      <c r="NA173" s="123"/>
      <c r="NB173" s="123"/>
      <c r="NC173" s="123"/>
      <c r="ND173" s="123"/>
      <c r="NE173" s="123"/>
      <c r="NF173" s="123"/>
      <c r="NG173" s="123"/>
      <c r="NH173" s="123"/>
      <c r="NI173" s="123"/>
      <c r="NJ173" s="123"/>
      <c r="NK173" s="123"/>
      <c r="NL173" s="123"/>
      <c r="NM173" s="123"/>
      <c r="NN173" s="123"/>
      <c r="NO173" s="123"/>
      <c r="NP173" s="123"/>
      <c r="NQ173" s="123"/>
      <c r="NR173" s="123"/>
      <c r="NS173" s="123"/>
      <c r="NT173" s="123"/>
      <c r="NU173" s="123"/>
      <c r="NV173" s="123"/>
      <c r="NW173" s="123"/>
      <c r="NX173" s="123"/>
      <c r="NY173" s="123"/>
      <c r="NZ173" s="123"/>
    </row>
    <row r="174" spans="1:390" s="122" customFormat="1" ht="12">
      <c r="A174" s="138"/>
      <c r="B174" s="138"/>
      <c r="C174" s="139"/>
      <c r="D174" s="110"/>
      <c r="E174" s="111"/>
      <c r="F174" s="112"/>
      <c r="G174" s="113"/>
      <c r="H174" s="113"/>
      <c r="I174" s="114"/>
      <c r="J174" s="114"/>
      <c r="K174" s="114"/>
      <c r="L174" s="126"/>
      <c r="M174" s="126"/>
      <c r="N174" s="124"/>
      <c r="O174" s="124"/>
      <c r="P174" s="127"/>
      <c r="Q174" s="116"/>
      <c r="R174" s="118"/>
      <c r="S174" s="118"/>
      <c r="T174" s="119"/>
      <c r="U174" s="119"/>
      <c r="V174" s="120"/>
      <c r="W174" s="119"/>
      <c r="X174" s="121"/>
      <c r="Y174" s="121"/>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23"/>
      <c r="BV174" s="123"/>
      <c r="BW174" s="123"/>
      <c r="BX174" s="123"/>
      <c r="BY174" s="123"/>
      <c r="BZ174" s="123"/>
      <c r="CA174" s="123"/>
      <c r="CB174" s="123"/>
      <c r="CC174" s="123"/>
      <c r="CD174" s="123"/>
      <c r="CE174" s="123"/>
      <c r="CF174" s="123"/>
      <c r="CG174" s="123"/>
      <c r="CH174" s="123"/>
      <c r="CI174" s="123"/>
      <c r="CJ174" s="123"/>
      <c r="CK174" s="123"/>
      <c r="CL174" s="123"/>
      <c r="CM174" s="123"/>
      <c r="CN174" s="123"/>
      <c r="CO174" s="123"/>
      <c r="CP174" s="123"/>
      <c r="CQ174" s="123"/>
      <c r="CR174" s="123"/>
      <c r="CS174" s="123"/>
      <c r="CT174" s="123"/>
      <c r="CU174" s="123"/>
      <c r="CV174" s="123"/>
      <c r="CW174" s="123"/>
      <c r="CX174" s="123"/>
      <c r="CY174" s="123"/>
      <c r="CZ174" s="123"/>
      <c r="DA174" s="123"/>
      <c r="DB174" s="123"/>
      <c r="DC174" s="123"/>
      <c r="DD174" s="123"/>
      <c r="DE174" s="123"/>
      <c r="DF174" s="123"/>
      <c r="DG174" s="123"/>
      <c r="DH174" s="123"/>
      <c r="DI174" s="123"/>
      <c r="DJ174" s="123"/>
      <c r="DK174" s="123"/>
      <c r="DL174" s="123"/>
      <c r="DM174" s="123"/>
      <c r="DN174" s="123"/>
      <c r="DO174" s="123"/>
      <c r="DP174" s="123"/>
      <c r="DQ174" s="123"/>
      <c r="DR174" s="123"/>
      <c r="DS174" s="123"/>
      <c r="DT174" s="123"/>
      <c r="DU174" s="123"/>
      <c r="DV174" s="123"/>
      <c r="DW174" s="123"/>
      <c r="DX174" s="123"/>
      <c r="DY174" s="123"/>
      <c r="DZ174" s="123"/>
      <c r="EA174" s="123"/>
      <c r="EB174" s="123"/>
      <c r="EC174" s="123"/>
      <c r="ED174" s="123"/>
      <c r="EE174" s="123"/>
      <c r="EF174" s="123"/>
      <c r="EG174" s="123"/>
      <c r="EH174" s="123"/>
      <c r="EI174" s="123"/>
      <c r="EJ174" s="123"/>
      <c r="EK174" s="123"/>
      <c r="EL174" s="123"/>
      <c r="EM174" s="123"/>
      <c r="EN174" s="123"/>
      <c r="EO174" s="123"/>
      <c r="EP174" s="123"/>
      <c r="EQ174" s="123"/>
      <c r="ER174" s="123"/>
      <c r="ES174" s="123"/>
      <c r="ET174" s="123"/>
      <c r="EU174" s="123"/>
      <c r="EV174" s="123"/>
      <c r="EW174" s="123"/>
      <c r="EX174" s="123"/>
      <c r="EY174" s="123"/>
      <c r="EZ174" s="123"/>
      <c r="FA174" s="123"/>
      <c r="FB174" s="123"/>
      <c r="FC174" s="123"/>
      <c r="FD174" s="123"/>
      <c r="FE174" s="123"/>
      <c r="FF174" s="123"/>
      <c r="FG174" s="123"/>
      <c r="FH174" s="123"/>
      <c r="FI174" s="123"/>
      <c r="FJ174" s="123"/>
      <c r="FK174" s="123"/>
      <c r="FL174" s="123"/>
      <c r="FM174" s="123"/>
      <c r="FN174" s="123"/>
      <c r="FO174" s="123"/>
      <c r="FP174" s="123"/>
      <c r="FQ174" s="123"/>
      <c r="FR174" s="123"/>
      <c r="FS174" s="123"/>
      <c r="FT174" s="123"/>
      <c r="FU174" s="123"/>
      <c r="FV174" s="123"/>
      <c r="FW174" s="123"/>
      <c r="FX174" s="123"/>
      <c r="FY174" s="123"/>
      <c r="FZ174" s="123"/>
      <c r="GA174" s="123"/>
      <c r="GB174" s="123"/>
      <c r="GC174" s="123"/>
      <c r="GD174" s="123"/>
      <c r="GE174" s="123"/>
      <c r="GF174" s="123"/>
      <c r="GG174" s="123"/>
      <c r="GH174" s="123"/>
      <c r="GI174" s="123"/>
      <c r="GJ174" s="123"/>
      <c r="GK174" s="123"/>
      <c r="GL174" s="123"/>
      <c r="GM174" s="123"/>
      <c r="GN174" s="123"/>
      <c r="GO174" s="123"/>
      <c r="GP174" s="123"/>
      <c r="GQ174" s="123"/>
      <c r="GR174" s="123"/>
      <c r="GS174" s="123"/>
      <c r="GT174" s="123"/>
      <c r="GU174" s="123"/>
      <c r="GV174" s="123"/>
      <c r="GW174" s="123"/>
      <c r="GX174" s="123"/>
      <c r="GY174" s="123"/>
      <c r="GZ174" s="123"/>
      <c r="HA174" s="123"/>
      <c r="HB174" s="123"/>
      <c r="HC174" s="123"/>
      <c r="HD174" s="123"/>
      <c r="HE174" s="123"/>
      <c r="HF174" s="123"/>
      <c r="HG174" s="123"/>
      <c r="HH174" s="123"/>
      <c r="HI174" s="123"/>
      <c r="HJ174" s="123"/>
      <c r="HK174" s="123"/>
      <c r="HL174" s="123"/>
      <c r="HM174" s="123"/>
      <c r="HN174" s="123"/>
      <c r="HO174" s="123"/>
      <c r="HP174" s="123"/>
      <c r="HQ174" s="123"/>
      <c r="HR174" s="123"/>
      <c r="HS174" s="123"/>
      <c r="HT174" s="123"/>
      <c r="HU174" s="123"/>
      <c r="HV174" s="123"/>
      <c r="HW174" s="123"/>
      <c r="HX174" s="123"/>
      <c r="HY174" s="123"/>
      <c r="HZ174" s="123"/>
      <c r="IA174" s="123"/>
      <c r="IB174" s="123"/>
      <c r="IC174" s="123"/>
      <c r="ID174" s="123"/>
      <c r="IE174" s="123"/>
      <c r="IF174" s="123"/>
      <c r="IG174" s="123"/>
      <c r="IH174" s="123"/>
      <c r="II174" s="123"/>
      <c r="IJ174" s="123"/>
      <c r="IK174" s="123"/>
      <c r="IL174" s="123"/>
      <c r="IM174" s="123"/>
      <c r="IN174" s="123"/>
      <c r="IO174" s="123"/>
      <c r="IP174" s="123"/>
      <c r="IQ174" s="123"/>
      <c r="IR174" s="123"/>
      <c r="IS174" s="123"/>
      <c r="IT174" s="123"/>
      <c r="IU174" s="123"/>
      <c r="IV174" s="123"/>
      <c r="IW174" s="123"/>
      <c r="IX174" s="123"/>
      <c r="IY174" s="123"/>
      <c r="IZ174" s="123"/>
      <c r="JA174" s="123"/>
      <c r="JB174" s="123"/>
      <c r="JC174" s="123"/>
      <c r="JD174" s="123"/>
      <c r="JE174" s="123"/>
      <c r="JF174" s="123"/>
      <c r="JG174" s="123"/>
      <c r="JH174" s="123"/>
      <c r="JI174" s="123"/>
      <c r="JJ174" s="123"/>
      <c r="JK174" s="123"/>
      <c r="JL174" s="123"/>
      <c r="JM174" s="123"/>
      <c r="JN174" s="123"/>
      <c r="JO174" s="123"/>
      <c r="JP174" s="123"/>
      <c r="JQ174" s="123"/>
      <c r="JR174" s="123"/>
      <c r="JS174" s="123"/>
      <c r="JT174" s="123"/>
      <c r="JU174" s="123"/>
      <c r="JV174" s="123"/>
      <c r="JW174" s="123"/>
      <c r="JX174" s="123"/>
      <c r="JY174" s="123"/>
      <c r="JZ174" s="123"/>
      <c r="KA174" s="123"/>
      <c r="KB174" s="123"/>
      <c r="KC174" s="123"/>
      <c r="KD174" s="123"/>
      <c r="KE174" s="123"/>
      <c r="KF174" s="123"/>
      <c r="KG174" s="123"/>
      <c r="KH174" s="123"/>
      <c r="KI174" s="123"/>
      <c r="KJ174" s="123"/>
      <c r="KK174" s="123"/>
      <c r="KL174" s="123"/>
      <c r="KM174" s="123"/>
      <c r="KN174" s="123"/>
      <c r="KO174" s="123"/>
      <c r="KP174" s="123"/>
      <c r="KQ174" s="123"/>
      <c r="KR174" s="123"/>
      <c r="KS174" s="123"/>
      <c r="KT174" s="123"/>
      <c r="KU174" s="123"/>
      <c r="KV174" s="123"/>
      <c r="KW174" s="123"/>
      <c r="KX174" s="123"/>
      <c r="KY174" s="123"/>
      <c r="KZ174" s="123"/>
      <c r="LA174" s="123"/>
      <c r="LB174" s="123"/>
      <c r="LC174" s="123"/>
      <c r="LD174" s="123"/>
      <c r="LE174" s="123"/>
      <c r="LF174" s="123"/>
      <c r="LG174" s="123"/>
      <c r="LH174" s="123"/>
      <c r="LI174" s="123"/>
      <c r="LJ174" s="123"/>
      <c r="LK174" s="123"/>
      <c r="LL174" s="123"/>
      <c r="LM174" s="123"/>
      <c r="LN174" s="123"/>
      <c r="LO174" s="123"/>
      <c r="LP174" s="123"/>
      <c r="LQ174" s="123"/>
      <c r="LR174" s="123"/>
      <c r="LS174" s="123"/>
      <c r="LT174" s="123"/>
      <c r="LU174" s="123"/>
      <c r="LV174" s="123"/>
      <c r="LW174" s="123"/>
      <c r="LX174" s="123"/>
      <c r="LY174" s="123"/>
      <c r="LZ174" s="123"/>
      <c r="MA174" s="123"/>
      <c r="MB174" s="123"/>
      <c r="MC174" s="123"/>
      <c r="MD174" s="123"/>
      <c r="ME174" s="123"/>
      <c r="MF174" s="123"/>
      <c r="MG174" s="123"/>
      <c r="MH174" s="123"/>
      <c r="MI174" s="123"/>
      <c r="MJ174" s="123"/>
      <c r="MK174" s="123"/>
      <c r="ML174" s="123"/>
      <c r="MM174" s="123"/>
      <c r="MN174" s="123"/>
      <c r="MO174" s="123"/>
      <c r="MP174" s="123"/>
      <c r="MQ174" s="123"/>
      <c r="MR174" s="123"/>
      <c r="MS174" s="123"/>
      <c r="MT174" s="123"/>
      <c r="MU174" s="123"/>
      <c r="MV174" s="123"/>
      <c r="MW174" s="123"/>
      <c r="MX174" s="123"/>
      <c r="MY174" s="123"/>
      <c r="MZ174" s="123"/>
      <c r="NA174" s="123"/>
      <c r="NB174" s="123"/>
      <c r="NC174" s="123"/>
      <c r="ND174" s="123"/>
      <c r="NE174" s="123"/>
      <c r="NF174" s="123"/>
      <c r="NG174" s="123"/>
      <c r="NH174" s="123"/>
      <c r="NI174" s="123"/>
      <c r="NJ174" s="123"/>
      <c r="NK174" s="123"/>
      <c r="NL174" s="123"/>
      <c r="NM174" s="123"/>
      <c r="NN174" s="123"/>
      <c r="NO174" s="123"/>
      <c r="NP174" s="123"/>
      <c r="NQ174" s="123"/>
      <c r="NR174" s="123"/>
      <c r="NS174" s="123"/>
      <c r="NT174" s="123"/>
      <c r="NU174" s="123"/>
      <c r="NV174" s="123"/>
      <c r="NW174" s="123"/>
      <c r="NX174" s="123"/>
      <c r="NY174" s="123"/>
      <c r="NZ174" s="123"/>
    </row>
    <row r="175" spans="1:390" s="122" customFormat="1" ht="12">
      <c r="A175" s="138"/>
      <c r="B175" s="138"/>
      <c r="C175" s="139"/>
      <c r="D175" s="110"/>
      <c r="E175" s="111"/>
      <c r="F175" s="113"/>
      <c r="G175" s="113"/>
      <c r="H175" s="113"/>
      <c r="I175" s="114"/>
      <c r="J175" s="114"/>
      <c r="K175" s="114"/>
      <c r="L175" s="115"/>
      <c r="M175" s="115"/>
      <c r="N175" s="124"/>
      <c r="O175" s="124"/>
      <c r="P175" s="125"/>
      <c r="Q175" s="116"/>
      <c r="R175" s="118"/>
      <c r="S175" s="118"/>
      <c r="T175" s="119"/>
      <c r="U175" s="119"/>
      <c r="V175" s="120"/>
      <c r="W175" s="119"/>
      <c r="X175" s="121"/>
      <c r="Y175" s="121"/>
      <c r="AA175" s="123"/>
      <c r="AB175" s="123"/>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23"/>
      <c r="BV175" s="123"/>
      <c r="BW175" s="123"/>
      <c r="BX175" s="123"/>
      <c r="BY175" s="123"/>
      <c r="BZ175" s="123"/>
      <c r="CA175" s="123"/>
      <c r="CB175" s="123"/>
      <c r="CC175" s="123"/>
      <c r="CD175" s="123"/>
      <c r="CE175" s="123"/>
      <c r="CF175" s="123"/>
      <c r="CG175" s="123"/>
      <c r="CH175" s="123"/>
      <c r="CI175" s="123"/>
      <c r="CJ175" s="123"/>
      <c r="CK175" s="123"/>
      <c r="CL175" s="123"/>
      <c r="CM175" s="123"/>
      <c r="CN175" s="123"/>
      <c r="CO175" s="123"/>
      <c r="CP175" s="123"/>
      <c r="CQ175" s="123"/>
      <c r="CR175" s="123"/>
      <c r="CS175" s="123"/>
      <c r="CT175" s="123"/>
      <c r="CU175" s="123"/>
      <c r="CV175" s="123"/>
      <c r="CW175" s="123"/>
      <c r="CX175" s="123"/>
      <c r="CY175" s="123"/>
      <c r="CZ175" s="123"/>
      <c r="DA175" s="123"/>
      <c r="DB175" s="123"/>
      <c r="DC175" s="123"/>
      <c r="DD175" s="123"/>
      <c r="DE175" s="123"/>
      <c r="DF175" s="123"/>
      <c r="DG175" s="123"/>
      <c r="DH175" s="123"/>
      <c r="DI175" s="123"/>
      <c r="DJ175" s="123"/>
      <c r="DK175" s="123"/>
      <c r="DL175" s="123"/>
      <c r="DM175" s="123"/>
      <c r="DN175" s="123"/>
      <c r="DO175" s="123"/>
      <c r="DP175" s="123"/>
      <c r="DQ175" s="123"/>
      <c r="DR175" s="123"/>
      <c r="DS175" s="123"/>
      <c r="DT175" s="123"/>
      <c r="DU175" s="123"/>
      <c r="DV175" s="123"/>
      <c r="DW175" s="123"/>
      <c r="DX175" s="123"/>
      <c r="DY175" s="123"/>
      <c r="DZ175" s="123"/>
      <c r="EA175" s="123"/>
      <c r="EB175" s="123"/>
      <c r="EC175" s="123"/>
      <c r="ED175" s="123"/>
      <c r="EE175" s="123"/>
      <c r="EF175" s="123"/>
      <c r="EG175" s="123"/>
      <c r="EH175" s="123"/>
      <c r="EI175" s="123"/>
      <c r="EJ175" s="123"/>
      <c r="EK175" s="123"/>
      <c r="EL175" s="123"/>
      <c r="EM175" s="123"/>
      <c r="EN175" s="123"/>
      <c r="EO175" s="123"/>
      <c r="EP175" s="123"/>
      <c r="EQ175" s="123"/>
      <c r="ER175" s="123"/>
      <c r="ES175" s="123"/>
      <c r="ET175" s="123"/>
      <c r="EU175" s="123"/>
      <c r="EV175" s="123"/>
      <c r="EW175" s="123"/>
      <c r="EX175" s="123"/>
      <c r="EY175" s="123"/>
      <c r="EZ175" s="123"/>
      <c r="FA175" s="123"/>
      <c r="FB175" s="123"/>
      <c r="FC175" s="123"/>
      <c r="FD175" s="123"/>
      <c r="FE175" s="123"/>
      <c r="FF175" s="123"/>
      <c r="FG175" s="123"/>
      <c r="FH175" s="123"/>
      <c r="FI175" s="123"/>
      <c r="FJ175" s="123"/>
      <c r="FK175" s="123"/>
      <c r="FL175" s="123"/>
      <c r="FM175" s="123"/>
      <c r="FN175" s="123"/>
      <c r="FO175" s="123"/>
      <c r="FP175" s="123"/>
      <c r="FQ175" s="123"/>
      <c r="FR175" s="123"/>
      <c r="FS175" s="123"/>
      <c r="FT175" s="123"/>
      <c r="FU175" s="123"/>
      <c r="FV175" s="123"/>
      <c r="FW175" s="123"/>
      <c r="FX175" s="123"/>
      <c r="FY175" s="123"/>
      <c r="FZ175" s="123"/>
      <c r="GA175" s="123"/>
      <c r="GB175" s="123"/>
      <c r="GC175" s="123"/>
      <c r="GD175" s="123"/>
      <c r="GE175" s="123"/>
      <c r="GF175" s="123"/>
      <c r="GG175" s="123"/>
      <c r="GH175" s="123"/>
      <c r="GI175" s="123"/>
      <c r="GJ175" s="123"/>
      <c r="GK175" s="123"/>
      <c r="GL175" s="123"/>
      <c r="GM175" s="123"/>
      <c r="GN175" s="123"/>
      <c r="GO175" s="123"/>
      <c r="GP175" s="123"/>
      <c r="GQ175" s="123"/>
      <c r="GR175" s="123"/>
      <c r="GS175" s="123"/>
      <c r="GT175" s="123"/>
      <c r="GU175" s="123"/>
      <c r="GV175" s="123"/>
      <c r="GW175" s="123"/>
      <c r="GX175" s="123"/>
      <c r="GY175" s="123"/>
      <c r="GZ175" s="123"/>
      <c r="HA175" s="123"/>
      <c r="HB175" s="123"/>
      <c r="HC175" s="123"/>
      <c r="HD175" s="123"/>
      <c r="HE175" s="123"/>
      <c r="HF175" s="123"/>
      <c r="HG175" s="123"/>
      <c r="HH175" s="123"/>
      <c r="HI175" s="123"/>
      <c r="HJ175" s="123"/>
      <c r="HK175" s="123"/>
      <c r="HL175" s="123"/>
      <c r="HM175" s="123"/>
      <c r="HN175" s="123"/>
      <c r="HO175" s="123"/>
      <c r="HP175" s="123"/>
      <c r="HQ175" s="123"/>
      <c r="HR175" s="123"/>
      <c r="HS175" s="123"/>
      <c r="HT175" s="123"/>
      <c r="HU175" s="123"/>
      <c r="HV175" s="123"/>
      <c r="HW175" s="123"/>
      <c r="HX175" s="123"/>
      <c r="HY175" s="123"/>
      <c r="HZ175" s="123"/>
      <c r="IA175" s="123"/>
      <c r="IB175" s="123"/>
      <c r="IC175" s="123"/>
      <c r="ID175" s="123"/>
      <c r="IE175" s="123"/>
      <c r="IF175" s="123"/>
      <c r="IG175" s="123"/>
      <c r="IH175" s="123"/>
      <c r="II175" s="123"/>
      <c r="IJ175" s="123"/>
      <c r="IK175" s="123"/>
      <c r="IL175" s="123"/>
      <c r="IM175" s="123"/>
      <c r="IN175" s="123"/>
      <c r="IO175" s="123"/>
      <c r="IP175" s="123"/>
      <c r="IQ175" s="123"/>
      <c r="IR175" s="123"/>
      <c r="IS175" s="123"/>
      <c r="IT175" s="123"/>
      <c r="IU175" s="123"/>
      <c r="IV175" s="123"/>
      <c r="IW175" s="123"/>
      <c r="IX175" s="123"/>
      <c r="IY175" s="123"/>
      <c r="IZ175" s="123"/>
      <c r="JA175" s="123"/>
      <c r="JB175" s="123"/>
      <c r="JC175" s="123"/>
      <c r="JD175" s="123"/>
      <c r="JE175" s="123"/>
      <c r="JF175" s="123"/>
      <c r="JG175" s="123"/>
      <c r="JH175" s="123"/>
      <c r="JI175" s="123"/>
      <c r="JJ175" s="123"/>
      <c r="JK175" s="123"/>
      <c r="JL175" s="123"/>
      <c r="JM175" s="123"/>
      <c r="JN175" s="123"/>
      <c r="JO175" s="123"/>
      <c r="JP175" s="123"/>
      <c r="JQ175" s="123"/>
      <c r="JR175" s="123"/>
      <c r="JS175" s="123"/>
      <c r="JT175" s="123"/>
      <c r="JU175" s="123"/>
      <c r="JV175" s="123"/>
      <c r="JW175" s="123"/>
      <c r="JX175" s="123"/>
      <c r="JY175" s="123"/>
      <c r="JZ175" s="123"/>
      <c r="KA175" s="123"/>
      <c r="KB175" s="123"/>
      <c r="KC175" s="123"/>
      <c r="KD175" s="123"/>
      <c r="KE175" s="123"/>
      <c r="KF175" s="123"/>
      <c r="KG175" s="123"/>
      <c r="KH175" s="123"/>
      <c r="KI175" s="123"/>
      <c r="KJ175" s="123"/>
      <c r="KK175" s="123"/>
      <c r="KL175" s="123"/>
      <c r="KM175" s="123"/>
      <c r="KN175" s="123"/>
      <c r="KO175" s="123"/>
      <c r="KP175" s="123"/>
      <c r="KQ175" s="123"/>
      <c r="KR175" s="123"/>
      <c r="KS175" s="123"/>
      <c r="KT175" s="123"/>
      <c r="KU175" s="123"/>
      <c r="KV175" s="123"/>
      <c r="KW175" s="123"/>
      <c r="KX175" s="123"/>
      <c r="KY175" s="123"/>
      <c r="KZ175" s="123"/>
      <c r="LA175" s="123"/>
      <c r="LB175" s="123"/>
      <c r="LC175" s="123"/>
      <c r="LD175" s="123"/>
      <c r="LE175" s="123"/>
      <c r="LF175" s="123"/>
      <c r="LG175" s="123"/>
      <c r="LH175" s="123"/>
      <c r="LI175" s="123"/>
      <c r="LJ175" s="123"/>
      <c r="LK175" s="123"/>
      <c r="LL175" s="123"/>
      <c r="LM175" s="123"/>
      <c r="LN175" s="123"/>
      <c r="LO175" s="123"/>
      <c r="LP175" s="123"/>
      <c r="LQ175" s="123"/>
      <c r="LR175" s="123"/>
      <c r="LS175" s="123"/>
      <c r="LT175" s="123"/>
      <c r="LU175" s="123"/>
      <c r="LV175" s="123"/>
      <c r="LW175" s="123"/>
      <c r="LX175" s="123"/>
      <c r="LY175" s="123"/>
      <c r="LZ175" s="123"/>
      <c r="MA175" s="123"/>
      <c r="MB175" s="123"/>
      <c r="MC175" s="123"/>
      <c r="MD175" s="123"/>
      <c r="ME175" s="123"/>
      <c r="MF175" s="123"/>
      <c r="MG175" s="123"/>
      <c r="MH175" s="123"/>
      <c r="MI175" s="123"/>
      <c r="MJ175" s="123"/>
      <c r="MK175" s="123"/>
      <c r="ML175" s="123"/>
      <c r="MM175" s="123"/>
      <c r="MN175" s="123"/>
      <c r="MO175" s="123"/>
      <c r="MP175" s="123"/>
      <c r="MQ175" s="123"/>
      <c r="MR175" s="123"/>
      <c r="MS175" s="123"/>
      <c r="MT175" s="123"/>
      <c r="MU175" s="123"/>
      <c r="MV175" s="123"/>
      <c r="MW175" s="123"/>
      <c r="MX175" s="123"/>
      <c r="MY175" s="123"/>
      <c r="MZ175" s="123"/>
      <c r="NA175" s="123"/>
      <c r="NB175" s="123"/>
      <c r="NC175" s="123"/>
      <c r="ND175" s="123"/>
      <c r="NE175" s="123"/>
      <c r="NF175" s="123"/>
      <c r="NG175" s="123"/>
      <c r="NH175" s="123"/>
      <c r="NI175" s="123"/>
      <c r="NJ175" s="123"/>
      <c r="NK175" s="123"/>
      <c r="NL175" s="123"/>
      <c r="NM175" s="123"/>
      <c r="NN175" s="123"/>
      <c r="NO175" s="123"/>
      <c r="NP175" s="123"/>
      <c r="NQ175" s="123"/>
      <c r="NR175" s="123"/>
      <c r="NS175" s="123"/>
      <c r="NT175" s="123"/>
      <c r="NU175" s="123"/>
      <c r="NV175" s="123"/>
      <c r="NW175" s="123"/>
      <c r="NX175" s="123"/>
      <c r="NY175" s="123"/>
      <c r="NZ175" s="123"/>
    </row>
    <row r="176" spans="1:390" s="122" customFormat="1" ht="12">
      <c r="A176" s="138"/>
      <c r="B176" s="138"/>
      <c r="C176" s="139"/>
      <c r="D176" s="110"/>
      <c r="E176" s="111"/>
      <c r="F176" s="113"/>
      <c r="G176" s="113"/>
      <c r="H176" s="113"/>
      <c r="I176" s="114"/>
      <c r="J176" s="114"/>
      <c r="K176" s="114"/>
      <c r="L176" s="115"/>
      <c r="M176" s="115"/>
      <c r="N176" s="124"/>
      <c r="O176" s="124"/>
      <c r="P176" s="125"/>
      <c r="Q176" s="116"/>
      <c r="R176" s="118"/>
      <c r="S176" s="118"/>
      <c r="T176" s="119"/>
      <c r="U176" s="119"/>
      <c r="V176" s="120"/>
      <c r="W176" s="119"/>
      <c r="X176" s="121"/>
      <c r="Y176" s="121"/>
      <c r="AA176" s="123"/>
      <c r="AB176" s="123"/>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23"/>
      <c r="BV176" s="123"/>
      <c r="BW176" s="123"/>
      <c r="BX176" s="123"/>
      <c r="BY176" s="123"/>
      <c r="BZ176" s="123"/>
      <c r="CA176" s="123"/>
      <c r="CB176" s="123"/>
      <c r="CC176" s="123"/>
      <c r="CD176" s="123"/>
      <c r="CE176" s="123"/>
      <c r="CF176" s="123"/>
      <c r="CG176" s="123"/>
      <c r="CH176" s="123"/>
      <c r="CI176" s="123"/>
      <c r="CJ176" s="123"/>
      <c r="CK176" s="123"/>
      <c r="CL176" s="123"/>
      <c r="CM176" s="123"/>
      <c r="CN176" s="123"/>
      <c r="CO176" s="123"/>
      <c r="CP176" s="123"/>
      <c r="CQ176" s="123"/>
      <c r="CR176" s="123"/>
      <c r="CS176" s="123"/>
      <c r="CT176" s="123"/>
      <c r="CU176" s="123"/>
      <c r="CV176" s="123"/>
      <c r="CW176" s="123"/>
      <c r="CX176" s="123"/>
      <c r="CY176" s="123"/>
      <c r="CZ176" s="123"/>
      <c r="DA176" s="123"/>
      <c r="DB176" s="123"/>
      <c r="DC176" s="123"/>
      <c r="DD176" s="123"/>
      <c r="DE176" s="123"/>
      <c r="DF176" s="123"/>
      <c r="DG176" s="123"/>
      <c r="DH176" s="123"/>
      <c r="DI176" s="123"/>
      <c r="DJ176" s="123"/>
      <c r="DK176" s="123"/>
      <c r="DL176" s="123"/>
      <c r="DM176" s="123"/>
      <c r="DN176" s="123"/>
      <c r="DO176" s="123"/>
      <c r="DP176" s="123"/>
      <c r="DQ176" s="123"/>
      <c r="DR176" s="123"/>
      <c r="DS176" s="123"/>
      <c r="DT176" s="123"/>
      <c r="DU176" s="123"/>
      <c r="DV176" s="123"/>
      <c r="DW176" s="123"/>
      <c r="DX176" s="123"/>
      <c r="DY176" s="123"/>
      <c r="DZ176" s="123"/>
      <c r="EA176" s="123"/>
      <c r="EB176" s="123"/>
      <c r="EC176" s="123"/>
      <c r="ED176" s="123"/>
      <c r="EE176" s="123"/>
      <c r="EF176" s="123"/>
      <c r="EG176" s="123"/>
      <c r="EH176" s="123"/>
      <c r="EI176" s="123"/>
      <c r="EJ176" s="123"/>
      <c r="EK176" s="123"/>
      <c r="EL176" s="123"/>
      <c r="EM176" s="123"/>
      <c r="EN176" s="123"/>
      <c r="EO176" s="123"/>
      <c r="EP176" s="123"/>
      <c r="EQ176" s="123"/>
      <c r="ER176" s="123"/>
      <c r="ES176" s="123"/>
      <c r="ET176" s="123"/>
      <c r="EU176" s="123"/>
      <c r="EV176" s="123"/>
      <c r="EW176" s="123"/>
      <c r="EX176" s="123"/>
      <c r="EY176" s="123"/>
      <c r="EZ176" s="123"/>
      <c r="FA176" s="123"/>
      <c r="FB176" s="123"/>
      <c r="FC176" s="123"/>
      <c r="FD176" s="123"/>
      <c r="FE176" s="123"/>
      <c r="FF176" s="123"/>
      <c r="FG176" s="123"/>
      <c r="FH176" s="123"/>
      <c r="FI176" s="123"/>
      <c r="FJ176" s="123"/>
      <c r="FK176" s="123"/>
      <c r="FL176" s="123"/>
      <c r="FM176" s="123"/>
      <c r="FN176" s="123"/>
      <c r="FO176" s="123"/>
      <c r="FP176" s="123"/>
      <c r="FQ176" s="123"/>
      <c r="FR176" s="123"/>
      <c r="FS176" s="123"/>
      <c r="FT176" s="123"/>
      <c r="FU176" s="123"/>
      <c r="FV176" s="123"/>
      <c r="FW176" s="123"/>
      <c r="FX176" s="123"/>
      <c r="FY176" s="123"/>
      <c r="FZ176" s="123"/>
      <c r="GA176" s="123"/>
      <c r="GB176" s="123"/>
      <c r="GC176" s="123"/>
      <c r="GD176" s="123"/>
      <c r="GE176" s="123"/>
      <c r="GF176" s="123"/>
      <c r="GG176" s="123"/>
      <c r="GH176" s="123"/>
      <c r="GI176" s="123"/>
      <c r="GJ176" s="123"/>
      <c r="GK176" s="123"/>
      <c r="GL176" s="123"/>
      <c r="GM176" s="123"/>
      <c r="GN176" s="123"/>
      <c r="GO176" s="123"/>
      <c r="GP176" s="123"/>
      <c r="GQ176" s="123"/>
      <c r="GR176" s="123"/>
      <c r="GS176" s="123"/>
      <c r="GT176" s="123"/>
      <c r="GU176" s="123"/>
      <c r="GV176" s="123"/>
      <c r="GW176" s="123"/>
      <c r="GX176" s="123"/>
      <c r="GY176" s="123"/>
      <c r="GZ176" s="123"/>
      <c r="HA176" s="123"/>
      <c r="HB176" s="123"/>
      <c r="HC176" s="123"/>
      <c r="HD176" s="123"/>
      <c r="HE176" s="123"/>
      <c r="HF176" s="123"/>
      <c r="HG176" s="123"/>
      <c r="HH176" s="123"/>
      <c r="HI176" s="123"/>
      <c r="HJ176" s="123"/>
      <c r="HK176" s="123"/>
      <c r="HL176" s="123"/>
      <c r="HM176" s="123"/>
      <c r="HN176" s="123"/>
      <c r="HO176" s="123"/>
      <c r="HP176" s="123"/>
      <c r="HQ176" s="123"/>
      <c r="HR176" s="123"/>
      <c r="HS176" s="123"/>
      <c r="HT176" s="123"/>
      <c r="HU176" s="123"/>
      <c r="HV176" s="123"/>
      <c r="HW176" s="123"/>
      <c r="HX176" s="123"/>
      <c r="HY176" s="123"/>
      <c r="HZ176" s="123"/>
      <c r="IA176" s="123"/>
      <c r="IB176" s="123"/>
      <c r="IC176" s="123"/>
      <c r="ID176" s="123"/>
      <c r="IE176" s="123"/>
      <c r="IF176" s="123"/>
      <c r="IG176" s="123"/>
      <c r="IH176" s="123"/>
      <c r="II176" s="123"/>
      <c r="IJ176" s="123"/>
      <c r="IK176" s="123"/>
      <c r="IL176" s="123"/>
      <c r="IM176" s="123"/>
      <c r="IN176" s="123"/>
      <c r="IO176" s="123"/>
      <c r="IP176" s="123"/>
      <c r="IQ176" s="123"/>
      <c r="IR176" s="123"/>
      <c r="IS176" s="123"/>
      <c r="IT176" s="123"/>
      <c r="IU176" s="123"/>
      <c r="IV176" s="123"/>
      <c r="IW176" s="123"/>
      <c r="IX176" s="123"/>
      <c r="IY176" s="123"/>
      <c r="IZ176" s="123"/>
      <c r="JA176" s="123"/>
      <c r="JB176" s="123"/>
      <c r="JC176" s="123"/>
      <c r="JD176" s="123"/>
      <c r="JE176" s="123"/>
      <c r="JF176" s="123"/>
      <c r="JG176" s="123"/>
      <c r="JH176" s="123"/>
      <c r="JI176" s="123"/>
      <c r="JJ176" s="123"/>
      <c r="JK176" s="123"/>
      <c r="JL176" s="123"/>
      <c r="JM176" s="123"/>
      <c r="JN176" s="123"/>
      <c r="JO176" s="123"/>
      <c r="JP176" s="123"/>
      <c r="JQ176" s="123"/>
      <c r="JR176" s="123"/>
      <c r="JS176" s="123"/>
      <c r="JT176" s="123"/>
      <c r="JU176" s="123"/>
      <c r="JV176" s="123"/>
      <c r="JW176" s="123"/>
      <c r="JX176" s="123"/>
      <c r="JY176" s="123"/>
      <c r="JZ176" s="123"/>
      <c r="KA176" s="123"/>
      <c r="KB176" s="123"/>
      <c r="KC176" s="123"/>
      <c r="KD176" s="123"/>
      <c r="KE176" s="123"/>
      <c r="KF176" s="123"/>
      <c r="KG176" s="123"/>
      <c r="KH176" s="123"/>
      <c r="KI176" s="123"/>
      <c r="KJ176" s="123"/>
      <c r="KK176" s="123"/>
      <c r="KL176" s="123"/>
      <c r="KM176" s="123"/>
      <c r="KN176" s="123"/>
      <c r="KO176" s="123"/>
      <c r="KP176" s="123"/>
      <c r="KQ176" s="123"/>
      <c r="KR176" s="123"/>
      <c r="KS176" s="123"/>
      <c r="KT176" s="123"/>
      <c r="KU176" s="123"/>
      <c r="KV176" s="123"/>
      <c r="KW176" s="123"/>
      <c r="KX176" s="123"/>
      <c r="KY176" s="123"/>
      <c r="KZ176" s="123"/>
      <c r="LA176" s="123"/>
      <c r="LB176" s="123"/>
      <c r="LC176" s="123"/>
      <c r="LD176" s="123"/>
      <c r="LE176" s="123"/>
      <c r="LF176" s="123"/>
      <c r="LG176" s="123"/>
      <c r="LH176" s="123"/>
      <c r="LI176" s="123"/>
      <c r="LJ176" s="123"/>
      <c r="LK176" s="123"/>
      <c r="LL176" s="123"/>
      <c r="LM176" s="123"/>
      <c r="LN176" s="123"/>
      <c r="LO176" s="123"/>
      <c r="LP176" s="123"/>
      <c r="LQ176" s="123"/>
      <c r="LR176" s="123"/>
      <c r="LS176" s="123"/>
      <c r="LT176" s="123"/>
      <c r="LU176" s="123"/>
      <c r="LV176" s="123"/>
      <c r="LW176" s="123"/>
      <c r="LX176" s="123"/>
      <c r="LY176" s="123"/>
      <c r="LZ176" s="123"/>
      <c r="MA176" s="123"/>
      <c r="MB176" s="123"/>
      <c r="MC176" s="123"/>
      <c r="MD176" s="123"/>
      <c r="ME176" s="123"/>
      <c r="MF176" s="123"/>
      <c r="MG176" s="123"/>
      <c r="MH176" s="123"/>
      <c r="MI176" s="123"/>
      <c r="MJ176" s="123"/>
      <c r="MK176" s="123"/>
      <c r="ML176" s="123"/>
      <c r="MM176" s="123"/>
      <c r="MN176" s="123"/>
      <c r="MO176" s="123"/>
      <c r="MP176" s="123"/>
      <c r="MQ176" s="123"/>
      <c r="MR176" s="123"/>
      <c r="MS176" s="123"/>
      <c r="MT176" s="123"/>
      <c r="MU176" s="123"/>
      <c r="MV176" s="123"/>
      <c r="MW176" s="123"/>
      <c r="MX176" s="123"/>
      <c r="MY176" s="123"/>
      <c r="MZ176" s="123"/>
      <c r="NA176" s="123"/>
      <c r="NB176" s="123"/>
      <c r="NC176" s="123"/>
      <c r="ND176" s="123"/>
      <c r="NE176" s="123"/>
      <c r="NF176" s="123"/>
      <c r="NG176" s="123"/>
      <c r="NH176" s="123"/>
      <c r="NI176" s="123"/>
      <c r="NJ176" s="123"/>
      <c r="NK176" s="123"/>
      <c r="NL176" s="123"/>
      <c r="NM176" s="123"/>
      <c r="NN176" s="123"/>
      <c r="NO176" s="123"/>
      <c r="NP176" s="123"/>
      <c r="NQ176" s="123"/>
      <c r="NR176" s="123"/>
      <c r="NS176" s="123"/>
      <c r="NT176" s="123"/>
      <c r="NU176" s="123"/>
      <c r="NV176" s="123"/>
      <c r="NW176" s="123"/>
      <c r="NX176" s="123"/>
      <c r="NY176" s="123"/>
      <c r="NZ176" s="123"/>
    </row>
    <row r="177" spans="1:390" s="122" customFormat="1" ht="12">
      <c r="A177" s="138"/>
      <c r="B177" s="138"/>
      <c r="C177" s="139"/>
      <c r="D177" s="110"/>
      <c r="E177" s="111"/>
      <c r="F177" s="113"/>
      <c r="G177" s="113"/>
      <c r="H177" s="113"/>
      <c r="I177" s="114"/>
      <c r="J177" s="114"/>
      <c r="K177" s="114"/>
      <c r="L177" s="115"/>
      <c r="M177" s="115"/>
      <c r="N177" s="124"/>
      <c r="O177" s="124"/>
      <c r="P177" s="125"/>
      <c r="Q177" s="116"/>
      <c r="R177" s="118"/>
      <c r="S177" s="118"/>
      <c r="T177" s="119"/>
      <c r="U177" s="119"/>
      <c r="V177" s="120"/>
      <c r="W177" s="119"/>
      <c r="X177" s="121"/>
      <c r="Y177" s="121"/>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23"/>
      <c r="BV177" s="123"/>
      <c r="BW177" s="123"/>
      <c r="BX177" s="123"/>
      <c r="BY177" s="123"/>
      <c r="BZ177" s="123"/>
      <c r="CA177" s="123"/>
      <c r="CB177" s="123"/>
      <c r="CC177" s="123"/>
      <c r="CD177" s="123"/>
      <c r="CE177" s="123"/>
      <c r="CF177" s="123"/>
      <c r="CG177" s="123"/>
      <c r="CH177" s="123"/>
      <c r="CI177" s="123"/>
      <c r="CJ177" s="123"/>
      <c r="CK177" s="123"/>
      <c r="CL177" s="123"/>
      <c r="CM177" s="123"/>
      <c r="CN177" s="123"/>
      <c r="CO177" s="123"/>
      <c r="CP177" s="123"/>
      <c r="CQ177" s="123"/>
      <c r="CR177" s="123"/>
      <c r="CS177" s="123"/>
      <c r="CT177" s="123"/>
      <c r="CU177" s="123"/>
      <c r="CV177" s="123"/>
      <c r="CW177" s="123"/>
      <c r="CX177" s="123"/>
      <c r="CY177" s="123"/>
      <c r="CZ177" s="123"/>
      <c r="DA177" s="123"/>
      <c r="DB177" s="123"/>
      <c r="DC177" s="123"/>
      <c r="DD177" s="123"/>
      <c r="DE177" s="123"/>
      <c r="DF177" s="123"/>
      <c r="DG177" s="123"/>
      <c r="DH177" s="123"/>
      <c r="DI177" s="123"/>
      <c r="DJ177" s="123"/>
      <c r="DK177" s="123"/>
      <c r="DL177" s="123"/>
      <c r="DM177" s="123"/>
      <c r="DN177" s="123"/>
      <c r="DO177" s="123"/>
      <c r="DP177" s="123"/>
      <c r="DQ177" s="123"/>
      <c r="DR177" s="123"/>
      <c r="DS177" s="123"/>
      <c r="DT177" s="123"/>
      <c r="DU177" s="123"/>
      <c r="DV177" s="123"/>
      <c r="DW177" s="123"/>
      <c r="DX177" s="123"/>
      <c r="DY177" s="123"/>
      <c r="DZ177" s="123"/>
      <c r="EA177" s="123"/>
      <c r="EB177" s="123"/>
      <c r="EC177" s="123"/>
      <c r="ED177" s="123"/>
      <c r="EE177" s="123"/>
      <c r="EF177" s="123"/>
      <c r="EG177" s="123"/>
      <c r="EH177" s="123"/>
      <c r="EI177" s="123"/>
      <c r="EJ177" s="123"/>
      <c r="EK177" s="123"/>
      <c r="EL177" s="123"/>
      <c r="EM177" s="123"/>
      <c r="EN177" s="123"/>
      <c r="EO177" s="123"/>
      <c r="EP177" s="123"/>
      <c r="EQ177" s="123"/>
      <c r="ER177" s="123"/>
      <c r="ES177" s="123"/>
      <c r="ET177" s="123"/>
      <c r="EU177" s="123"/>
      <c r="EV177" s="123"/>
      <c r="EW177" s="123"/>
      <c r="EX177" s="123"/>
      <c r="EY177" s="123"/>
      <c r="EZ177" s="123"/>
      <c r="FA177" s="123"/>
      <c r="FB177" s="123"/>
      <c r="FC177" s="123"/>
      <c r="FD177" s="123"/>
      <c r="FE177" s="123"/>
      <c r="FF177" s="123"/>
      <c r="FG177" s="123"/>
      <c r="FH177" s="123"/>
      <c r="FI177" s="123"/>
      <c r="FJ177" s="123"/>
      <c r="FK177" s="123"/>
      <c r="FL177" s="123"/>
      <c r="FM177" s="123"/>
      <c r="FN177" s="123"/>
      <c r="FO177" s="123"/>
      <c r="FP177" s="123"/>
      <c r="FQ177" s="123"/>
      <c r="FR177" s="123"/>
      <c r="FS177" s="123"/>
      <c r="FT177" s="123"/>
      <c r="FU177" s="123"/>
      <c r="FV177" s="123"/>
      <c r="FW177" s="123"/>
      <c r="FX177" s="123"/>
      <c r="FY177" s="123"/>
      <c r="FZ177" s="123"/>
      <c r="GA177" s="123"/>
      <c r="GB177" s="123"/>
      <c r="GC177" s="123"/>
      <c r="GD177" s="123"/>
      <c r="GE177" s="123"/>
      <c r="GF177" s="123"/>
      <c r="GG177" s="123"/>
      <c r="GH177" s="123"/>
      <c r="GI177" s="123"/>
      <c r="GJ177" s="123"/>
      <c r="GK177" s="123"/>
      <c r="GL177" s="123"/>
      <c r="GM177" s="123"/>
      <c r="GN177" s="123"/>
      <c r="GO177" s="123"/>
      <c r="GP177" s="123"/>
      <c r="GQ177" s="123"/>
      <c r="GR177" s="123"/>
      <c r="GS177" s="123"/>
      <c r="GT177" s="123"/>
      <c r="GU177" s="123"/>
      <c r="GV177" s="123"/>
      <c r="GW177" s="123"/>
      <c r="GX177" s="123"/>
      <c r="GY177" s="123"/>
      <c r="GZ177" s="123"/>
      <c r="HA177" s="123"/>
      <c r="HB177" s="123"/>
      <c r="HC177" s="123"/>
      <c r="HD177" s="123"/>
      <c r="HE177" s="123"/>
      <c r="HF177" s="123"/>
      <c r="HG177" s="123"/>
      <c r="HH177" s="123"/>
      <c r="HI177" s="123"/>
      <c r="HJ177" s="123"/>
      <c r="HK177" s="123"/>
      <c r="HL177" s="123"/>
      <c r="HM177" s="123"/>
      <c r="HN177" s="123"/>
      <c r="HO177" s="123"/>
      <c r="HP177" s="123"/>
      <c r="HQ177" s="123"/>
      <c r="HR177" s="123"/>
      <c r="HS177" s="123"/>
      <c r="HT177" s="123"/>
      <c r="HU177" s="123"/>
      <c r="HV177" s="123"/>
      <c r="HW177" s="123"/>
      <c r="HX177" s="123"/>
      <c r="HY177" s="123"/>
      <c r="HZ177" s="123"/>
      <c r="IA177" s="123"/>
      <c r="IB177" s="123"/>
      <c r="IC177" s="123"/>
      <c r="ID177" s="123"/>
      <c r="IE177" s="123"/>
      <c r="IF177" s="123"/>
      <c r="IG177" s="123"/>
      <c r="IH177" s="123"/>
      <c r="II177" s="123"/>
      <c r="IJ177" s="123"/>
      <c r="IK177" s="123"/>
      <c r="IL177" s="123"/>
      <c r="IM177" s="123"/>
      <c r="IN177" s="123"/>
      <c r="IO177" s="123"/>
      <c r="IP177" s="123"/>
      <c r="IQ177" s="123"/>
      <c r="IR177" s="123"/>
      <c r="IS177" s="123"/>
      <c r="IT177" s="123"/>
      <c r="IU177" s="123"/>
      <c r="IV177" s="123"/>
      <c r="IW177" s="123"/>
      <c r="IX177" s="123"/>
      <c r="IY177" s="123"/>
      <c r="IZ177" s="123"/>
      <c r="JA177" s="123"/>
      <c r="JB177" s="123"/>
      <c r="JC177" s="123"/>
      <c r="JD177" s="123"/>
      <c r="JE177" s="123"/>
      <c r="JF177" s="123"/>
      <c r="JG177" s="123"/>
      <c r="JH177" s="123"/>
      <c r="JI177" s="123"/>
      <c r="JJ177" s="123"/>
      <c r="JK177" s="123"/>
      <c r="JL177" s="123"/>
      <c r="JM177" s="123"/>
      <c r="JN177" s="123"/>
      <c r="JO177" s="123"/>
      <c r="JP177" s="123"/>
      <c r="JQ177" s="123"/>
      <c r="JR177" s="123"/>
      <c r="JS177" s="123"/>
      <c r="JT177" s="123"/>
      <c r="JU177" s="123"/>
      <c r="JV177" s="123"/>
      <c r="JW177" s="123"/>
      <c r="JX177" s="123"/>
      <c r="JY177" s="123"/>
      <c r="JZ177" s="123"/>
      <c r="KA177" s="123"/>
      <c r="KB177" s="123"/>
      <c r="KC177" s="123"/>
      <c r="KD177" s="123"/>
      <c r="KE177" s="123"/>
      <c r="KF177" s="123"/>
      <c r="KG177" s="123"/>
      <c r="KH177" s="123"/>
      <c r="KI177" s="123"/>
      <c r="KJ177" s="123"/>
      <c r="KK177" s="123"/>
      <c r="KL177" s="123"/>
      <c r="KM177" s="123"/>
      <c r="KN177" s="123"/>
      <c r="KO177" s="123"/>
      <c r="KP177" s="123"/>
      <c r="KQ177" s="123"/>
      <c r="KR177" s="123"/>
      <c r="KS177" s="123"/>
      <c r="KT177" s="123"/>
      <c r="KU177" s="123"/>
      <c r="KV177" s="123"/>
      <c r="KW177" s="123"/>
      <c r="KX177" s="123"/>
      <c r="KY177" s="123"/>
      <c r="KZ177" s="123"/>
      <c r="LA177" s="123"/>
      <c r="LB177" s="123"/>
      <c r="LC177" s="123"/>
      <c r="LD177" s="123"/>
      <c r="LE177" s="123"/>
      <c r="LF177" s="123"/>
      <c r="LG177" s="123"/>
      <c r="LH177" s="123"/>
      <c r="LI177" s="123"/>
      <c r="LJ177" s="123"/>
      <c r="LK177" s="123"/>
      <c r="LL177" s="123"/>
      <c r="LM177" s="123"/>
      <c r="LN177" s="123"/>
      <c r="LO177" s="123"/>
      <c r="LP177" s="123"/>
      <c r="LQ177" s="123"/>
      <c r="LR177" s="123"/>
      <c r="LS177" s="123"/>
      <c r="LT177" s="123"/>
      <c r="LU177" s="123"/>
      <c r="LV177" s="123"/>
      <c r="LW177" s="123"/>
      <c r="LX177" s="123"/>
      <c r="LY177" s="123"/>
      <c r="LZ177" s="123"/>
      <c r="MA177" s="123"/>
      <c r="MB177" s="123"/>
      <c r="MC177" s="123"/>
      <c r="MD177" s="123"/>
      <c r="ME177" s="123"/>
      <c r="MF177" s="123"/>
      <c r="MG177" s="123"/>
      <c r="MH177" s="123"/>
      <c r="MI177" s="123"/>
      <c r="MJ177" s="123"/>
      <c r="MK177" s="123"/>
      <c r="ML177" s="123"/>
      <c r="MM177" s="123"/>
      <c r="MN177" s="123"/>
      <c r="MO177" s="123"/>
      <c r="MP177" s="123"/>
      <c r="MQ177" s="123"/>
      <c r="MR177" s="123"/>
      <c r="MS177" s="123"/>
      <c r="MT177" s="123"/>
      <c r="MU177" s="123"/>
      <c r="MV177" s="123"/>
      <c r="MW177" s="123"/>
      <c r="MX177" s="123"/>
      <c r="MY177" s="123"/>
      <c r="MZ177" s="123"/>
      <c r="NA177" s="123"/>
      <c r="NB177" s="123"/>
      <c r="NC177" s="123"/>
      <c r="ND177" s="123"/>
      <c r="NE177" s="123"/>
      <c r="NF177" s="123"/>
      <c r="NG177" s="123"/>
      <c r="NH177" s="123"/>
      <c r="NI177" s="123"/>
      <c r="NJ177" s="123"/>
      <c r="NK177" s="123"/>
      <c r="NL177" s="123"/>
      <c r="NM177" s="123"/>
      <c r="NN177" s="123"/>
      <c r="NO177" s="123"/>
      <c r="NP177" s="123"/>
      <c r="NQ177" s="123"/>
      <c r="NR177" s="123"/>
      <c r="NS177" s="123"/>
      <c r="NT177" s="123"/>
      <c r="NU177" s="123"/>
      <c r="NV177" s="123"/>
      <c r="NW177" s="123"/>
      <c r="NX177" s="123"/>
      <c r="NY177" s="123"/>
      <c r="NZ177" s="123"/>
    </row>
    <row r="178" spans="1:390" s="122" customFormat="1" ht="12">
      <c r="A178" s="138"/>
      <c r="B178" s="138"/>
      <c r="C178" s="139"/>
      <c r="D178" s="110"/>
      <c r="E178" s="111"/>
      <c r="F178" s="113"/>
      <c r="G178" s="113"/>
      <c r="H178" s="113"/>
      <c r="I178" s="114"/>
      <c r="J178" s="114"/>
      <c r="K178" s="114"/>
      <c r="L178" s="115"/>
      <c r="M178" s="115"/>
      <c r="N178" s="124"/>
      <c r="O178" s="124"/>
      <c r="P178" s="125"/>
      <c r="Q178" s="116"/>
      <c r="R178" s="118"/>
      <c r="S178" s="118"/>
      <c r="T178" s="119"/>
      <c r="U178" s="119"/>
      <c r="V178" s="120"/>
      <c r="W178" s="119"/>
      <c r="X178" s="121"/>
      <c r="Y178" s="121"/>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c r="NZ178" s="123"/>
    </row>
    <row r="179" spans="1:390" s="122" customFormat="1" ht="12">
      <c r="A179" s="138"/>
      <c r="B179" s="138"/>
      <c r="C179" s="139"/>
      <c r="D179" s="110"/>
      <c r="E179" s="111"/>
      <c r="F179" s="113"/>
      <c r="G179" s="113"/>
      <c r="H179" s="113"/>
      <c r="I179" s="114"/>
      <c r="J179" s="114"/>
      <c r="K179" s="114"/>
      <c r="L179" s="115"/>
      <c r="M179" s="115"/>
      <c r="N179" s="124"/>
      <c r="O179" s="124"/>
      <c r="P179" s="125"/>
      <c r="Q179" s="116"/>
      <c r="R179" s="118"/>
      <c r="S179" s="118"/>
      <c r="T179" s="119"/>
      <c r="U179" s="119"/>
      <c r="V179" s="120"/>
      <c r="W179" s="119"/>
      <c r="X179" s="121"/>
      <c r="Y179" s="121"/>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c r="NZ179" s="123"/>
    </row>
    <row r="180" spans="1:390" s="122" customFormat="1" ht="12.75" customHeight="1">
      <c r="A180" s="138"/>
      <c r="B180" s="138"/>
      <c r="C180" s="139"/>
      <c r="D180" s="110"/>
      <c r="E180" s="111"/>
      <c r="F180" s="113"/>
      <c r="G180" s="128"/>
      <c r="H180" s="128"/>
      <c r="I180" s="114"/>
      <c r="J180" s="114"/>
      <c r="K180" s="114"/>
      <c r="L180" s="115"/>
      <c r="M180" s="115"/>
      <c r="N180" s="124"/>
      <c r="O180" s="124"/>
      <c r="P180" s="125"/>
      <c r="Q180" s="116"/>
      <c r="R180" s="118"/>
      <c r="S180" s="118"/>
      <c r="T180" s="119"/>
      <c r="U180" s="119"/>
      <c r="V180" s="120"/>
      <c r="W180" s="119"/>
      <c r="X180" s="121"/>
      <c r="Y180" s="121"/>
      <c r="AA180" s="123"/>
      <c r="AB180" s="123"/>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c r="BJ180" s="123"/>
      <c r="BK180" s="123"/>
      <c r="BL180" s="123"/>
      <c r="BM180" s="123"/>
      <c r="BN180" s="123"/>
      <c r="BO180" s="123"/>
      <c r="BP180" s="123"/>
      <c r="BQ180" s="123"/>
      <c r="BR180" s="123"/>
      <c r="BS180" s="123"/>
      <c r="BT180" s="123"/>
      <c r="BU180" s="123"/>
      <c r="BV180" s="123"/>
      <c r="BW180" s="123"/>
      <c r="BX180" s="123"/>
      <c r="BY180" s="123"/>
      <c r="BZ180" s="123"/>
      <c r="CA180" s="123"/>
      <c r="CB180" s="123"/>
      <c r="CC180" s="123"/>
      <c r="CD180" s="123"/>
      <c r="CE180" s="123"/>
      <c r="CF180" s="123"/>
      <c r="CG180" s="123"/>
      <c r="CH180" s="123"/>
      <c r="CI180" s="123"/>
      <c r="CJ180" s="123"/>
      <c r="CK180" s="123"/>
      <c r="CL180" s="123"/>
      <c r="CM180" s="123"/>
      <c r="CN180" s="123"/>
      <c r="CO180" s="123"/>
      <c r="CP180" s="123"/>
      <c r="CQ180" s="123"/>
      <c r="CR180" s="123"/>
      <c r="CS180" s="123"/>
      <c r="CT180" s="123"/>
      <c r="CU180" s="123"/>
      <c r="CV180" s="123"/>
      <c r="CW180" s="123"/>
      <c r="CX180" s="123"/>
      <c r="CY180" s="123"/>
      <c r="CZ180" s="123"/>
      <c r="DA180" s="123"/>
      <c r="DB180" s="123"/>
      <c r="DC180" s="123"/>
      <c r="DD180" s="123"/>
      <c r="DE180" s="123"/>
      <c r="DF180" s="123"/>
      <c r="DG180" s="123"/>
      <c r="DH180" s="123"/>
      <c r="DI180" s="123"/>
      <c r="DJ180" s="123"/>
      <c r="DK180" s="123"/>
      <c r="DL180" s="123"/>
      <c r="DM180" s="123"/>
      <c r="DN180" s="123"/>
      <c r="DO180" s="123"/>
      <c r="DP180" s="123"/>
      <c r="DQ180" s="123"/>
      <c r="DR180" s="123"/>
      <c r="DS180" s="123"/>
      <c r="DT180" s="123"/>
      <c r="DU180" s="123"/>
      <c r="DV180" s="123"/>
      <c r="DW180" s="123"/>
      <c r="DX180" s="123"/>
      <c r="DY180" s="123"/>
      <c r="DZ180" s="123"/>
      <c r="EA180" s="123"/>
      <c r="EB180" s="123"/>
      <c r="EC180" s="123"/>
      <c r="ED180" s="123"/>
      <c r="EE180" s="123"/>
      <c r="EF180" s="123"/>
      <c r="EG180" s="123"/>
      <c r="EH180" s="123"/>
      <c r="EI180" s="123"/>
      <c r="EJ180" s="123"/>
      <c r="EK180" s="123"/>
      <c r="EL180" s="123"/>
      <c r="EM180" s="123"/>
      <c r="EN180" s="123"/>
      <c r="EO180" s="123"/>
      <c r="EP180" s="123"/>
      <c r="EQ180" s="123"/>
      <c r="ER180" s="123"/>
      <c r="ES180" s="123"/>
      <c r="ET180" s="123"/>
      <c r="EU180" s="123"/>
      <c r="EV180" s="123"/>
      <c r="EW180" s="123"/>
      <c r="EX180" s="123"/>
      <c r="EY180" s="123"/>
      <c r="EZ180" s="123"/>
      <c r="FA180" s="123"/>
      <c r="FB180" s="123"/>
      <c r="FC180" s="123"/>
      <c r="FD180" s="123"/>
      <c r="FE180" s="123"/>
      <c r="FF180" s="123"/>
      <c r="FG180" s="123"/>
      <c r="FH180" s="123"/>
      <c r="FI180" s="123"/>
      <c r="FJ180" s="123"/>
      <c r="FK180" s="123"/>
      <c r="FL180" s="123"/>
      <c r="FM180" s="123"/>
      <c r="FN180" s="123"/>
      <c r="FO180" s="123"/>
      <c r="FP180" s="123"/>
      <c r="FQ180" s="123"/>
      <c r="FR180" s="123"/>
      <c r="FS180" s="123"/>
      <c r="FT180" s="123"/>
      <c r="FU180" s="123"/>
      <c r="FV180" s="123"/>
      <c r="FW180" s="123"/>
      <c r="FX180" s="123"/>
      <c r="FY180" s="123"/>
      <c r="FZ180" s="123"/>
      <c r="GA180" s="123"/>
      <c r="GB180" s="123"/>
      <c r="GC180" s="123"/>
      <c r="GD180" s="123"/>
      <c r="GE180" s="123"/>
      <c r="GF180" s="123"/>
      <c r="GG180" s="123"/>
      <c r="GH180" s="123"/>
      <c r="GI180" s="123"/>
      <c r="GJ180" s="123"/>
      <c r="GK180" s="123"/>
      <c r="GL180" s="123"/>
      <c r="GM180" s="123"/>
      <c r="GN180" s="123"/>
      <c r="GO180" s="123"/>
      <c r="GP180" s="123"/>
      <c r="GQ180" s="123"/>
      <c r="GR180" s="123"/>
      <c r="GS180" s="123"/>
      <c r="GT180" s="123"/>
      <c r="GU180" s="123"/>
      <c r="GV180" s="123"/>
      <c r="GW180" s="123"/>
      <c r="GX180" s="123"/>
      <c r="GY180" s="123"/>
      <c r="GZ180" s="123"/>
      <c r="HA180" s="123"/>
      <c r="HB180" s="123"/>
      <c r="HC180" s="123"/>
      <c r="HD180" s="123"/>
      <c r="HE180" s="123"/>
      <c r="HF180" s="123"/>
      <c r="HG180" s="123"/>
      <c r="HH180" s="123"/>
      <c r="HI180" s="123"/>
      <c r="HJ180" s="123"/>
      <c r="HK180" s="123"/>
      <c r="HL180" s="123"/>
      <c r="HM180" s="123"/>
      <c r="HN180" s="123"/>
      <c r="HO180" s="123"/>
      <c r="HP180" s="123"/>
      <c r="HQ180" s="123"/>
      <c r="HR180" s="123"/>
      <c r="HS180" s="123"/>
      <c r="HT180" s="123"/>
      <c r="HU180" s="123"/>
      <c r="HV180" s="123"/>
      <c r="HW180" s="123"/>
      <c r="HX180" s="123"/>
      <c r="HY180" s="123"/>
      <c r="HZ180" s="123"/>
      <c r="IA180" s="123"/>
      <c r="IB180" s="123"/>
      <c r="IC180" s="123"/>
      <c r="ID180" s="123"/>
      <c r="IE180" s="123"/>
      <c r="IF180" s="123"/>
      <c r="IG180" s="123"/>
      <c r="IH180" s="123"/>
      <c r="II180" s="123"/>
      <c r="IJ180" s="123"/>
      <c r="IK180" s="123"/>
      <c r="IL180" s="123"/>
      <c r="IM180" s="123"/>
      <c r="IN180" s="123"/>
      <c r="IO180" s="123"/>
      <c r="IP180" s="123"/>
      <c r="IQ180" s="123"/>
      <c r="IR180" s="123"/>
      <c r="IS180" s="123"/>
      <c r="IT180" s="123"/>
      <c r="IU180" s="123"/>
      <c r="IV180" s="123"/>
      <c r="IW180" s="123"/>
      <c r="IX180" s="123"/>
      <c r="IY180" s="123"/>
      <c r="IZ180" s="123"/>
      <c r="JA180" s="123"/>
      <c r="JB180" s="123"/>
      <c r="JC180" s="123"/>
      <c r="JD180" s="123"/>
      <c r="JE180" s="123"/>
      <c r="JF180" s="123"/>
      <c r="JG180" s="123"/>
      <c r="JH180" s="123"/>
      <c r="JI180" s="123"/>
      <c r="JJ180" s="123"/>
      <c r="JK180" s="123"/>
      <c r="JL180" s="123"/>
      <c r="JM180" s="123"/>
      <c r="JN180" s="123"/>
      <c r="JO180" s="123"/>
      <c r="JP180" s="123"/>
      <c r="JQ180" s="123"/>
      <c r="JR180" s="123"/>
      <c r="JS180" s="123"/>
      <c r="JT180" s="123"/>
      <c r="JU180" s="123"/>
      <c r="JV180" s="123"/>
      <c r="JW180" s="123"/>
      <c r="JX180" s="123"/>
      <c r="JY180" s="123"/>
      <c r="JZ180" s="123"/>
      <c r="KA180" s="123"/>
      <c r="KB180" s="123"/>
      <c r="KC180" s="123"/>
      <c r="KD180" s="123"/>
      <c r="KE180" s="123"/>
      <c r="KF180" s="123"/>
      <c r="KG180" s="123"/>
      <c r="KH180" s="123"/>
      <c r="KI180" s="123"/>
      <c r="KJ180" s="123"/>
      <c r="KK180" s="123"/>
      <c r="KL180" s="123"/>
      <c r="KM180" s="123"/>
      <c r="KN180" s="123"/>
      <c r="KO180" s="123"/>
      <c r="KP180" s="123"/>
      <c r="KQ180" s="123"/>
      <c r="KR180" s="123"/>
      <c r="KS180" s="123"/>
      <c r="KT180" s="123"/>
      <c r="KU180" s="123"/>
      <c r="KV180" s="123"/>
      <c r="KW180" s="123"/>
      <c r="KX180" s="123"/>
      <c r="KY180" s="123"/>
      <c r="KZ180" s="123"/>
      <c r="LA180" s="123"/>
      <c r="LB180" s="123"/>
      <c r="LC180" s="123"/>
      <c r="LD180" s="123"/>
      <c r="LE180" s="123"/>
      <c r="LF180" s="123"/>
      <c r="LG180" s="123"/>
      <c r="LH180" s="123"/>
      <c r="LI180" s="123"/>
      <c r="LJ180" s="123"/>
      <c r="LK180" s="123"/>
      <c r="LL180" s="123"/>
      <c r="LM180" s="123"/>
      <c r="LN180" s="123"/>
      <c r="LO180" s="123"/>
      <c r="LP180" s="123"/>
      <c r="LQ180" s="123"/>
      <c r="LR180" s="123"/>
      <c r="LS180" s="123"/>
      <c r="LT180" s="123"/>
      <c r="LU180" s="123"/>
      <c r="LV180" s="123"/>
      <c r="LW180" s="123"/>
      <c r="LX180" s="123"/>
      <c r="LY180" s="123"/>
      <c r="LZ180" s="123"/>
      <c r="MA180" s="123"/>
      <c r="MB180" s="123"/>
      <c r="MC180" s="123"/>
      <c r="MD180" s="123"/>
      <c r="ME180" s="123"/>
      <c r="MF180" s="123"/>
      <c r="MG180" s="123"/>
      <c r="MH180" s="123"/>
      <c r="MI180" s="123"/>
      <c r="MJ180" s="123"/>
      <c r="MK180" s="123"/>
      <c r="ML180" s="123"/>
      <c r="MM180" s="123"/>
      <c r="MN180" s="123"/>
      <c r="MO180" s="123"/>
      <c r="MP180" s="123"/>
      <c r="MQ180" s="123"/>
      <c r="MR180" s="123"/>
      <c r="MS180" s="123"/>
      <c r="MT180" s="123"/>
      <c r="MU180" s="123"/>
      <c r="MV180" s="123"/>
      <c r="MW180" s="123"/>
      <c r="MX180" s="123"/>
      <c r="MY180" s="123"/>
      <c r="MZ180" s="123"/>
      <c r="NA180" s="123"/>
      <c r="NB180" s="123"/>
      <c r="NC180" s="123"/>
      <c r="ND180" s="123"/>
      <c r="NE180" s="123"/>
      <c r="NF180" s="123"/>
      <c r="NG180" s="123"/>
      <c r="NH180" s="123"/>
      <c r="NI180" s="123"/>
      <c r="NJ180" s="123"/>
      <c r="NK180" s="123"/>
      <c r="NL180" s="123"/>
      <c r="NM180" s="123"/>
      <c r="NN180" s="123"/>
      <c r="NO180" s="123"/>
      <c r="NP180" s="123"/>
      <c r="NQ180" s="123"/>
      <c r="NR180" s="123"/>
      <c r="NS180" s="123"/>
      <c r="NT180" s="123"/>
      <c r="NU180" s="123"/>
      <c r="NV180" s="123"/>
      <c r="NW180" s="123"/>
      <c r="NX180" s="123"/>
      <c r="NY180" s="123"/>
      <c r="NZ180" s="123"/>
    </row>
    <row r="181" spans="1:390" s="122" customFormat="1" ht="12">
      <c r="A181" s="138"/>
      <c r="B181" s="138"/>
      <c r="C181" s="139"/>
      <c r="D181" s="110"/>
      <c r="E181" s="111"/>
      <c r="F181" s="113"/>
      <c r="G181" s="113"/>
      <c r="H181" s="113"/>
      <c r="I181" s="114"/>
      <c r="J181" s="114"/>
      <c r="K181" s="114"/>
      <c r="L181" s="115"/>
      <c r="M181" s="115"/>
      <c r="N181" s="116"/>
      <c r="O181" s="116"/>
      <c r="P181" s="117"/>
      <c r="Q181" s="116"/>
      <c r="R181" s="118"/>
      <c r="S181" s="118"/>
      <c r="T181" s="119"/>
      <c r="U181" s="119"/>
      <c r="V181" s="120"/>
      <c r="W181" s="119"/>
      <c r="X181" s="121"/>
      <c r="Y181" s="121"/>
      <c r="AA181" s="123"/>
      <c r="AB181" s="123"/>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c r="BP181" s="123"/>
      <c r="BQ181" s="123"/>
      <c r="BR181" s="123"/>
      <c r="BS181" s="123"/>
      <c r="BT181" s="123"/>
      <c r="BU181" s="123"/>
      <c r="BV181" s="123"/>
      <c r="BW181" s="123"/>
      <c r="BX181" s="123"/>
      <c r="BY181" s="123"/>
      <c r="BZ181" s="123"/>
      <c r="CA181" s="123"/>
      <c r="CB181" s="123"/>
      <c r="CC181" s="123"/>
      <c r="CD181" s="123"/>
      <c r="CE181" s="123"/>
      <c r="CF181" s="123"/>
      <c r="CG181" s="123"/>
      <c r="CH181" s="123"/>
      <c r="CI181" s="123"/>
      <c r="CJ181" s="123"/>
      <c r="CK181" s="123"/>
      <c r="CL181" s="123"/>
      <c r="CM181" s="123"/>
      <c r="CN181" s="123"/>
      <c r="CO181" s="123"/>
      <c r="CP181" s="123"/>
      <c r="CQ181" s="123"/>
      <c r="CR181" s="123"/>
      <c r="CS181" s="123"/>
      <c r="CT181" s="123"/>
      <c r="CU181" s="123"/>
      <c r="CV181" s="123"/>
      <c r="CW181" s="123"/>
      <c r="CX181" s="123"/>
      <c r="CY181" s="123"/>
      <c r="CZ181" s="123"/>
      <c r="DA181" s="123"/>
      <c r="DB181" s="123"/>
      <c r="DC181" s="123"/>
      <c r="DD181" s="123"/>
      <c r="DE181" s="123"/>
      <c r="DF181" s="123"/>
      <c r="DG181" s="123"/>
      <c r="DH181" s="123"/>
      <c r="DI181" s="123"/>
      <c r="DJ181" s="123"/>
      <c r="DK181" s="123"/>
      <c r="DL181" s="123"/>
      <c r="DM181" s="123"/>
      <c r="DN181" s="123"/>
      <c r="DO181" s="123"/>
      <c r="DP181" s="123"/>
      <c r="DQ181" s="123"/>
      <c r="DR181" s="123"/>
      <c r="DS181" s="123"/>
      <c r="DT181" s="123"/>
      <c r="DU181" s="123"/>
      <c r="DV181" s="123"/>
      <c r="DW181" s="123"/>
      <c r="DX181" s="123"/>
      <c r="DY181" s="123"/>
      <c r="DZ181" s="123"/>
      <c r="EA181" s="123"/>
      <c r="EB181" s="123"/>
      <c r="EC181" s="123"/>
      <c r="ED181" s="123"/>
      <c r="EE181" s="123"/>
      <c r="EF181" s="123"/>
      <c r="EG181" s="123"/>
      <c r="EH181" s="123"/>
      <c r="EI181" s="123"/>
      <c r="EJ181" s="123"/>
      <c r="EK181" s="123"/>
      <c r="EL181" s="123"/>
      <c r="EM181" s="123"/>
      <c r="EN181" s="123"/>
      <c r="EO181" s="123"/>
      <c r="EP181" s="123"/>
      <c r="EQ181" s="123"/>
      <c r="ER181" s="123"/>
      <c r="ES181" s="123"/>
      <c r="ET181" s="123"/>
      <c r="EU181" s="123"/>
      <c r="EV181" s="123"/>
      <c r="EW181" s="123"/>
      <c r="EX181" s="123"/>
      <c r="EY181" s="123"/>
      <c r="EZ181" s="123"/>
      <c r="FA181" s="123"/>
      <c r="FB181" s="123"/>
      <c r="FC181" s="123"/>
      <c r="FD181" s="123"/>
      <c r="FE181" s="123"/>
      <c r="FF181" s="123"/>
      <c r="FG181" s="123"/>
      <c r="FH181" s="123"/>
      <c r="FI181" s="123"/>
      <c r="FJ181" s="123"/>
      <c r="FK181" s="123"/>
      <c r="FL181" s="123"/>
      <c r="FM181" s="123"/>
      <c r="FN181" s="123"/>
      <c r="FO181" s="123"/>
      <c r="FP181" s="123"/>
      <c r="FQ181" s="123"/>
      <c r="FR181" s="123"/>
      <c r="FS181" s="123"/>
      <c r="FT181" s="123"/>
      <c r="FU181" s="123"/>
      <c r="FV181" s="123"/>
      <c r="FW181" s="123"/>
      <c r="FX181" s="123"/>
      <c r="FY181" s="123"/>
      <c r="FZ181" s="123"/>
      <c r="GA181" s="123"/>
      <c r="GB181" s="123"/>
      <c r="GC181" s="123"/>
      <c r="GD181" s="123"/>
      <c r="GE181" s="123"/>
      <c r="GF181" s="123"/>
      <c r="GG181" s="123"/>
      <c r="GH181" s="123"/>
      <c r="GI181" s="123"/>
      <c r="GJ181" s="123"/>
      <c r="GK181" s="123"/>
      <c r="GL181" s="123"/>
      <c r="GM181" s="123"/>
      <c r="GN181" s="123"/>
      <c r="GO181" s="123"/>
      <c r="GP181" s="123"/>
      <c r="GQ181" s="123"/>
      <c r="GR181" s="123"/>
      <c r="GS181" s="123"/>
      <c r="GT181" s="123"/>
      <c r="GU181" s="123"/>
      <c r="GV181" s="123"/>
      <c r="GW181" s="123"/>
      <c r="GX181" s="123"/>
      <c r="GY181" s="123"/>
      <c r="GZ181" s="123"/>
      <c r="HA181" s="123"/>
      <c r="HB181" s="123"/>
      <c r="HC181" s="123"/>
      <c r="HD181" s="123"/>
      <c r="HE181" s="123"/>
      <c r="HF181" s="123"/>
      <c r="HG181" s="123"/>
      <c r="HH181" s="123"/>
      <c r="HI181" s="123"/>
      <c r="HJ181" s="123"/>
      <c r="HK181" s="123"/>
      <c r="HL181" s="123"/>
      <c r="HM181" s="123"/>
      <c r="HN181" s="123"/>
      <c r="HO181" s="123"/>
      <c r="HP181" s="123"/>
      <c r="HQ181" s="123"/>
      <c r="HR181" s="123"/>
      <c r="HS181" s="123"/>
      <c r="HT181" s="123"/>
      <c r="HU181" s="123"/>
      <c r="HV181" s="123"/>
      <c r="HW181" s="123"/>
      <c r="HX181" s="123"/>
      <c r="HY181" s="123"/>
      <c r="HZ181" s="123"/>
      <c r="IA181" s="123"/>
      <c r="IB181" s="123"/>
      <c r="IC181" s="123"/>
      <c r="ID181" s="123"/>
      <c r="IE181" s="123"/>
      <c r="IF181" s="123"/>
      <c r="IG181" s="123"/>
      <c r="IH181" s="123"/>
      <c r="II181" s="123"/>
      <c r="IJ181" s="123"/>
      <c r="IK181" s="123"/>
      <c r="IL181" s="123"/>
      <c r="IM181" s="123"/>
      <c r="IN181" s="123"/>
      <c r="IO181" s="123"/>
      <c r="IP181" s="123"/>
      <c r="IQ181" s="123"/>
      <c r="IR181" s="123"/>
      <c r="IS181" s="123"/>
      <c r="IT181" s="123"/>
      <c r="IU181" s="123"/>
      <c r="IV181" s="123"/>
      <c r="IW181" s="123"/>
      <c r="IX181" s="123"/>
      <c r="IY181" s="123"/>
      <c r="IZ181" s="123"/>
      <c r="JA181" s="123"/>
      <c r="JB181" s="123"/>
      <c r="JC181" s="123"/>
      <c r="JD181" s="123"/>
      <c r="JE181" s="123"/>
      <c r="JF181" s="123"/>
      <c r="JG181" s="123"/>
      <c r="JH181" s="123"/>
      <c r="JI181" s="123"/>
      <c r="JJ181" s="123"/>
      <c r="JK181" s="123"/>
      <c r="JL181" s="123"/>
      <c r="JM181" s="123"/>
      <c r="JN181" s="123"/>
      <c r="JO181" s="123"/>
      <c r="JP181" s="123"/>
      <c r="JQ181" s="123"/>
      <c r="JR181" s="123"/>
      <c r="JS181" s="123"/>
      <c r="JT181" s="123"/>
      <c r="JU181" s="123"/>
      <c r="JV181" s="123"/>
      <c r="JW181" s="123"/>
      <c r="JX181" s="123"/>
      <c r="JY181" s="123"/>
      <c r="JZ181" s="123"/>
      <c r="KA181" s="123"/>
      <c r="KB181" s="123"/>
      <c r="KC181" s="123"/>
      <c r="KD181" s="123"/>
      <c r="KE181" s="123"/>
      <c r="KF181" s="123"/>
      <c r="KG181" s="123"/>
      <c r="KH181" s="123"/>
      <c r="KI181" s="123"/>
      <c r="KJ181" s="123"/>
      <c r="KK181" s="123"/>
      <c r="KL181" s="123"/>
      <c r="KM181" s="123"/>
      <c r="KN181" s="123"/>
      <c r="KO181" s="123"/>
      <c r="KP181" s="123"/>
      <c r="KQ181" s="123"/>
      <c r="KR181" s="123"/>
      <c r="KS181" s="123"/>
      <c r="KT181" s="123"/>
      <c r="KU181" s="123"/>
      <c r="KV181" s="123"/>
      <c r="KW181" s="123"/>
      <c r="KX181" s="123"/>
      <c r="KY181" s="123"/>
      <c r="KZ181" s="123"/>
      <c r="LA181" s="123"/>
      <c r="LB181" s="123"/>
      <c r="LC181" s="123"/>
      <c r="LD181" s="123"/>
      <c r="LE181" s="123"/>
      <c r="LF181" s="123"/>
      <c r="LG181" s="123"/>
      <c r="LH181" s="123"/>
      <c r="LI181" s="123"/>
      <c r="LJ181" s="123"/>
      <c r="LK181" s="123"/>
      <c r="LL181" s="123"/>
      <c r="LM181" s="123"/>
      <c r="LN181" s="123"/>
      <c r="LO181" s="123"/>
      <c r="LP181" s="123"/>
      <c r="LQ181" s="123"/>
      <c r="LR181" s="123"/>
      <c r="LS181" s="123"/>
      <c r="LT181" s="123"/>
      <c r="LU181" s="123"/>
      <c r="LV181" s="123"/>
      <c r="LW181" s="123"/>
      <c r="LX181" s="123"/>
      <c r="LY181" s="123"/>
      <c r="LZ181" s="123"/>
      <c r="MA181" s="123"/>
      <c r="MB181" s="123"/>
      <c r="MC181" s="123"/>
      <c r="MD181" s="123"/>
      <c r="ME181" s="123"/>
      <c r="MF181" s="123"/>
      <c r="MG181" s="123"/>
      <c r="MH181" s="123"/>
      <c r="MI181" s="123"/>
      <c r="MJ181" s="123"/>
      <c r="MK181" s="123"/>
      <c r="ML181" s="123"/>
      <c r="MM181" s="123"/>
      <c r="MN181" s="123"/>
      <c r="MO181" s="123"/>
      <c r="MP181" s="123"/>
      <c r="MQ181" s="123"/>
      <c r="MR181" s="123"/>
      <c r="MS181" s="123"/>
      <c r="MT181" s="123"/>
      <c r="MU181" s="123"/>
      <c r="MV181" s="123"/>
      <c r="MW181" s="123"/>
      <c r="MX181" s="123"/>
      <c r="MY181" s="123"/>
      <c r="MZ181" s="123"/>
      <c r="NA181" s="123"/>
      <c r="NB181" s="123"/>
      <c r="NC181" s="123"/>
      <c r="ND181" s="123"/>
      <c r="NE181" s="123"/>
      <c r="NF181" s="123"/>
      <c r="NG181" s="123"/>
      <c r="NH181" s="123"/>
      <c r="NI181" s="123"/>
      <c r="NJ181" s="123"/>
      <c r="NK181" s="123"/>
      <c r="NL181" s="123"/>
      <c r="NM181" s="123"/>
      <c r="NN181" s="123"/>
      <c r="NO181" s="123"/>
      <c r="NP181" s="123"/>
      <c r="NQ181" s="123"/>
      <c r="NR181" s="123"/>
      <c r="NS181" s="123"/>
      <c r="NT181" s="123"/>
      <c r="NU181" s="123"/>
      <c r="NV181" s="123"/>
      <c r="NW181" s="123"/>
      <c r="NX181" s="123"/>
      <c r="NY181" s="123"/>
      <c r="NZ181" s="123"/>
    </row>
    <row r="182" spans="1:390" s="122" customFormat="1" ht="12">
      <c r="A182" s="138"/>
      <c r="B182" s="138"/>
      <c r="C182" s="139"/>
      <c r="D182" s="110"/>
      <c r="E182" s="111"/>
      <c r="F182" s="113"/>
      <c r="G182" s="113"/>
      <c r="H182" s="113"/>
      <c r="I182" s="114"/>
      <c r="J182" s="114"/>
      <c r="K182" s="114"/>
      <c r="L182" s="115"/>
      <c r="M182" s="115"/>
      <c r="N182" s="124"/>
      <c r="O182" s="124"/>
      <c r="P182" s="125"/>
      <c r="Q182" s="116"/>
      <c r="R182" s="118"/>
      <c r="S182" s="118"/>
      <c r="T182" s="119"/>
      <c r="U182" s="119"/>
      <c r="V182" s="120"/>
      <c r="W182" s="119"/>
      <c r="X182" s="121"/>
      <c r="Y182" s="121"/>
      <c r="AA182" s="123"/>
      <c r="AB182" s="123"/>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23"/>
      <c r="BV182" s="123"/>
      <c r="BW182" s="123"/>
      <c r="BX182" s="123"/>
      <c r="BY182" s="123"/>
      <c r="BZ182" s="123"/>
      <c r="CA182" s="123"/>
      <c r="CB182" s="123"/>
      <c r="CC182" s="123"/>
      <c r="CD182" s="123"/>
      <c r="CE182" s="123"/>
      <c r="CF182" s="123"/>
      <c r="CG182" s="123"/>
      <c r="CH182" s="123"/>
      <c r="CI182" s="123"/>
      <c r="CJ182" s="123"/>
      <c r="CK182" s="123"/>
      <c r="CL182" s="123"/>
      <c r="CM182" s="123"/>
      <c r="CN182" s="123"/>
      <c r="CO182" s="123"/>
      <c r="CP182" s="123"/>
      <c r="CQ182" s="123"/>
      <c r="CR182" s="123"/>
      <c r="CS182" s="123"/>
      <c r="CT182" s="123"/>
      <c r="CU182" s="123"/>
      <c r="CV182" s="123"/>
      <c r="CW182" s="123"/>
      <c r="CX182" s="123"/>
      <c r="CY182" s="123"/>
      <c r="CZ182" s="123"/>
      <c r="DA182" s="123"/>
      <c r="DB182" s="123"/>
      <c r="DC182" s="123"/>
      <c r="DD182" s="123"/>
      <c r="DE182" s="123"/>
      <c r="DF182" s="123"/>
      <c r="DG182" s="123"/>
      <c r="DH182" s="123"/>
      <c r="DI182" s="123"/>
      <c r="DJ182" s="123"/>
      <c r="DK182" s="123"/>
      <c r="DL182" s="123"/>
      <c r="DM182" s="123"/>
      <c r="DN182" s="123"/>
      <c r="DO182" s="123"/>
      <c r="DP182" s="123"/>
      <c r="DQ182" s="123"/>
      <c r="DR182" s="123"/>
      <c r="DS182" s="123"/>
      <c r="DT182" s="123"/>
      <c r="DU182" s="123"/>
      <c r="DV182" s="123"/>
      <c r="DW182" s="123"/>
      <c r="DX182" s="123"/>
      <c r="DY182" s="123"/>
      <c r="DZ182" s="123"/>
      <c r="EA182" s="123"/>
      <c r="EB182" s="123"/>
      <c r="EC182" s="123"/>
      <c r="ED182" s="123"/>
      <c r="EE182" s="123"/>
      <c r="EF182" s="123"/>
      <c r="EG182" s="123"/>
      <c r="EH182" s="123"/>
      <c r="EI182" s="123"/>
      <c r="EJ182" s="123"/>
      <c r="EK182" s="123"/>
      <c r="EL182" s="123"/>
      <c r="EM182" s="123"/>
      <c r="EN182" s="123"/>
      <c r="EO182" s="123"/>
      <c r="EP182" s="123"/>
      <c r="EQ182" s="123"/>
      <c r="ER182" s="123"/>
      <c r="ES182" s="123"/>
      <c r="ET182" s="123"/>
      <c r="EU182" s="123"/>
      <c r="EV182" s="123"/>
      <c r="EW182" s="123"/>
      <c r="EX182" s="123"/>
      <c r="EY182" s="123"/>
      <c r="EZ182" s="123"/>
      <c r="FA182" s="123"/>
      <c r="FB182" s="123"/>
      <c r="FC182" s="123"/>
      <c r="FD182" s="123"/>
      <c r="FE182" s="123"/>
      <c r="FF182" s="123"/>
      <c r="FG182" s="123"/>
      <c r="FH182" s="123"/>
      <c r="FI182" s="123"/>
      <c r="FJ182" s="123"/>
      <c r="FK182" s="123"/>
      <c r="FL182" s="123"/>
      <c r="FM182" s="123"/>
      <c r="FN182" s="123"/>
      <c r="FO182" s="123"/>
      <c r="FP182" s="123"/>
      <c r="FQ182" s="123"/>
      <c r="FR182" s="123"/>
      <c r="FS182" s="123"/>
      <c r="FT182" s="123"/>
      <c r="FU182" s="123"/>
      <c r="FV182" s="123"/>
      <c r="FW182" s="123"/>
      <c r="FX182" s="123"/>
      <c r="FY182" s="123"/>
      <c r="FZ182" s="123"/>
      <c r="GA182" s="123"/>
      <c r="GB182" s="123"/>
      <c r="GC182" s="123"/>
      <c r="GD182" s="123"/>
      <c r="GE182" s="123"/>
      <c r="GF182" s="123"/>
      <c r="GG182" s="123"/>
      <c r="GH182" s="123"/>
      <c r="GI182" s="123"/>
      <c r="GJ182" s="123"/>
      <c r="GK182" s="123"/>
      <c r="GL182" s="123"/>
      <c r="GM182" s="123"/>
      <c r="GN182" s="123"/>
      <c r="GO182" s="123"/>
      <c r="GP182" s="123"/>
      <c r="GQ182" s="123"/>
      <c r="GR182" s="123"/>
      <c r="GS182" s="123"/>
      <c r="GT182" s="123"/>
      <c r="GU182" s="123"/>
      <c r="GV182" s="123"/>
      <c r="GW182" s="123"/>
      <c r="GX182" s="123"/>
      <c r="GY182" s="123"/>
      <c r="GZ182" s="123"/>
      <c r="HA182" s="123"/>
      <c r="HB182" s="123"/>
      <c r="HC182" s="123"/>
      <c r="HD182" s="123"/>
      <c r="HE182" s="123"/>
      <c r="HF182" s="123"/>
      <c r="HG182" s="123"/>
      <c r="HH182" s="123"/>
      <c r="HI182" s="123"/>
      <c r="HJ182" s="123"/>
      <c r="HK182" s="123"/>
      <c r="HL182" s="123"/>
      <c r="HM182" s="123"/>
      <c r="HN182" s="123"/>
      <c r="HO182" s="123"/>
      <c r="HP182" s="123"/>
      <c r="HQ182" s="123"/>
      <c r="HR182" s="123"/>
      <c r="HS182" s="123"/>
      <c r="HT182" s="123"/>
      <c r="HU182" s="123"/>
      <c r="HV182" s="123"/>
      <c r="HW182" s="123"/>
      <c r="HX182" s="123"/>
      <c r="HY182" s="123"/>
      <c r="HZ182" s="123"/>
      <c r="IA182" s="123"/>
      <c r="IB182" s="123"/>
      <c r="IC182" s="123"/>
      <c r="ID182" s="123"/>
      <c r="IE182" s="123"/>
      <c r="IF182" s="123"/>
      <c r="IG182" s="123"/>
      <c r="IH182" s="123"/>
      <c r="II182" s="123"/>
      <c r="IJ182" s="123"/>
      <c r="IK182" s="123"/>
      <c r="IL182" s="123"/>
      <c r="IM182" s="123"/>
      <c r="IN182" s="123"/>
      <c r="IO182" s="123"/>
      <c r="IP182" s="123"/>
      <c r="IQ182" s="123"/>
      <c r="IR182" s="123"/>
      <c r="IS182" s="123"/>
      <c r="IT182" s="123"/>
      <c r="IU182" s="123"/>
      <c r="IV182" s="123"/>
      <c r="IW182" s="123"/>
      <c r="IX182" s="123"/>
      <c r="IY182" s="123"/>
      <c r="IZ182" s="123"/>
      <c r="JA182" s="123"/>
      <c r="JB182" s="123"/>
      <c r="JC182" s="123"/>
      <c r="JD182" s="123"/>
      <c r="JE182" s="123"/>
      <c r="JF182" s="123"/>
      <c r="JG182" s="123"/>
      <c r="JH182" s="123"/>
      <c r="JI182" s="123"/>
      <c r="JJ182" s="123"/>
      <c r="JK182" s="123"/>
      <c r="JL182" s="123"/>
      <c r="JM182" s="123"/>
      <c r="JN182" s="123"/>
      <c r="JO182" s="123"/>
      <c r="JP182" s="123"/>
      <c r="JQ182" s="123"/>
      <c r="JR182" s="123"/>
      <c r="JS182" s="123"/>
      <c r="JT182" s="123"/>
      <c r="JU182" s="123"/>
      <c r="JV182" s="123"/>
      <c r="JW182" s="123"/>
      <c r="JX182" s="123"/>
      <c r="JY182" s="123"/>
      <c r="JZ182" s="123"/>
      <c r="KA182" s="123"/>
      <c r="KB182" s="123"/>
      <c r="KC182" s="123"/>
      <c r="KD182" s="123"/>
      <c r="KE182" s="123"/>
      <c r="KF182" s="123"/>
      <c r="KG182" s="123"/>
      <c r="KH182" s="123"/>
      <c r="KI182" s="123"/>
      <c r="KJ182" s="123"/>
      <c r="KK182" s="123"/>
      <c r="KL182" s="123"/>
      <c r="KM182" s="123"/>
      <c r="KN182" s="123"/>
      <c r="KO182" s="123"/>
      <c r="KP182" s="123"/>
      <c r="KQ182" s="123"/>
      <c r="KR182" s="123"/>
      <c r="KS182" s="123"/>
      <c r="KT182" s="123"/>
      <c r="KU182" s="123"/>
      <c r="KV182" s="123"/>
      <c r="KW182" s="123"/>
      <c r="KX182" s="123"/>
      <c r="KY182" s="123"/>
      <c r="KZ182" s="123"/>
      <c r="LA182" s="123"/>
      <c r="LB182" s="123"/>
      <c r="LC182" s="123"/>
      <c r="LD182" s="123"/>
      <c r="LE182" s="123"/>
      <c r="LF182" s="123"/>
      <c r="LG182" s="123"/>
      <c r="LH182" s="123"/>
      <c r="LI182" s="123"/>
      <c r="LJ182" s="123"/>
      <c r="LK182" s="123"/>
      <c r="LL182" s="123"/>
      <c r="LM182" s="123"/>
      <c r="LN182" s="123"/>
      <c r="LO182" s="123"/>
      <c r="LP182" s="123"/>
      <c r="LQ182" s="123"/>
      <c r="LR182" s="123"/>
      <c r="LS182" s="123"/>
      <c r="LT182" s="123"/>
      <c r="LU182" s="123"/>
      <c r="LV182" s="123"/>
      <c r="LW182" s="123"/>
      <c r="LX182" s="123"/>
      <c r="LY182" s="123"/>
      <c r="LZ182" s="123"/>
      <c r="MA182" s="123"/>
      <c r="MB182" s="123"/>
      <c r="MC182" s="123"/>
      <c r="MD182" s="123"/>
      <c r="ME182" s="123"/>
      <c r="MF182" s="123"/>
      <c r="MG182" s="123"/>
      <c r="MH182" s="123"/>
      <c r="MI182" s="123"/>
      <c r="MJ182" s="123"/>
      <c r="MK182" s="123"/>
      <c r="ML182" s="123"/>
      <c r="MM182" s="123"/>
      <c r="MN182" s="123"/>
      <c r="MO182" s="123"/>
      <c r="MP182" s="123"/>
      <c r="MQ182" s="123"/>
      <c r="MR182" s="123"/>
      <c r="MS182" s="123"/>
      <c r="MT182" s="123"/>
      <c r="MU182" s="123"/>
      <c r="MV182" s="123"/>
      <c r="MW182" s="123"/>
      <c r="MX182" s="123"/>
      <c r="MY182" s="123"/>
      <c r="MZ182" s="123"/>
      <c r="NA182" s="123"/>
      <c r="NB182" s="123"/>
      <c r="NC182" s="123"/>
      <c r="ND182" s="123"/>
      <c r="NE182" s="123"/>
      <c r="NF182" s="123"/>
      <c r="NG182" s="123"/>
      <c r="NH182" s="123"/>
      <c r="NI182" s="123"/>
      <c r="NJ182" s="123"/>
      <c r="NK182" s="123"/>
      <c r="NL182" s="123"/>
      <c r="NM182" s="123"/>
      <c r="NN182" s="123"/>
      <c r="NO182" s="123"/>
      <c r="NP182" s="123"/>
      <c r="NQ182" s="123"/>
      <c r="NR182" s="123"/>
      <c r="NS182" s="123"/>
      <c r="NT182" s="123"/>
      <c r="NU182" s="123"/>
      <c r="NV182" s="123"/>
      <c r="NW182" s="123"/>
      <c r="NX182" s="123"/>
      <c r="NY182" s="123"/>
      <c r="NZ182" s="123"/>
    </row>
    <row r="183" spans="1:390" s="122" customFormat="1" ht="12">
      <c r="A183" s="138"/>
      <c r="B183" s="138"/>
      <c r="C183" s="139"/>
      <c r="D183" s="110"/>
      <c r="E183" s="111"/>
      <c r="F183" s="112"/>
      <c r="G183" s="113"/>
      <c r="H183" s="113"/>
      <c r="I183" s="114"/>
      <c r="J183" s="114"/>
      <c r="K183" s="114"/>
      <c r="L183" s="115"/>
      <c r="M183" s="115"/>
      <c r="N183" s="124"/>
      <c r="O183" s="124"/>
      <c r="P183" s="125"/>
      <c r="Q183" s="116"/>
      <c r="R183" s="118"/>
      <c r="S183" s="118"/>
      <c r="T183" s="119"/>
      <c r="U183" s="119"/>
      <c r="V183" s="120"/>
      <c r="W183" s="119"/>
      <c r="X183" s="121"/>
      <c r="Y183" s="121"/>
      <c r="AA183" s="123"/>
      <c r="AB183" s="123"/>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c r="EC183" s="123"/>
      <c r="ED183" s="123"/>
      <c r="EE183" s="123"/>
      <c r="EF183" s="123"/>
      <c r="EG183" s="123"/>
      <c r="EH183" s="123"/>
      <c r="EI183" s="123"/>
      <c r="EJ183" s="123"/>
      <c r="EK183" s="123"/>
      <c r="EL183" s="123"/>
      <c r="EM183" s="123"/>
      <c r="EN183" s="123"/>
      <c r="EO183" s="123"/>
      <c r="EP183" s="123"/>
      <c r="EQ183" s="123"/>
      <c r="ER183" s="123"/>
      <c r="ES183" s="123"/>
      <c r="ET183" s="123"/>
      <c r="EU183" s="123"/>
      <c r="EV183" s="123"/>
      <c r="EW183" s="123"/>
      <c r="EX183" s="123"/>
      <c r="EY183" s="123"/>
      <c r="EZ183" s="123"/>
      <c r="FA183" s="123"/>
      <c r="FB183" s="123"/>
      <c r="FC183" s="123"/>
      <c r="FD183" s="123"/>
      <c r="FE183" s="123"/>
      <c r="FF183" s="123"/>
      <c r="FG183" s="123"/>
      <c r="FH183" s="123"/>
      <c r="FI183" s="123"/>
      <c r="FJ183" s="123"/>
      <c r="FK183" s="123"/>
      <c r="FL183" s="123"/>
      <c r="FM183" s="123"/>
      <c r="FN183" s="123"/>
      <c r="FO183" s="123"/>
      <c r="FP183" s="123"/>
      <c r="FQ183" s="123"/>
      <c r="FR183" s="123"/>
      <c r="FS183" s="123"/>
      <c r="FT183" s="123"/>
      <c r="FU183" s="123"/>
      <c r="FV183" s="123"/>
      <c r="FW183" s="123"/>
      <c r="FX183" s="123"/>
      <c r="FY183" s="123"/>
      <c r="FZ183" s="123"/>
      <c r="GA183" s="123"/>
      <c r="GB183" s="123"/>
      <c r="GC183" s="123"/>
      <c r="GD183" s="123"/>
      <c r="GE183" s="123"/>
      <c r="GF183" s="123"/>
      <c r="GG183" s="123"/>
      <c r="GH183" s="123"/>
      <c r="GI183" s="123"/>
      <c r="GJ183" s="123"/>
      <c r="GK183" s="123"/>
      <c r="GL183" s="123"/>
      <c r="GM183" s="123"/>
      <c r="GN183" s="123"/>
      <c r="GO183" s="123"/>
      <c r="GP183" s="123"/>
      <c r="GQ183" s="123"/>
      <c r="GR183" s="123"/>
      <c r="GS183" s="123"/>
      <c r="GT183" s="123"/>
      <c r="GU183" s="123"/>
      <c r="GV183" s="123"/>
      <c r="GW183" s="123"/>
      <c r="GX183" s="123"/>
      <c r="GY183" s="123"/>
      <c r="GZ183" s="123"/>
      <c r="HA183" s="123"/>
      <c r="HB183" s="123"/>
      <c r="HC183" s="123"/>
      <c r="HD183" s="123"/>
      <c r="HE183" s="123"/>
      <c r="HF183" s="123"/>
      <c r="HG183" s="123"/>
      <c r="HH183" s="123"/>
      <c r="HI183" s="123"/>
      <c r="HJ183" s="123"/>
      <c r="HK183" s="123"/>
      <c r="HL183" s="123"/>
      <c r="HM183" s="123"/>
      <c r="HN183" s="123"/>
      <c r="HO183" s="123"/>
      <c r="HP183" s="123"/>
      <c r="HQ183" s="123"/>
      <c r="HR183" s="123"/>
      <c r="HS183" s="123"/>
      <c r="HT183" s="123"/>
      <c r="HU183" s="123"/>
      <c r="HV183" s="123"/>
      <c r="HW183" s="123"/>
      <c r="HX183" s="123"/>
      <c r="HY183" s="123"/>
      <c r="HZ183" s="123"/>
      <c r="IA183" s="123"/>
      <c r="IB183" s="123"/>
      <c r="IC183" s="123"/>
      <c r="ID183" s="123"/>
      <c r="IE183" s="123"/>
      <c r="IF183" s="123"/>
      <c r="IG183" s="123"/>
      <c r="IH183" s="123"/>
      <c r="II183" s="123"/>
      <c r="IJ183" s="123"/>
      <c r="IK183" s="123"/>
      <c r="IL183" s="123"/>
      <c r="IM183" s="123"/>
      <c r="IN183" s="123"/>
      <c r="IO183" s="123"/>
      <c r="IP183" s="123"/>
      <c r="IQ183" s="123"/>
      <c r="IR183" s="123"/>
      <c r="IS183" s="123"/>
      <c r="IT183" s="123"/>
      <c r="IU183" s="123"/>
      <c r="IV183" s="123"/>
      <c r="IW183" s="123"/>
      <c r="IX183" s="123"/>
      <c r="IY183" s="123"/>
      <c r="IZ183" s="123"/>
      <c r="JA183" s="123"/>
      <c r="JB183" s="123"/>
      <c r="JC183" s="123"/>
      <c r="JD183" s="123"/>
      <c r="JE183" s="123"/>
      <c r="JF183" s="123"/>
      <c r="JG183" s="123"/>
      <c r="JH183" s="123"/>
      <c r="JI183" s="123"/>
      <c r="JJ183" s="123"/>
      <c r="JK183" s="123"/>
      <c r="JL183" s="123"/>
      <c r="JM183" s="123"/>
      <c r="JN183" s="123"/>
      <c r="JO183" s="123"/>
      <c r="JP183" s="123"/>
      <c r="JQ183" s="123"/>
      <c r="JR183" s="123"/>
      <c r="JS183" s="123"/>
      <c r="JT183" s="123"/>
      <c r="JU183" s="123"/>
      <c r="JV183" s="123"/>
      <c r="JW183" s="123"/>
      <c r="JX183" s="123"/>
      <c r="JY183" s="123"/>
      <c r="JZ183" s="123"/>
      <c r="KA183" s="123"/>
      <c r="KB183" s="123"/>
      <c r="KC183" s="123"/>
      <c r="KD183" s="123"/>
      <c r="KE183" s="123"/>
      <c r="KF183" s="123"/>
      <c r="KG183" s="123"/>
      <c r="KH183" s="123"/>
      <c r="KI183" s="123"/>
      <c r="KJ183" s="123"/>
      <c r="KK183" s="123"/>
      <c r="KL183" s="123"/>
      <c r="KM183" s="123"/>
      <c r="KN183" s="123"/>
      <c r="KO183" s="123"/>
      <c r="KP183" s="123"/>
      <c r="KQ183" s="123"/>
      <c r="KR183" s="123"/>
      <c r="KS183" s="123"/>
      <c r="KT183" s="123"/>
      <c r="KU183" s="123"/>
      <c r="KV183" s="123"/>
      <c r="KW183" s="123"/>
      <c r="KX183" s="123"/>
      <c r="KY183" s="123"/>
      <c r="KZ183" s="123"/>
      <c r="LA183" s="123"/>
      <c r="LB183" s="123"/>
      <c r="LC183" s="123"/>
      <c r="LD183" s="123"/>
      <c r="LE183" s="123"/>
      <c r="LF183" s="123"/>
      <c r="LG183" s="123"/>
      <c r="LH183" s="123"/>
      <c r="LI183" s="123"/>
      <c r="LJ183" s="123"/>
      <c r="LK183" s="123"/>
      <c r="LL183" s="123"/>
      <c r="LM183" s="123"/>
      <c r="LN183" s="123"/>
      <c r="LO183" s="123"/>
      <c r="LP183" s="123"/>
      <c r="LQ183" s="123"/>
      <c r="LR183" s="123"/>
      <c r="LS183" s="123"/>
      <c r="LT183" s="123"/>
      <c r="LU183" s="123"/>
      <c r="LV183" s="123"/>
      <c r="LW183" s="123"/>
      <c r="LX183" s="123"/>
      <c r="LY183" s="123"/>
      <c r="LZ183" s="123"/>
      <c r="MA183" s="123"/>
      <c r="MB183" s="123"/>
      <c r="MC183" s="123"/>
      <c r="MD183" s="123"/>
      <c r="ME183" s="123"/>
      <c r="MF183" s="123"/>
      <c r="MG183" s="123"/>
      <c r="MH183" s="123"/>
      <c r="MI183" s="123"/>
      <c r="MJ183" s="123"/>
      <c r="MK183" s="123"/>
      <c r="ML183" s="123"/>
      <c r="MM183" s="123"/>
      <c r="MN183" s="123"/>
      <c r="MO183" s="123"/>
      <c r="MP183" s="123"/>
      <c r="MQ183" s="123"/>
      <c r="MR183" s="123"/>
      <c r="MS183" s="123"/>
      <c r="MT183" s="123"/>
      <c r="MU183" s="123"/>
      <c r="MV183" s="123"/>
      <c r="MW183" s="123"/>
      <c r="MX183" s="123"/>
      <c r="MY183" s="123"/>
      <c r="MZ183" s="123"/>
      <c r="NA183" s="123"/>
      <c r="NB183" s="123"/>
      <c r="NC183" s="123"/>
      <c r="ND183" s="123"/>
      <c r="NE183" s="123"/>
      <c r="NF183" s="123"/>
      <c r="NG183" s="123"/>
      <c r="NH183" s="123"/>
      <c r="NI183" s="123"/>
      <c r="NJ183" s="123"/>
      <c r="NK183" s="123"/>
      <c r="NL183" s="123"/>
      <c r="NM183" s="123"/>
      <c r="NN183" s="123"/>
      <c r="NO183" s="123"/>
      <c r="NP183" s="123"/>
      <c r="NQ183" s="123"/>
      <c r="NR183" s="123"/>
      <c r="NS183" s="123"/>
      <c r="NT183" s="123"/>
      <c r="NU183" s="123"/>
      <c r="NV183" s="123"/>
      <c r="NW183" s="123"/>
      <c r="NX183" s="123"/>
      <c r="NY183" s="123"/>
      <c r="NZ183" s="123"/>
    </row>
    <row r="184" spans="1:390" s="122" customFormat="1" ht="12">
      <c r="A184" s="138"/>
      <c r="B184" s="138"/>
      <c r="C184" s="139"/>
      <c r="D184" s="110"/>
      <c r="E184" s="111"/>
      <c r="F184" s="113"/>
      <c r="G184" s="113"/>
      <c r="H184" s="113"/>
      <c r="I184" s="114"/>
      <c r="J184" s="114"/>
      <c r="K184" s="114"/>
      <c r="L184" s="115"/>
      <c r="M184" s="115"/>
      <c r="N184" s="124"/>
      <c r="O184" s="124"/>
      <c r="P184" s="125"/>
      <c r="Q184" s="116"/>
      <c r="R184" s="118"/>
      <c r="S184" s="118"/>
      <c r="T184" s="119"/>
      <c r="U184" s="119"/>
      <c r="V184" s="120"/>
      <c r="W184" s="119"/>
      <c r="X184" s="121"/>
      <c r="Y184" s="121"/>
      <c r="AA184" s="123"/>
      <c r="AB184" s="123"/>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23"/>
      <c r="BV184" s="123"/>
      <c r="BW184" s="123"/>
      <c r="BX184" s="123"/>
      <c r="BY184" s="123"/>
      <c r="BZ184" s="123"/>
      <c r="CA184" s="123"/>
      <c r="CB184" s="123"/>
      <c r="CC184" s="123"/>
      <c r="CD184" s="123"/>
      <c r="CE184" s="123"/>
      <c r="CF184" s="123"/>
      <c r="CG184" s="123"/>
      <c r="CH184" s="123"/>
      <c r="CI184" s="123"/>
      <c r="CJ184" s="123"/>
      <c r="CK184" s="123"/>
      <c r="CL184" s="123"/>
      <c r="CM184" s="123"/>
      <c r="CN184" s="123"/>
      <c r="CO184" s="123"/>
      <c r="CP184" s="123"/>
      <c r="CQ184" s="123"/>
      <c r="CR184" s="123"/>
      <c r="CS184" s="123"/>
      <c r="CT184" s="123"/>
      <c r="CU184" s="123"/>
      <c r="CV184" s="123"/>
      <c r="CW184" s="123"/>
      <c r="CX184" s="123"/>
      <c r="CY184" s="123"/>
      <c r="CZ184" s="123"/>
      <c r="DA184" s="123"/>
      <c r="DB184" s="123"/>
      <c r="DC184" s="123"/>
      <c r="DD184" s="123"/>
      <c r="DE184" s="123"/>
      <c r="DF184" s="123"/>
      <c r="DG184" s="123"/>
      <c r="DH184" s="123"/>
      <c r="DI184" s="123"/>
      <c r="DJ184" s="123"/>
      <c r="DK184" s="123"/>
      <c r="DL184" s="123"/>
      <c r="DM184" s="123"/>
      <c r="DN184" s="123"/>
      <c r="DO184" s="123"/>
      <c r="DP184" s="123"/>
      <c r="DQ184" s="123"/>
      <c r="DR184" s="123"/>
      <c r="DS184" s="123"/>
      <c r="DT184" s="123"/>
      <c r="DU184" s="123"/>
      <c r="DV184" s="123"/>
      <c r="DW184" s="123"/>
      <c r="DX184" s="123"/>
      <c r="DY184" s="123"/>
      <c r="DZ184" s="123"/>
      <c r="EA184" s="123"/>
      <c r="EB184" s="123"/>
      <c r="EC184" s="123"/>
      <c r="ED184" s="123"/>
      <c r="EE184" s="123"/>
      <c r="EF184" s="123"/>
      <c r="EG184" s="123"/>
      <c r="EH184" s="123"/>
      <c r="EI184" s="123"/>
      <c r="EJ184" s="123"/>
      <c r="EK184" s="123"/>
      <c r="EL184" s="123"/>
      <c r="EM184" s="123"/>
      <c r="EN184" s="123"/>
      <c r="EO184" s="123"/>
      <c r="EP184" s="123"/>
      <c r="EQ184" s="123"/>
      <c r="ER184" s="123"/>
      <c r="ES184" s="123"/>
      <c r="ET184" s="123"/>
      <c r="EU184" s="123"/>
      <c r="EV184" s="123"/>
      <c r="EW184" s="123"/>
      <c r="EX184" s="123"/>
      <c r="EY184" s="123"/>
      <c r="EZ184" s="123"/>
      <c r="FA184" s="123"/>
      <c r="FB184" s="123"/>
      <c r="FC184" s="123"/>
      <c r="FD184" s="123"/>
      <c r="FE184" s="123"/>
      <c r="FF184" s="123"/>
      <c r="FG184" s="123"/>
      <c r="FH184" s="123"/>
      <c r="FI184" s="123"/>
      <c r="FJ184" s="123"/>
      <c r="FK184" s="123"/>
      <c r="FL184" s="123"/>
      <c r="FM184" s="123"/>
      <c r="FN184" s="123"/>
      <c r="FO184" s="123"/>
      <c r="FP184" s="123"/>
      <c r="FQ184" s="123"/>
      <c r="FR184" s="123"/>
      <c r="FS184" s="123"/>
      <c r="FT184" s="123"/>
      <c r="FU184" s="123"/>
      <c r="FV184" s="123"/>
      <c r="FW184" s="123"/>
      <c r="FX184" s="123"/>
      <c r="FY184" s="123"/>
      <c r="FZ184" s="123"/>
      <c r="GA184" s="123"/>
      <c r="GB184" s="123"/>
      <c r="GC184" s="123"/>
      <c r="GD184" s="123"/>
      <c r="GE184" s="123"/>
      <c r="GF184" s="123"/>
      <c r="GG184" s="123"/>
      <c r="GH184" s="123"/>
      <c r="GI184" s="123"/>
      <c r="GJ184" s="123"/>
      <c r="GK184" s="123"/>
      <c r="GL184" s="123"/>
      <c r="GM184" s="123"/>
      <c r="GN184" s="123"/>
      <c r="GO184" s="123"/>
      <c r="GP184" s="123"/>
      <c r="GQ184" s="123"/>
      <c r="GR184" s="123"/>
      <c r="GS184" s="123"/>
      <c r="GT184" s="123"/>
      <c r="GU184" s="123"/>
      <c r="GV184" s="123"/>
      <c r="GW184" s="123"/>
      <c r="GX184" s="123"/>
      <c r="GY184" s="123"/>
      <c r="GZ184" s="123"/>
      <c r="HA184" s="123"/>
      <c r="HB184" s="123"/>
      <c r="HC184" s="123"/>
      <c r="HD184" s="123"/>
      <c r="HE184" s="123"/>
      <c r="HF184" s="123"/>
      <c r="HG184" s="123"/>
      <c r="HH184" s="123"/>
      <c r="HI184" s="123"/>
      <c r="HJ184" s="123"/>
      <c r="HK184" s="123"/>
      <c r="HL184" s="123"/>
      <c r="HM184" s="123"/>
      <c r="HN184" s="123"/>
      <c r="HO184" s="123"/>
      <c r="HP184" s="123"/>
      <c r="HQ184" s="123"/>
      <c r="HR184" s="123"/>
      <c r="HS184" s="123"/>
      <c r="HT184" s="123"/>
      <c r="HU184" s="123"/>
      <c r="HV184" s="123"/>
      <c r="HW184" s="123"/>
      <c r="HX184" s="123"/>
      <c r="HY184" s="123"/>
      <c r="HZ184" s="123"/>
      <c r="IA184" s="123"/>
      <c r="IB184" s="123"/>
      <c r="IC184" s="123"/>
      <c r="ID184" s="123"/>
      <c r="IE184" s="123"/>
      <c r="IF184" s="123"/>
      <c r="IG184" s="123"/>
      <c r="IH184" s="123"/>
      <c r="II184" s="123"/>
      <c r="IJ184" s="123"/>
      <c r="IK184" s="123"/>
      <c r="IL184" s="123"/>
      <c r="IM184" s="123"/>
      <c r="IN184" s="123"/>
      <c r="IO184" s="123"/>
      <c r="IP184" s="123"/>
      <c r="IQ184" s="123"/>
      <c r="IR184" s="123"/>
      <c r="IS184" s="123"/>
      <c r="IT184" s="123"/>
      <c r="IU184" s="123"/>
      <c r="IV184" s="123"/>
      <c r="IW184" s="123"/>
      <c r="IX184" s="123"/>
      <c r="IY184" s="123"/>
      <c r="IZ184" s="123"/>
      <c r="JA184" s="123"/>
      <c r="JB184" s="123"/>
      <c r="JC184" s="123"/>
      <c r="JD184" s="123"/>
      <c r="JE184" s="123"/>
      <c r="JF184" s="123"/>
      <c r="JG184" s="123"/>
      <c r="JH184" s="123"/>
      <c r="JI184" s="123"/>
      <c r="JJ184" s="123"/>
      <c r="JK184" s="123"/>
      <c r="JL184" s="123"/>
      <c r="JM184" s="123"/>
      <c r="JN184" s="123"/>
      <c r="JO184" s="123"/>
      <c r="JP184" s="123"/>
      <c r="JQ184" s="123"/>
      <c r="JR184" s="123"/>
      <c r="JS184" s="123"/>
      <c r="JT184" s="123"/>
      <c r="JU184" s="123"/>
      <c r="JV184" s="123"/>
      <c r="JW184" s="123"/>
      <c r="JX184" s="123"/>
      <c r="JY184" s="123"/>
      <c r="JZ184" s="123"/>
      <c r="KA184" s="123"/>
      <c r="KB184" s="123"/>
      <c r="KC184" s="123"/>
      <c r="KD184" s="123"/>
      <c r="KE184" s="123"/>
      <c r="KF184" s="123"/>
      <c r="KG184" s="123"/>
      <c r="KH184" s="123"/>
      <c r="KI184" s="123"/>
      <c r="KJ184" s="123"/>
      <c r="KK184" s="123"/>
      <c r="KL184" s="123"/>
      <c r="KM184" s="123"/>
      <c r="KN184" s="123"/>
      <c r="KO184" s="123"/>
      <c r="KP184" s="123"/>
      <c r="KQ184" s="123"/>
      <c r="KR184" s="123"/>
      <c r="KS184" s="123"/>
      <c r="KT184" s="123"/>
      <c r="KU184" s="123"/>
      <c r="KV184" s="123"/>
      <c r="KW184" s="123"/>
      <c r="KX184" s="123"/>
      <c r="KY184" s="123"/>
      <c r="KZ184" s="123"/>
      <c r="LA184" s="123"/>
      <c r="LB184" s="123"/>
      <c r="LC184" s="123"/>
      <c r="LD184" s="123"/>
      <c r="LE184" s="123"/>
      <c r="LF184" s="123"/>
      <c r="LG184" s="123"/>
      <c r="LH184" s="123"/>
      <c r="LI184" s="123"/>
      <c r="LJ184" s="123"/>
      <c r="LK184" s="123"/>
      <c r="LL184" s="123"/>
      <c r="LM184" s="123"/>
      <c r="LN184" s="123"/>
      <c r="LO184" s="123"/>
      <c r="LP184" s="123"/>
      <c r="LQ184" s="123"/>
      <c r="LR184" s="123"/>
      <c r="LS184" s="123"/>
      <c r="LT184" s="123"/>
      <c r="LU184" s="123"/>
      <c r="LV184" s="123"/>
      <c r="LW184" s="123"/>
      <c r="LX184" s="123"/>
      <c r="LY184" s="123"/>
      <c r="LZ184" s="123"/>
      <c r="MA184" s="123"/>
      <c r="MB184" s="123"/>
      <c r="MC184" s="123"/>
      <c r="MD184" s="123"/>
      <c r="ME184" s="123"/>
      <c r="MF184" s="123"/>
      <c r="MG184" s="123"/>
      <c r="MH184" s="123"/>
      <c r="MI184" s="123"/>
      <c r="MJ184" s="123"/>
      <c r="MK184" s="123"/>
      <c r="ML184" s="123"/>
      <c r="MM184" s="123"/>
      <c r="MN184" s="123"/>
      <c r="MO184" s="123"/>
      <c r="MP184" s="123"/>
      <c r="MQ184" s="123"/>
      <c r="MR184" s="123"/>
      <c r="MS184" s="123"/>
      <c r="MT184" s="123"/>
      <c r="MU184" s="123"/>
      <c r="MV184" s="123"/>
      <c r="MW184" s="123"/>
      <c r="MX184" s="123"/>
      <c r="MY184" s="123"/>
      <c r="MZ184" s="123"/>
      <c r="NA184" s="123"/>
      <c r="NB184" s="123"/>
      <c r="NC184" s="123"/>
      <c r="ND184" s="123"/>
      <c r="NE184" s="123"/>
      <c r="NF184" s="123"/>
      <c r="NG184" s="123"/>
      <c r="NH184" s="123"/>
      <c r="NI184" s="123"/>
      <c r="NJ184" s="123"/>
      <c r="NK184" s="123"/>
      <c r="NL184" s="123"/>
      <c r="NM184" s="123"/>
      <c r="NN184" s="123"/>
      <c r="NO184" s="123"/>
      <c r="NP184" s="123"/>
      <c r="NQ184" s="123"/>
      <c r="NR184" s="123"/>
      <c r="NS184" s="123"/>
      <c r="NT184" s="123"/>
      <c r="NU184" s="123"/>
      <c r="NV184" s="123"/>
      <c r="NW184" s="123"/>
      <c r="NX184" s="123"/>
      <c r="NY184" s="123"/>
      <c r="NZ184" s="123"/>
    </row>
    <row r="185" spans="1:390" s="122" customFormat="1" ht="12">
      <c r="A185" s="138"/>
      <c r="B185" s="138"/>
      <c r="C185" s="139"/>
      <c r="D185" s="110"/>
      <c r="E185" s="111"/>
      <c r="F185" s="113"/>
      <c r="G185" s="113"/>
      <c r="H185" s="113"/>
      <c r="I185" s="114"/>
      <c r="J185" s="114"/>
      <c r="K185" s="114"/>
      <c r="L185" s="115"/>
      <c r="M185" s="115"/>
      <c r="N185" s="124"/>
      <c r="O185" s="124"/>
      <c r="P185" s="125"/>
      <c r="Q185" s="116"/>
      <c r="R185" s="118"/>
      <c r="S185" s="118"/>
      <c r="T185" s="119"/>
      <c r="U185" s="119"/>
      <c r="V185" s="120"/>
      <c r="W185" s="119"/>
      <c r="X185" s="121"/>
      <c r="Y185" s="121"/>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23"/>
      <c r="BV185" s="123"/>
      <c r="BW185" s="123"/>
      <c r="BX185" s="123"/>
      <c r="BY185" s="123"/>
      <c r="BZ185" s="123"/>
      <c r="CA185" s="123"/>
      <c r="CB185" s="123"/>
      <c r="CC185" s="123"/>
      <c r="CD185" s="123"/>
      <c r="CE185" s="123"/>
      <c r="CF185" s="123"/>
      <c r="CG185" s="123"/>
      <c r="CH185" s="123"/>
      <c r="CI185" s="123"/>
      <c r="CJ185" s="123"/>
      <c r="CK185" s="123"/>
      <c r="CL185" s="123"/>
      <c r="CM185" s="123"/>
      <c r="CN185" s="123"/>
      <c r="CO185" s="123"/>
      <c r="CP185" s="123"/>
      <c r="CQ185" s="123"/>
      <c r="CR185" s="123"/>
      <c r="CS185" s="123"/>
      <c r="CT185" s="123"/>
      <c r="CU185" s="123"/>
      <c r="CV185" s="123"/>
      <c r="CW185" s="123"/>
      <c r="CX185" s="123"/>
      <c r="CY185" s="123"/>
      <c r="CZ185" s="123"/>
      <c r="DA185" s="123"/>
      <c r="DB185" s="123"/>
      <c r="DC185" s="123"/>
      <c r="DD185" s="123"/>
      <c r="DE185" s="123"/>
      <c r="DF185" s="123"/>
      <c r="DG185" s="123"/>
      <c r="DH185" s="123"/>
      <c r="DI185" s="123"/>
      <c r="DJ185" s="123"/>
      <c r="DK185" s="123"/>
      <c r="DL185" s="123"/>
      <c r="DM185" s="123"/>
      <c r="DN185" s="123"/>
      <c r="DO185" s="123"/>
      <c r="DP185" s="123"/>
      <c r="DQ185" s="123"/>
      <c r="DR185" s="123"/>
      <c r="DS185" s="123"/>
      <c r="DT185" s="123"/>
      <c r="DU185" s="123"/>
      <c r="DV185" s="123"/>
      <c r="DW185" s="123"/>
      <c r="DX185" s="123"/>
      <c r="DY185" s="123"/>
      <c r="DZ185" s="123"/>
      <c r="EA185" s="123"/>
      <c r="EB185" s="123"/>
      <c r="EC185" s="123"/>
      <c r="ED185" s="123"/>
      <c r="EE185" s="123"/>
      <c r="EF185" s="123"/>
      <c r="EG185" s="123"/>
      <c r="EH185" s="123"/>
      <c r="EI185" s="123"/>
      <c r="EJ185" s="123"/>
      <c r="EK185" s="123"/>
      <c r="EL185" s="123"/>
      <c r="EM185" s="123"/>
      <c r="EN185" s="123"/>
      <c r="EO185" s="123"/>
      <c r="EP185" s="123"/>
      <c r="EQ185" s="123"/>
      <c r="ER185" s="123"/>
      <c r="ES185" s="123"/>
      <c r="ET185" s="123"/>
      <c r="EU185" s="123"/>
      <c r="EV185" s="123"/>
      <c r="EW185" s="123"/>
      <c r="EX185" s="123"/>
      <c r="EY185" s="123"/>
      <c r="EZ185" s="123"/>
      <c r="FA185" s="123"/>
      <c r="FB185" s="123"/>
      <c r="FC185" s="123"/>
      <c r="FD185" s="123"/>
      <c r="FE185" s="123"/>
      <c r="FF185" s="123"/>
      <c r="FG185" s="123"/>
      <c r="FH185" s="123"/>
      <c r="FI185" s="123"/>
      <c r="FJ185" s="123"/>
      <c r="FK185" s="123"/>
      <c r="FL185" s="123"/>
      <c r="FM185" s="123"/>
      <c r="FN185" s="123"/>
      <c r="FO185" s="123"/>
      <c r="FP185" s="123"/>
      <c r="FQ185" s="123"/>
      <c r="FR185" s="123"/>
      <c r="FS185" s="123"/>
      <c r="FT185" s="123"/>
      <c r="FU185" s="123"/>
      <c r="FV185" s="123"/>
      <c r="FW185" s="123"/>
      <c r="FX185" s="123"/>
      <c r="FY185" s="123"/>
      <c r="FZ185" s="123"/>
      <c r="GA185" s="123"/>
      <c r="GB185" s="123"/>
      <c r="GC185" s="123"/>
      <c r="GD185" s="123"/>
      <c r="GE185" s="123"/>
      <c r="GF185" s="123"/>
      <c r="GG185" s="123"/>
      <c r="GH185" s="123"/>
      <c r="GI185" s="123"/>
      <c r="GJ185" s="123"/>
      <c r="GK185" s="123"/>
      <c r="GL185" s="123"/>
      <c r="GM185" s="123"/>
      <c r="GN185" s="123"/>
      <c r="GO185" s="123"/>
      <c r="GP185" s="123"/>
      <c r="GQ185" s="123"/>
      <c r="GR185" s="123"/>
      <c r="GS185" s="123"/>
      <c r="GT185" s="123"/>
      <c r="GU185" s="123"/>
      <c r="GV185" s="123"/>
      <c r="GW185" s="123"/>
      <c r="GX185" s="123"/>
      <c r="GY185" s="123"/>
      <c r="GZ185" s="123"/>
      <c r="HA185" s="123"/>
      <c r="HB185" s="123"/>
      <c r="HC185" s="123"/>
      <c r="HD185" s="123"/>
      <c r="HE185" s="123"/>
      <c r="HF185" s="123"/>
      <c r="HG185" s="123"/>
      <c r="HH185" s="123"/>
      <c r="HI185" s="123"/>
      <c r="HJ185" s="123"/>
      <c r="HK185" s="123"/>
      <c r="HL185" s="123"/>
      <c r="HM185" s="123"/>
      <c r="HN185" s="123"/>
      <c r="HO185" s="123"/>
      <c r="HP185" s="123"/>
      <c r="HQ185" s="123"/>
      <c r="HR185" s="123"/>
      <c r="HS185" s="123"/>
      <c r="HT185" s="123"/>
      <c r="HU185" s="123"/>
      <c r="HV185" s="123"/>
      <c r="HW185" s="123"/>
      <c r="HX185" s="123"/>
      <c r="HY185" s="123"/>
      <c r="HZ185" s="123"/>
      <c r="IA185" s="123"/>
      <c r="IB185" s="123"/>
      <c r="IC185" s="123"/>
      <c r="ID185" s="123"/>
      <c r="IE185" s="123"/>
      <c r="IF185" s="123"/>
      <c r="IG185" s="123"/>
      <c r="IH185" s="123"/>
      <c r="II185" s="123"/>
      <c r="IJ185" s="123"/>
      <c r="IK185" s="123"/>
      <c r="IL185" s="123"/>
      <c r="IM185" s="123"/>
      <c r="IN185" s="123"/>
      <c r="IO185" s="123"/>
      <c r="IP185" s="123"/>
      <c r="IQ185" s="123"/>
      <c r="IR185" s="123"/>
      <c r="IS185" s="123"/>
      <c r="IT185" s="123"/>
      <c r="IU185" s="123"/>
      <c r="IV185" s="123"/>
      <c r="IW185" s="123"/>
      <c r="IX185" s="123"/>
      <c r="IY185" s="123"/>
      <c r="IZ185" s="123"/>
      <c r="JA185" s="123"/>
      <c r="JB185" s="123"/>
      <c r="JC185" s="123"/>
      <c r="JD185" s="123"/>
      <c r="JE185" s="123"/>
      <c r="JF185" s="123"/>
      <c r="JG185" s="123"/>
      <c r="JH185" s="123"/>
      <c r="JI185" s="123"/>
      <c r="JJ185" s="123"/>
      <c r="JK185" s="123"/>
      <c r="JL185" s="123"/>
      <c r="JM185" s="123"/>
      <c r="JN185" s="123"/>
      <c r="JO185" s="123"/>
      <c r="JP185" s="123"/>
      <c r="JQ185" s="123"/>
      <c r="JR185" s="123"/>
      <c r="JS185" s="123"/>
      <c r="JT185" s="123"/>
      <c r="JU185" s="123"/>
      <c r="JV185" s="123"/>
      <c r="JW185" s="123"/>
      <c r="JX185" s="123"/>
      <c r="JY185" s="123"/>
      <c r="JZ185" s="123"/>
      <c r="KA185" s="123"/>
      <c r="KB185" s="123"/>
      <c r="KC185" s="123"/>
      <c r="KD185" s="123"/>
      <c r="KE185" s="123"/>
      <c r="KF185" s="123"/>
      <c r="KG185" s="123"/>
      <c r="KH185" s="123"/>
      <c r="KI185" s="123"/>
      <c r="KJ185" s="123"/>
      <c r="KK185" s="123"/>
      <c r="KL185" s="123"/>
      <c r="KM185" s="123"/>
      <c r="KN185" s="123"/>
      <c r="KO185" s="123"/>
      <c r="KP185" s="123"/>
      <c r="KQ185" s="123"/>
      <c r="KR185" s="123"/>
      <c r="KS185" s="123"/>
      <c r="KT185" s="123"/>
      <c r="KU185" s="123"/>
      <c r="KV185" s="123"/>
      <c r="KW185" s="123"/>
      <c r="KX185" s="123"/>
      <c r="KY185" s="123"/>
      <c r="KZ185" s="123"/>
      <c r="LA185" s="123"/>
      <c r="LB185" s="123"/>
      <c r="LC185" s="123"/>
      <c r="LD185" s="123"/>
      <c r="LE185" s="123"/>
      <c r="LF185" s="123"/>
      <c r="LG185" s="123"/>
      <c r="LH185" s="123"/>
      <c r="LI185" s="123"/>
      <c r="LJ185" s="123"/>
      <c r="LK185" s="123"/>
      <c r="LL185" s="123"/>
      <c r="LM185" s="123"/>
      <c r="LN185" s="123"/>
      <c r="LO185" s="123"/>
      <c r="LP185" s="123"/>
      <c r="LQ185" s="123"/>
      <c r="LR185" s="123"/>
      <c r="LS185" s="123"/>
      <c r="LT185" s="123"/>
      <c r="LU185" s="123"/>
      <c r="LV185" s="123"/>
      <c r="LW185" s="123"/>
      <c r="LX185" s="123"/>
      <c r="LY185" s="123"/>
      <c r="LZ185" s="123"/>
      <c r="MA185" s="123"/>
      <c r="MB185" s="123"/>
      <c r="MC185" s="123"/>
      <c r="MD185" s="123"/>
      <c r="ME185" s="123"/>
      <c r="MF185" s="123"/>
      <c r="MG185" s="123"/>
      <c r="MH185" s="123"/>
      <c r="MI185" s="123"/>
      <c r="MJ185" s="123"/>
      <c r="MK185" s="123"/>
      <c r="ML185" s="123"/>
      <c r="MM185" s="123"/>
      <c r="MN185" s="123"/>
      <c r="MO185" s="123"/>
      <c r="MP185" s="123"/>
      <c r="MQ185" s="123"/>
      <c r="MR185" s="123"/>
      <c r="MS185" s="123"/>
      <c r="MT185" s="123"/>
      <c r="MU185" s="123"/>
      <c r="MV185" s="123"/>
      <c r="MW185" s="123"/>
      <c r="MX185" s="123"/>
      <c r="MY185" s="123"/>
      <c r="MZ185" s="123"/>
      <c r="NA185" s="123"/>
      <c r="NB185" s="123"/>
      <c r="NC185" s="123"/>
      <c r="ND185" s="123"/>
      <c r="NE185" s="123"/>
      <c r="NF185" s="123"/>
      <c r="NG185" s="123"/>
      <c r="NH185" s="123"/>
      <c r="NI185" s="123"/>
      <c r="NJ185" s="123"/>
      <c r="NK185" s="123"/>
      <c r="NL185" s="123"/>
      <c r="NM185" s="123"/>
      <c r="NN185" s="123"/>
      <c r="NO185" s="123"/>
      <c r="NP185" s="123"/>
      <c r="NQ185" s="123"/>
      <c r="NR185" s="123"/>
      <c r="NS185" s="123"/>
      <c r="NT185" s="123"/>
      <c r="NU185" s="123"/>
      <c r="NV185" s="123"/>
      <c r="NW185" s="123"/>
      <c r="NX185" s="123"/>
      <c r="NY185" s="123"/>
      <c r="NZ185" s="123"/>
    </row>
    <row r="186" spans="1:390" s="122" customFormat="1" ht="12">
      <c r="A186" s="138"/>
      <c r="B186" s="138"/>
      <c r="C186" s="139"/>
      <c r="D186" s="110"/>
      <c r="E186" s="111"/>
      <c r="F186" s="113"/>
      <c r="G186" s="113"/>
      <c r="H186" s="113"/>
      <c r="I186" s="114"/>
      <c r="J186" s="114"/>
      <c r="K186" s="114"/>
      <c r="L186" s="115"/>
      <c r="M186" s="115"/>
      <c r="N186" s="124"/>
      <c r="O186" s="124"/>
      <c r="P186" s="125"/>
      <c r="Q186" s="116"/>
      <c r="R186" s="118"/>
      <c r="S186" s="118"/>
      <c r="T186" s="119"/>
      <c r="U186" s="119"/>
      <c r="V186" s="120"/>
      <c r="W186" s="119"/>
      <c r="X186" s="121"/>
      <c r="Y186" s="121"/>
      <c r="AA186" s="123"/>
      <c r="AB186" s="123"/>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c r="NZ186" s="123"/>
    </row>
    <row r="187" spans="1:390" s="122" customFormat="1" ht="12">
      <c r="A187" s="138"/>
      <c r="B187" s="138"/>
      <c r="C187" s="139"/>
      <c r="D187" s="110"/>
      <c r="E187" s="111"/>
      <c r="F187" s="113"/>
      <c r="G187" s="113"/>
      <c r="H187" s="113"/>
      <c r="I187" s="114"/>
      <c r="J187" s="114"/>
      <c r="K187" s="114"/>
      <c r="L187" s="115"/>
      <c r="M187" s="115"/>
      <c r="N187" s="124"/>
      <c r="O187" s="124"/>
      <c r="P187" s="125"/>
      <c r="Q187" s="116"/>
      <c r="R187" s="118"/>
      <c r="S187" s="118"/>
      <c r="T187" s="119"/>
      <c r="U187" s="119"/>
      <c r="V187" s="120"/>
      <c r="W187" s="119"/>
      <c r="X187" s="121"/>
      <c r="Y187" s="121"/>
      <c r="AA187" s="123"/>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23"/>
      <c r="BV187" s="123"/>
      <c r="BW187" s="123"/>
      <c r="BX187" s="123"/>
      <c r="BY187" s="123"/>
      <c r="BZ187" s="123"/>
      <c r="CA187" s="123"/>
      <c r="CB187" s="123"/>
      <c r="CC187" s="123"/>
      <c r="CD187" s="123"/>
      <c r="CE187" s="123"/>
      <c r="CF187" s="123"/>
      <c r="CG187" s="123"/>
      <c r="CH187" s="123"/>
      <c r="CI187" s="123"/>
      <c r="CJ187" s="123"/>
      <c r="CK187" s="123"/>
      <c r="CL187" s="123"/>
      <c r="CM187" s="123"/>
      <c r="CN187" s="123"/>
      <c r="CO187" s="123"/>
      <c r="CP187" s="123"/>
      <c r="CQ187" s="123"/>
      <c r="CR187" s="123"/>
      <c r="CS187" s="123"/>
      <c r="CT187" s="123"/>
      <c r="CU187" s="123"/>
      <c r="CV187" s="123"/>
      <c r="CW187" s="123"/>
      <c r="CX187" s="123"/>
      <c r="CY187" s="123"/>
      <c r="CZ187" s="123"/>
      <c r="DA187" s="123"/>
      <c r="DB187" s="123"/>
      <c r="DC187" s="123"/>
      <c r="DD187" s="123"/>
      <c r="DE187" s="123"/>
      <c r="DF187" s="123"/>
      <c r="DG187" s="123"/>
      <c r="DH187" s="123"/>
      <c r="DI187" s="123"/>
      <c r="DJ187" s="123"/>
      <c r="DK187" s="123"/>
      <c r="DL187" s="123"/>
      <c r="DM187" s="123"/>
      <c r="DN187" s="123"/>
      <c r="DO187" s="123"/>
      <c r="DP187" s="123"/>
      <c r="DQ187" s="123"/>
      <c r="DR187" s="123"/>
      <c r="DS187" s="123"/>
      <c r="DT187" s="123"/>
      <c r="DU187" s="123"/>
      <c r="DV187" s="123"/>
      <c r="DW187" s="123"/>
      <c r="DX187" s="123"/>
      <c r="DY187" s="123"/>
      <c r="DZ187" s="123"/>
      <c r="EA187" s="123"/>
      <c r="EB187" s="123"/>
      <c r="EC187" s="123"/>
      <c r="ED187" s="123"/>
      <c r="EE187" s="123"/>
      <c r="EF187" s="123"/>
      <c r="EG187" s="123"/>
      <c r="EH187" s="123"/>
      <c r="EI187" s="123"/>
      <c r="EJ187" s="123"/>
      <c r="EK187" s="123"/>
      <c r="EL187" s="123"/>
      <c r="EM187" s="123"/>
      <c r="EN187" s="123"/>
      <c r="EO187" s="123"/>
      <c r="EP187" s="123"/>
      <c r="EQ187" s="123"/>
      <c r="ER187" s="123"/>
      <c r="ES187" s="123"/>
      <c r="ET187" s="123"/>
      <c r="EU187" s="123"/>
      <c r="EV187" s="123"/>
      <c r="EW187" s="123"/>
      <c r="EX187" s="123"/>
      <c r="EY187" s="123"/>
      <c r="EZ187" s="123"/>
      <c r="FA187" s="123"/>
      <c r="FB187" s="123"/>
      <c r="FC187" s="123"/>
      <c r="FD187" s="123"/>
      <c r="FE187" s="123"/>
      <c r="FF187" s="123"/>
      <c r="FG187" s="123"/>
      <c r="FH187" s="123"/>
      <c r="FI187" s="123"/>
      <c r="FJ187" s="123"/>
      <c r="FK187" s="123"/>
      <c r="FL187" s="123"/>
      <c r="FM187" s="123"/>
      <c r="FN187" s="123"/>
      <c r="FO187" s="123"/>
      <c r="FP187" s="123"/>
      <c r="FQ187" s="123"/>
      <c r="FR187" s="123"/>
      <c r="FS187" s="123"/>
      <c r="FT187" s="123"/>
      <c r="FU187" s="123"/>
      <c r="FV187" s="123"/>
      <c r="FW187" s="123"/>
      <c r="FX187" s="123"/>
      <c r="FY187" s="123"/>
      <c r="FZ187" s="123"/>
      <c r="GA187" s="123"/>
      <c r="GB187" s="123"/>
      <c r="GC187" s="123"/>
      <c r="GD187" s="123"/>
      <c r="GE187" s="123"/>
      <c r="GF187" s="123"/>
      <c r="GG187" s="123"/>
      <c r="GH187" s="123"/>
      <c r="GI187" s="123"/>
      <c r="GJ187" s="123"/>
      <c r="GK187" s="123"/>
      <c r="GL187" s="123"/>
      <c r="GM187" s="123"/>
      <c r="GN187" s="123"/>
      <c r="GO187" s="123"/>
      <c r="GP187" s="123"/>
      <c r="GQ187" s="123"/>
      <c r="GR187" s="123"/>
      <c r="GS187" s="123"/>
      <c r="GT187" s="123"/>
      <c r="GU187" s="123"/>
      <c r="GV187" s="123"/>
      <c r="GW187" s="123"/>
      <c r="GX187" s="123"/>
      <c r="GY187" s="123"/>
      <c r="GZ187" s="123"/>
      <c r="HA187" s="123"/>
      <c r="HB187" s="123"/>
      <c r="HC187" s="123"/>
      <c r="HD187" s="123"/>
      <c r="HE187" s="123"/>
      <c r="HF187" s="123"/>
      <c r="HG187" s="123"/>
      <c r="HH187" s="123"/>
      <c r="HI187" s="123"/>
      <c r="HJ187" s="123"/>
      <c r="HK187" s="123"/>
      <c r="HL187" s="123"/>
      <c r="HM187" s="123"/>
      <c r="HN187" s="123"/>
      <c r="HO187" s="123"/>
      <c r="HP187" s="123"/>
      <c r="HQ187" s="123"/>
      <c r="HR187" s="123"/>
      <c r="HS187" s="123"/>
      <c r="HT187" s="123"/>
      <c r="HU187" s="123"/>
      <c r="HV187" s="123"/>
      <c r="HW187" s="123"/>
      <c r="HX187" s="123"/>
      <c r="HY187" s="123"/>
      <c r="HZ187" s="123"/>
      <c r="IA187" s="123"/>
      <c r="IB187" s="123"/>
      <c r="IC187" s="123"/>
      <c r="ID187" s="123"/>
      <c r="IE187" s="123"/>
      <c r="IF187" s="123"/>
      <c r="IG187" s="123"/>
      <c r="IH187" s="123"/>
      <c r="II187" s="123"/>
      <c r="IJ187" s="123"/>
      <c r="IK187" s="123"/>
      <c r="IL187" s="123"/>
      <c r="IM187" s="123"/>
      <c r="IN187" s="123"/>
      <c r="IO187" s="123"/>
      <c r="IP187" s="123"/>
      <c r="IQ187" s="123"/>
      <c r="IR187" s="123"/>
      <c r="IS187" s="123"/>
      <c r="IT187" s="123"/>
      <c r="IU187" s="123"/>
      <c r="IV187" s="123"/>
      <c r="IW187" s="123"/>
      <c r="IX187" s="123"/>
      <c r="IY187" s="123"/>
      <c r="IZ187" s="123"/>
      <c r="JA187" s="123"/>
      <c r="JB187" s="123"/>
      <c r="JC187" s="123"/>
      <c r="JD187" s="123"/>
      <c r="JE187" s="123"/>
      <c r="JF187" s="123"/>
      <c r="JG187" s="123"/>
      <c r="JH187" s="123"/>
      <c r="JI187" s="123"/>
      <c r="JJ187" s="123"/>
      <c r="JK187" s="123"/>
      <c r="JL187" s="123"/>
      <c r="JM187" s="123"/>
      <c r="JN187" s="123"/>
      <c r="JO187" s="123"/>
      <c r="JP187" s="123"/>
      <c r="JQ187" s="123"/>
      <c r="JR187" s="123"/>
      <c r="JS187" s="123"/>
      <c r="JT187" s="123"/>
      <c r="JU187" s="123"/>
      <c r="JV187" s="123"/>
      <c r="JW187" s="123"/>
      <c r="JX187" s="123"/>
      <c r="JY187" s="123"/>
      <c r="JZ187" s="123"/>
      <c r="KA187" s="123"/>
      <c r="KB187" s="123"/>
      <c r="KC187" s="123"/>
      <c r="KD187" s="123"/>
      <c r="KE187" s="123"/>
      <c r="KF187" s="123"/>
      <c r="KG187" s="123"/>
      <c r="KH187" s="123"/>
      <c r="KI187" s="123"/>
      <c r="KJ187" s="123"/>
      <c r="KK187" s="123"/>
      <c r="KL187" s="123"/>
      <c r="KM187" s="123"/>
      <c r="KN187" s="123"/>
      <c r="KO187" s="123"/>
      <c r="KP187" s="123"/>
      <c r="KQ187" s="123"/>
      <c r="KR187" s="123"/>
      <c r="KS187" s="123"/>
      <c r="KT187" s="123"/>
      <c r="KU187" s="123"/>
      <c r="KV187" s="123"/>
      <c r="KW187" s="123"/>
      <c r="KX187" s="123"/>
      <c r="KY187" s="123"/>
      <c r="KZ187" s="123"/>
      <c r="LA187" s="123"/>
      <c r="LB187" s="123"/>
      <c r="LC187" s="123"/>
      <c r="LD187" s="123"/>
      <c r="LE187" s="123"/>
      <c r="LF187" s="123"/>
      <c r="LG187" s="123"/>
      <c r="LH187" s="123"/>
      <c r="LI187" s="123"/>
      <c r="LJ187" s="123"/>
      <c r="LK187" s="123"/>
      <c r="LL187" s="123"/>
      <c r="LM187" s="123"/>
      <c r="LN187" s="123"/>
      <c r="LO187" s="123"/>
      <c r="LP187" s="123"/>
      <c r="LQ187" s="123"/>
      <c r="LR187" s="123"/>
      <c r="LS187" s="123"/>
      <c r="LT187" s="123"/>
      <c r="LU187" s="123"/>
      <c r="LV187" s="123"/>
      <c r="LW187" s="123"/>
      <c r="LX187" s="123"/>
      <c r="LY187" s="123"/>
      <c r="LZ187" s="123"/>
      <c r="MA187" s="123"/>
      <c r="MB187" s="123"/>
      <c r="MC187" s="123"/>
      <c r="MD187" s="123"/>
      <c r="ME187" s="123"/>
      <c r="MF187" s="123"/>
      <c r="MG187" s="123"/>
      <c r="MH187" s="123"/>
      <c r="MI187" s="123"/>
      <c r="MJ187" s="123"/>
      <c r="MK187" s="123"/>
      <c r="ML187" s="123"/>
      <c r="MM187" s="123"/>
      <c r="MN187" s="123"/>
      <c r="MO187" s="123"/>
      <c r="MP187" s="123"/>
      <c r="MQ187" s="123"/>
      <c r="MR187" s="123"/>
      <c r="MS187" s="123"/>
      <c r="MT187" s="123"/>
      <c r="MU187" s="123"/>
      <c r="MV187" s="123"/>
      <c r="MW187" s="123"/>
      <c r="MX187" s="123"/>
      <c r="MY187" s="123"/>
      <c r="MZ187" s="123"/>
      <c r="NA187" s="123"/>
      <c r="NB187" s="123"/>
      <c r="NC187" s="123"/>
      <c r="ND187" s="123"/>
      <c r="NE187" s="123"/>
      <c r="NF187" s="123"/>
      <c r="NG187" s="123"/>
      <c r="NH187" s="123"/>
      <c r="NI187" s="123"/>
      <c r="NJ187" s="123"/>
      <c r="NK187" s="123"/>
      <c r="NL187" s="123"/>
      <c r="NM187" s="123"/>
      <c r="NN187" s="123"/>
      <c r="NO187" s="123"/>
      <c r="NP187" s="123"/>
      <c r="NQ187" s="123"/>
      <c r="NR187" s="123"/>
      <c r="NS187" s="123"/>
      <c r="NT187" s="123"/>
      <c r="NU187" s="123"/>
      <c r="NV187" s="123"/>
      <c r="NW187" s="123"/>
      <c r="NX187" s="123"/>
      <c r="NY187" s="123"/>
      <c r="NZ187" s="123"/>
    </row>
    <row r="188" spans="1:390" s="122" customFormat="1" ht="12">
      <c r="A188" s="138"/>
      <c r="B188" s="138"/>
      <c r="C188" s="139"/>
      <c r="D188" s="110"/>
      <c r="E188" s="111"/>
      <c r="F188" s="113"/>
      <c r="G188" s="113"/>
      <c r="H188" s="113"/>
      <c r="I188" s="114"/>
      <c r="J188" s="114"/>
      <c r="K188" s="114"/>
      <c r="L188" s="115"/>
      <c r="M188" s="115"/>
      <c r="N188" s="124"/>
      <c r="O188" s="124"/>
      <c r="P188" s="125"/>
      <c r="Q188" s="116"/>
      <c r="R188" s="118"/>
      <c r="S188" s="118"/>
      <c r="T188" s="119"/>
      <c r="U188" s="119"/>
      <c r="V188" s="120"/>
      <c r="W188" s="119"/>
      <c r="X188" s="121"/>
      <c r="Y188" s="121"/>
      <c r="AA188" s="123"/>
      <c r="AB188" s="123"/>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23"/>
      <c r="BV188" s="123"/>
      <c r="BW188" s="123"/>
      <c r="BX188" s="123"/>
      <c r="BY188" s="123"/>
      <c r="BZ188" s="123"/>
      <c r="CA188" s="123"/>
      <c r="CB188" s="123"/>
      <c r="CC188" s="123"/>
      <c r="CD188" s="123"/>
      <c r="CE188" s="123"/>
      <c r="CF188" s="123"/>
      <c r="CG188" s="123"/>
      <c r="CH188" s="123"/>
      <c r="CI188" s="123"/>
      <c r="CJ188" s="123"/>
      <c r="CK188" s="123"/>
      <c r="CL188" s="123"/>
      <c r="CM188" s="123"/>
      <c r="CN188" s="123"/>
      <c r="CO188" s="123"/>
      <c r="CP188" s="123"/>
      <c r="CQ188" s="123"/>
      <c r="CR188" s="123"/>
      <c r="CS188" s="123"/>
      <c r="CT188" s="123"/>
      <c r="CU188" s="123"/>
      <c r="CV188" s="123"/>
      <c r="CW188" s="123"/>
      <c r="CX188" s="123"/>
      <c r="CY188" s="123"/>
      <c r="CZ188" s="123"/>
      <c r="DA188" s="123"/>
      <c r="DB188" s="123"/>
      <c r="DC188" s="123"/>
      <c r="DD188" s="123"/>
      <c r="DE188" s="123"/>
      <c r="DF188" s="123"/>
      <c r="DG188" s="123"/>
      <c r="DH188" s="123"/>
      <c r="DI188" s="123"/>
      <c r="DJ188" s="123"/>
      <c r="DK188" s="123"/>
      <c r="DL188" s="123"/>
      <c r="DM188" s="123"/>
      <c r="DN188" s="123"/>
      <c r="DO188" s="123"/>
      <c r="DP188" s="123"/>
      <c r="DQ188" s="123"/>
      <c r="DR188" s="123"/>
      <c r="DS188" s="123"/>
      <c r="DT188" s="123"/>
      <c r="DU188" s="123"/>
      <c r="DV188" s="123"/>
      <c r="DW188" s="123"/>
      <c r="DX188" s="123"/>
      <c r="DY188" s="123"/>
      <c r="DZ188" s="123"/>
      <c r="EA188" s="123"/>
      <c r="EB188" s="123"/>
      <c r="EC188" s="123"/>
      <c r="ED188" s="123"/>
      <c r="EE188" s="123"/>
      <c r="EF188" s="123"/>
      <c r="EG188" s="123"/>
      <c r="EH188" s="123"/>
      <c r="EI188" s="123"/>
      <c r="EJ188" s="123"/>
      <c r="EK188" s="123"/>
      <c r="EL188" s="123"/>
      <c r="EM188" s="123"/>
      <c r="EN188" s="123"/>
      <c r="EO188" s="123"/>
      <c r="EP188" s="123"/>
      <c r="EQ188" s="123"/>
      <c r="ER188" s="123"/>
      <c r="ES188" s="123"/>
      <c r="ET188" s="123"/>
      <c r="EU188" s="123"/>
      <c r="EV188" s="123"/>
      <c r="EW188" s="123"/>
      <c r="EX188" s="123"/>
      <c r="EY188" s="123"/>
      <c r="EZ188" s="123"/>
      <c r="FA188" s="123"/>
      <c r="FB188" s="123"/>
      <c r="FC188" s="123"/>
      <c r="FD188" s="123"/>
      <c r="FE188" s="123"/>
      <c r="FF188" s="123"/>
      <c r="FG188" s="123"/>
      <c r="FH188" s="123"/>
      <c r="FI188" s="123"/>
      <c r="FJ188" s="123"/>
      <c r="FK188" s="123"/>
      <c r="FL188" s="123"/>
      <c r="FM188" s="123"/>
      <c r="FN188" s="123"/>
      <c r="FO188" s="123"/>
      <c r="FP188" s="123"/>
      <c r="FQ188" s="123"/>
      <c r="FR188" s="123"/>
      <c r="FS188" s="123"/>
      <c r="FT188" s="123"/>
      <c r="FU188" s="123"/>
      <c r="FV188" s="123"/>
      <c r="FW188" s="123"/>
      <c r="FX188" s="123"/>
      <c r="FY188" s="123"/>
      <c r="FZ188" s="123"/>
      <c r="GA188" s="123"/>
      <c r="GB188" s="123"/>
      <c r="GC188" s="123"/>
      <c r="GD188" s="123"/>
      <c r="GE188" s="123"/>
      <c r="GF188" s="123"/>
      <c r="GG188" s="123"/>
      <c r="GH188" s="123"/>
      <c r="GI188" s="123"/>
      <c r="GJ188" s="123"/>
      <c r="GK188" s="123"/>
      <c r="GL188" s="123"/>
      <c r="GM188" s="123"/>
      <c r="GN188" s="123"/>
      <c r="GO188" s="123"/>
      <c r="GP188" s="123"/>
      <c r="GQ188" s="123"/>
      <c r="GR188" s="123"/>
      <c r="GS188" s="123"/>
      <c r="GT188" s="123"/>
      <c r="GU188" s="123"/>
      <c r="GV188" s="123"/>
      <c r="GW188" s="123"/>
      <c r="GX188" s="123"/>
      <c r="GY188" s="123"/>
      <c r="GZ188" s="123"/>
      <c r="HA188" s="123"/>
      <c r="HB188" s="123"/>
      <c r="HC188" s="123"/>
      <c r="HD188" s="123"/>
      <c r="HE188" s="123"/>
      <c r="HF188" s="123"/>
      <c r="HG188" s="123"/>
      <c r="HH188" s="123"/>
      <c r="HI188" s="123"/>
      <c r="HJ188" s="123"/>
      <c r="HK188" s="123"/>
      <c r="HL188" s="123"/>
      <c r="HM188" s="123"/>
      <c r="HN188" s="123"/>
      <c r="HO188" s="123"/>
      <c r="HP188" s="123"/>
      <c r="HQ188" s="123"/>
      <c r="HR188" s="123"/>
      <c r="HS188" s="123"/>
      <c r="HT188" s="123"/>
      <c r="HU188" s="123"/>
      <c r="HV188" s="123"/>
      <c r="HW188" s="123"/>
      <c r="HX188" s="123"/>
      <c r="HY188" s="123"/>
      <c r="HZ188" s="123"/>
      <c r="IA188" s="123"/>
      <c r="IB188" s="123"/>
      <c r="IC188" s="123"/>
      <c r="ID188" s="123"/>
      <c r="IE188" s="123"/>
      <c r="IF188" s="123"/>
      <c r="IG188" s="123"/>
      <c r="IH188" s="123"/>
      <c r="II188" s="123"/>
      <c r="IJ188" s="123"/>
      <c r="IK188" s="123"/>
      <c r="IL188" s="123"/>
      <c r="IM188" s="123"/>
      <c r="IN188" s="123"/>
      <c r="IO188" s="123"/>
      <c r="IP188" s="123"/>
      <c r="IQ188" s="123"/>
      <c r="IR188" s="123"/>
      <c r="IS188" s="123"/>
      <c r="IT188" s="123"/>
      <c r="IU188" s="123"/>
      <c r="IV188" s="123"/>
      <c r="IW188" s="123"/>
      <c r="IX188" s="123"/>
      <c r="IY188" s="123"/>
      <c r="IZ188" s="123"/>
      <c r="JA188" s="123"/>
      <c r="JB188" s="123"/>
      <c r="JC188" s="123"/>
      <c r="JD188" s="123"/>
      <c r="JE188" s="123"/>
      <c r="JF188" s="123"/>
      <c r="JG188" s="123"/>
      <c r="JH188" s="123"/>
      <c r="JI188" s="123"/>
      <c r="JJ188" s="123"/>
      <c r="JK188" s="123"/>
      <c r="JL188" s="123"/>
      <c r="JM188" s="123"/>
      <c r="JN188" s="123"/>
      <c r="JO188" s="123"/>
      <c r="JP188" s="123"/>
      <c r="JQ188" s="123"/>
      <c r="JR188" s="123"/>
      <c r="JS188" s="123"/>
      <c r="JT188" s="123"/>
      <c r="JU188" s="123"/>
      <c r="JV188" s="123"/>
      <c r="JW188" s="123"/>
      <c r="JX188" s="123"/>
      <c r="JY188" s="123"/>
      <c r="JZ188" s="123"/>
      <c r="KA188" s="123"/>
      <c r="KB188" s="123"/>
      <c r="KC188" s="123"/>
      <c r="KD188" s="123"/>
      <c r="KE188" s="123"/>
      <c r="KF188" s="123"/>
      <c r="KG188" s="123"/>
      <c r="KH188" s="123"/>
      <c r="KI188" s="123"/>
      <c r="KJ188" s="123"/>
      <c r="KK188" s="123"/>
      <c r="KL188" s="123"/>
      <c r="KM188" s="123"/>
      <c r="KN188" s="123"/>
      <c r="KO188" s="123"/>
      <c r="KP188" s="123"/>
      <c r="KQ188" s="123"/>
      <c r="KR188" s="123"/>
      <c r="KS188" s="123"/>
      <c r="KT188" s="123"/>
      <c r="KU188" s="123"/>
      <c r="KV188" s="123"/>
      <c r="KW188" s="123"/>
      <c r="KX188" s="123"/>
      <c r="KY188" s="123"/>
      <c r="KZ188" s="123"/>
      <c r="LA188" s="123"/>
      <c r="LB188" s="123"/>
      <c r="LC188" s="123"/>
      <c r="LD188" s="123"/>
      <c r="LE188" s="123"/>
      <c r="LF188" s="123"/>
      <c r="LG188" s="123"/>
      <c r="LH188" s="123"/>
      <c r="LI188" s="123"/>
      <c r="LJ188" s="123"/>
      <c r="LK188" s="123"/>
      <c r="LL188" s="123"/>
      <c r="LM188" s="123"/>
      <c r="LN188" s="123"/>
      <c r="LO188" s="123"/>
      <c r="LP188" s="123"/>
      <c r="LQ188" s="123"/>
      <c r="LR188" s="123"/>
      <c r="LS188" s="123"/>
      <c r="LT188" s="123"/>
      <c r="LU188" s="123"/>
      <c r="LV188" s="123"/>
      <c r="LW188" s="123"/>
      <c r="LX188" s="123"/>
      <c r="LY188" s="123"/>
      <c r="LZ188" s="123"/>
      <c r="MA188" s="123"/>
      <c r="MB188" s="123"/>
      <c r="MC188" s="123"/>
      <c r="MD188" s="123"/>
      <c r="ME188" s="123"/>
      <c r="MF188" s="123"/>
      <c r="MG188" s="123"/>
      <c r="MH188" s="123"/>
      <c r="MI188" s="123"/>
      <c r="MJ188" s="123"/>
      <c r="MK188" s="123"/>
      <c r="ML188" s="123"/>
      <c r="MM188" s="123"/>
      <c r="MN188" s="123"/>
      <c r="MO188" s="123"/>
      <c r="MP188" s="123"/>
      <c r="MQ188" s="123"/>
      <c r="MR188" s="123"/>
      <c r="MS188" s="123"/>
      <c r="MT188" s="123"/>
      <c r="MU188" s="123"/>
      <c r="MV188" s="123"/>
      <c r="MW188" s="123"/>
      <c r="MX188" s="123"/>
      <c r="MY188" s="123"/>
      <c r="MZ188" s="123"/>
      <c r="NA188" s="123"/>
      <c r="NB188" s="123"/>
      <c r="NC188" s="123"/>
      <c r="ND188" s="123"/>
      <c r="NE188" s="123"/>
      <c r="NF188" s="123"/>
      <c r="NG188" s="123"/>
      <c r="NH188" s="123"/>
      <c r="NI188" s="123"/>
      <c r="NJ188" s="123"/>
      <c r="NK188" s="123"/>
      <c r="NL188" s="123"/>
      <c r="NM188" s="123"/>
      <c r="NN188" s="123"/>
      <c r="NO188" s="123"/>
      <c r="NP188" s="123"/>
      <c r="NQ188" s="123"/>
      <c r="NR188" s="123"/>
      <c r="NS188" s="123"/>
      <c r="NT188" s="123"/>
      <c r="NU188" s="123"/>
      <c r="NV188" s="123"/>
      <c r="NW188" s="123"/>
      <c r="NX188" s="123"/>
      <c r="NY188" s="123"/>
      <c r="NZ188" s="123"/>
    </row>
    <row r="189" spans="1:390" s="122" customFormat="1" ht="12">
      <c r="A189" s="138"/>
      <c r="B189" s="138"/>
      <c r="C189" s="139"/>
      <c r="D189" s="110"/>
      <c r="E189" s="111"/>
      <c r="F189" s="113"/>
      <c r="G189" s="113"/>
      <c r="H189" s="113"/>
      <c r="I189" s="114"/>
      <c r="J189" s="114"/>
      <c r="K189" s="114"/>
      <c r="L189" s="115"/>
      <c r="M189" s="115"/>
      <c r="N189" s="124"/>
      <c r="O189" s="124"/>
      <c r="P189" s="125"/>
      <c r="Q189" s="116"/>
      <c r="R189" s="118"/>
      <c r="S189" s="118"/>
      <c r="T189" s="119"/>
      <c r="U189" s="119"/>
      <c r="V189" s="120"/>
      <c r="W189" s="119"/>
      <c r="X189" s="121"/>
      <c r="Y189" s="121"/>
      <c r="AA189" s="123"/>
      <c r="AB189" s="123"/>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23"/>
      <c r="BV189" s="123"/>
      <c r="BW189" s="123"/>
      <c r="BX189" s="123"/>
      <c r="BY189" s="123"/>
      <c r="BZ189" s="123"/>
      <c r="CA189" s="123"/>
      <c r="CB189" s="123"/>
      <c r="CC189" s="123"/>
      <c r="CD189" s="123"/>
      <c r="CE189" s="123"/>
      <c r="CF189" s="123"/>
      <c r="CG189" s="123"/>
      <c r="CH189" s="123"/>
      <c r="CI189" s="123"/>
      <c r="CJ189" s="123"/>
      <c r="CK189" s="123"/>
      <c r="CL189" s="123"/>
      <c r="CM189" s="123"/>
      <c r="CN189" s="123"/>
      <c r="CO189" s="123"/>
      <c r="CP189" s="123"/>
      <c r="CQ189" s="123"/>
      <c r="CR189" s="123"/>
      <c r="CS189" s="123"/>
      <c r="CT189" s="123"/>
      <c r="CU189" s="123"/>
      <c r="CV189" s="123"/>
      <c r="CW189" s="123"/>
      <c r="CX189" s="123"/>
      <c r="CY189" s="123"/>
      <c r="CZ189" s="123"/>
      <c r="DA189" s="123"/>
      <c r="DB189" s="123"/>
      <c r="DC189" s="123"/>
      <c r="DD189" s="123"/>
      <c r="DE189" s="123"/>
      <c r="DF189" s="123"/>
      <c r="DG189" s="123"/>
      <c r="DH189" s="123"/>
      <c r="DI189" s="123"/>
      <c r="DJ189" s="123"/>
      <c r="DK189" s="123"/>
      <c r="DL189" s="123"/>
      <c r="DM189" s="123"/>
      <c r="DN189" s="123"/>
      <c r="DO189" s="123"/>
      <c r="DP189" s="123"/>
      <c r="DQ189" s="123"/>
      <c r="DR189" s="123"/>
      <c r="DS189" s="123"/>
      <c r="DT189" s="123"/>
      <c r="DU189" s="123"/>
      <c r="DV189" s="123"/>
      <c r="DW189" s="123"/>
      <c r="DX189" s="123"/>
      <c r="DY189" s="123"/>
      <c r="DZ189" s="123"/>
      <c r="EA189" s="123"/>
      <c r="EB189" s="123"/>
      <c r="EC189" s="123"/>
      <c r="ED189" s="123"/>
      <c r="EE189" s="123"/>
      <c r="EF189" s="123"/>
      <c r="EG189" s="123"/>
      <c r="EH189" s="123"/>
      <c r="EI189" s="123"/>
      <c r="EJ189" s="123"/>
      <c r="EK189" s="123"/>
      <c r="EL189" s="123"/>
      <c r="EM189" s="123"/>
      <c r="EN189" s="123"/>
      <c r="EO189" s="123"/>
      <c r="EP189" s="123"/>
      <c r="EQ189" s="123"/>
      <c r="ER189" s="123"/>
      <c r="ES189" s="123"/>
      <c r="ET189" s="123"/>
      <c r="EU189" s="123"/>
      <c r="EV189" s="123"/>
      <c r="EW189" s="123"/>
      <c r="EX189" s="123"/>
      <c r="EY189" s="123"/>
      <c r="EZ189" s="123"/>
      <c r="FA189" s="123"/>
      <c r="FB189" s="123"/>
      <c r="FC189" s="123"/>
      <c r="FD189" s="123"/>
      <c r="FE189" s="123"/>
      <c r="FF189" s="123"/>
      <c r="FG189" s="123"/>
      <c r="FH189" s="123"/>
      <c r="FI189" s="123"/>
      <c r="FJ189" s="123"/>
      <c r="FK189" s="123"/>
      <c r="FL189" s="123"/>
      <c r="FM189" s="123"/>
      <c r="FN189" s="123"/>
      <c r="FO189" s="123"/>
      <c r="FP189" s="123"/>
      <c r="FQ189" s="123"/>
      <c r="FR189" s="123"/>
      <c r="FS189" s="123"/>
      <c r="FT189" s="123"/>
      <c r="FU189" s="123"/>
      <c r="FV189" s="123"/>
      <c r="FW189" s="123"/>
      <c r="FX189" s="123"/>
      <c r="FY189" s="123"/>
      <c r="FZ189" s="123"/>
      <c r="GA189" s="123"/>
      <c r="GB189" s="123"/>
      <c r="GC189" s="123"/>
      <c r="GD189" s="123"/>
      <c r="GE189" s="123"/>
      <c r="GF189" s="123"/>
      <c r="GG189" s="123"/>
      <c r="GH189" s="123"/>
      <c r="GI189" s="123"/>
      <c r="GJ189" s="123"/>
      <c r="GK189" s="123"/>
      <c r="GL189" s="123"/>
      <c r="GM189" s="123"/>
      <c r="GN189" s="123"/>
      <c r="GO189" s="123"/>
      <c r="GP189" s="123"/>
      <c r="GQ189" s="123"/>
      <c r="GR189" s="123"/>
      <c r="GS189" s="123"/>
      <c r="GT189" s="123"/>
      <c r="GU189" s="123"/>
      <c r="GV189" s="123"/>
      <c r="GW189" s="123"/>
      <c r="GX189" s="123"/>
      <c r="GY189" s="123"/>
      <c r="GZ189" s="123"/>
      <c r="HA189" s="123"/>
      <c r="HB189" s="123"/>
      <c r="HC189" s="123"/>
      <c r="HD189" s="123"/>
      <c r="HE189" s="123"/>
      <c r="HF189" s="123"/>
      <c r="HG189" s="123"/>
      <c r="HH189" s="123"/>
      <c r="HI189" s="123"/>
      <c r="HJ189" s="123"/>
      <c r="HK189" s="123"/>
      <c r="HL189" s="123"/>
      <c r="HM189" s="123"/>
      <c r="HN189" s="123"/>
      <c r="HO189" s="123"/>
      <c r="HP189" s="123"/>
      <c r="HQ189" s="123"/>
      <c r="HR189" s="123"/>
      <c r="HS189" s="123"/>
      <c r="HT189" s="123"/>
      <c r="HU189" s="123"/>
      <c r="HV189" s="123"/>
      <c r="HW189" s="123"/>
      <c r="HX189" s="123"/>
      <c r="HY189" s="123"/>
      <c r="HZ189" s="123"/>
      <c r="IA189" s="123"/>
      <c r="IB189" s="123"/>
      <c r="IC189" s="123"/>
      <c r="ID189" s="123"/>
      <c r="IE189" s="123"/>
      <c r="IF189" s="123"/>
      <c r="IG189" s="123"/>
      <c r="IH189" s="123"/>
      <c r="II189" s="123"/>
      <c r="IJ189" s="123"/>
      <c r="IK189" s="123"/>
      <c r="IL189" s="123"/>
      <c r="IM189" s="123"/>
      <c r="IN189" s="123"/>
      <c r="IO189" s="123"/>
      <c r="IP189" s="123"/>
      <c r="IQ189" s="123"/>
      <c r="IR189" s="123"/>
      <c r="IS189" s="123"/>
      <c r="IT189" s="123"/>
      <c r="IU189" s="123"/>
      <c r="IV189" s="123"/>
      <c r="IW189" s="123"/>
      <c r="IX189" s="123"/>
      <c r="IY189" s="123"/>
      <c r="IZ189" s="123"/>
      <c r="JA189" s="123"/>
      <c r="JB189" s="123"/>
      <c r="JC189" s="123"/>
      <c r="JD189" s="123"/>
      <c r="JE189" s="123"/>
      <c r="JF189" s="123"/>
      <c r="JG189" s="123"/>
      <c r="JH189" s="123"/>
      <c r="JI189" s="123"/>
      <c r="JJ189" s="123"/>
      <c r="JK189" s="123"/>
      <c r="JL189" s="123"/>
      <c r="JM189" s="123"/>
      <c r="JN189" s="123"/>
      <c r="JO189" s="123"/>
      <c r="JP189" s="123"/>
      <c r="JQ189" s="123"/>
      <c r="JR189" s="123"/>
      <c r="JS189" s="123"/>
      <c r="JT189" s="123"/>
      <c r="JU189" s="123"/>
      <c r="JV189" s="123"/>
      <c r="JW189" s="123"/>
      <c r="JX189" s="123"/>
      <c r="JY189" s="123"/>
      <c r="JZ189" s="123"/>
      <c r="KA189" s="123"/>
      <c r="KB189" s="123"/>
      <c r="KC189" s="123"/>
      <c r="KD189" s="123"/>
      <c r="KE189" s="123"/>
      <c r="KF189" s="123"/>
      <c r="KG189" s="123"/>
      <c r="KH189" s="123"/>
      <c r="KI189" s="123"/>
      <c r="KJ189" s="123"/>
      <c r="KK189" s="123"/>
      <c r="KL189" s="123"/>
      <c r="KM189" s="123"/>
      <c r="KN189" s="123"/>
      <c r="KO189" s="123"/>
      <c r="KP189" s="123"/>
      <c r="KQ189" s="123"/>
      <c r="KR189" s="123"/>
      <c r="KS189" s="123"/>
      <c r="KT189" s="123"/>
      <c r="KU189" s="123"/>
      <c r="KV189" s="123"/>
      <c r="KW189" s="123"/>
      <c r="KX189" s="123"/>
      <c r="KY189" s="123"/>
      <c r="KZ189" s="123"/>
      <c r="LA189" s="123"/>
      <c r="LB189" s="123"/>
      <c r="LC189" s="123"/>
      <c r="LD189" s="123"/>
      <c r="LE189" s="123"/>
      <c r="LF189" s="123"/>
      <c r="LG189" s="123"/>
      <c r="LH189" s="123"/>
      <c r="LI189" s="123"/>
      <c r="LJ189" s="123"/>
      <c r="LK189" s="123"/>
      <c r="LL189" s="123"/>
      <c r="LM189" s="123"/>
      <c r="LN189" s="123"/>
      <c r="LO189" s="123"/>
      <c r="LP189" s="123"/>
      <c r="LQ189" s="123"/>
      <c r="LR189" s="123"/>
      <c r="LS189" s="123"/>
      <c r="LT189" s="123"/>
      <c r="LU189" s="123"/>
      <c r="LV189" s="123"/>
      <c r="LW189" s="123"/>
      <c r="LX189" s="123"/>
      <c r="LY189" s="123"/>
      <c r="LZ189" s="123"/>
      <c r="MA189" s="123"/>
      <c r="MB189" s="123"/>
      <c r="MC189" s="123"/>
      <c r="MD189" s="123"/>
      <c r="ME189" s="123"/>
      <c r="MF189" s="123"/>
      <c r="MG189" s="123"/>
      <c r="MH189" s="123"/>
      <c r="MI189" s="123"/>
      <c r="MJ189" s="123"/>
      <c r="MK189" s="123"/>
      <c r="ML189" s="123"/>
      <c r="MM189" s="123"/>
      <c r="MN189" s="123"/>
      <c r="MO189" s="123"/>
      <c r="MP189" s="123"/>
      <c r="MQ189" s="123"/>
      <c r="MR189" s="123"/>
      <c r="MS189" s="123"/>
      <c r="MT189" s="123"/>
      <c r="MU189" s="123"/>
      <c r="MV189" s="123"/>
      <c r="MW189" s="123"/>
      <c r="MX189" s="123"/>
      <c r="MY189" s="123"/>
      <c r="MZ189" s="123"/>
      <c r="NA189" s="123"/>
      <c r="NB189" s="123"/>
      <c r="NC189" s="123"/>
      <c r="ND189" s="123"/>
      <c r="NE189" s="123"/>
      <c r="NF189" s="123"/>
      <c r="NG189" s="123"/>
      <c r="NH189" s="123"/>
      <c r="NI189" s="123"/>
      <c r="NJ189" s="123"/>
      <c r="NK189" s="123"/>
      <c r="NL189" s="123"/>
      <c r="NM189" s="123"/>
      <c r="NN189" s="123"/>
      <c r="NO189" s="123"/>
      <c r="NP189" s="123"/>
      <c r="NQ189" s="123"/>
      <c r="NR189" s="123"/>
      <c r="NS189" s="123"/>
      <c r="NT189" s="123"/>
      <c r="NU189" s="123"/>
      <c r="NV189" s="123"/>
      <c r="NW189" s="123"/>
      <c r="NX189" s="123"/>
      <c r="NY189" s="123"/>
      <c r="NZ189" s="123"/>
    </row>
    <row r="190" spans="1:390" s="122" customFormat="1" ht="12">
      <c r="A190" s="138"/>
      <c r="B190" s="138"/>
      <c r="C190" s="139"/>
      <c r="D190" s="110"/>
      <c r="E190" s="111"/>
      <c r="F190" s="113"/>
      <c r="G190" s="113"/>
      <c r="H190" s="113"/>
      <c r="I190" s="114"/>
      <c r="J190" s="114"/>
      <c r="K190" s="114"/>
      <c r="L190" s="115"/>
      <c r="M190" s="115"/>
      <c r="N190" s="124"/>
      <c r="O190" s="124"/>
      <c r="P190" s="125"/>
      <c r="Q190" s="116"/>
      <c r="R190" s="118"/>
      <c r="S190" s="118"/>
      <c r="T190" s="119"/>
      <c r="U190" s="119"/>
      <c r="V190" s="120"/>
      <c r="W190" s="119"/>
      <c r="X190" s="121"/>
      <c r="Y190" s="121"/>
      <c r="AA190" s="123"/>
      <c r="AB190" s="123"/>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23"/>
      <c r="BV190" s="123"/>
      <c r="BW190" s="123"/>
      <c r="BX190" s="123"/>
      <c r="BY190" s="123"/>
      <c r="BZ190" s="123"/>
      <c r="CA190" s="123"/>
      <c r="CB190" s="123"/>
      <c r="CC190" s="123"/>
      <c r="CD190" s="123"/>
      <c r="CE190" s="123"/>
      <c r="CF190" s="123"/>
      <c r="CG190" s="123"/>
      <c r="CH190" s="123"/>
      <c r="CI190" s="123"/>
      <c r="CJ190" s="123"/>
      <c r="CK190" s="123"/>
      <c r="CL190" s="123"/>
      <c r="CM190" s="123"/>
      <c r="CN190" s="123"/>
      <c r="CO190" s="123"/>
      <c r="CP190" s="123"/>
      <c r="CQ190" s="123"/>
      <c r="CR190" s="123"/>
      <c r="CS190" s="123"/>
      <c r="CT190" s="123"/>
      <c r="CU190" s="123"/>
      <c r="CV190" s="123"/>
      <c r="CW190" s="123"/>
      <c r="CX190" s="123"/>
      <c r="CY190" s="123"/>
      <c r="CZ190" s="123"/>
      <c r="DA190" s="123"/>
      <c r="DB190" s="123"/>
      <c r="DC190" s="123"/>
      <c r="DD190" s="123"/>
      <c r="DE190" s="123"/>
      <c r="DF190" s="123"/>
      <c r="DG190" s="123"/>
      <c r="DH190" s="123"/>
      <c r="DI190" s="123"/>
      <c r="DJ190" s="123"/>
      <c r="DK190" s="123"/>
      <c r="DL190" s="123"/>
      <c r="DM190" s="123"/>
      <c r="DN190" s="123"/>
      <c r="DO190" s="123"/>
      <c r="DP190" s="123"/>
      <c r="DQ190" s="123"/>
      <c r="DR190" s="123"/>
      <c r="DS190" s="123"/>
      <c r="DT190" s="123"/>
      <c r="DU190" s="123"/>
      <c r="DV190" s="123"/>
      <c r="DW190" s="123"/>
      <c r="DX190" s="123"/>
      <c r="DY190" s="123"/>
      <c r="DZ190" s="123"/>
      <c r="EA190" s="123"/>
      <c r="EB190" s="123"/>
      <c r="EC190" s="123"/>
      <c r="ED190" s="123"/>
      <c r="EE190" s="123"/>
      <c r="EF190" s="123"/>
      <c r="EG190" s="123"/>
      <c r="EH190" s="123"/>
      <c r="EI190" s="123"/>
      <c r="EJ190" s="123"/>
      <c r="EK190" s="123"/>
      <c r="EL190" s="123"/>
      <c r="EM190" s="123"/>
      <c r="EN190" s="123"/>
      <c r="EO190" s="123"/>
      <c r="EP190" s="123"/>
      <c r="EQ190" s="123"/>
      <c r="ER190" s="123"/>
      <c r="ES190" s="123"/>
      <c r="ET190" s="123"/>
      <c r="EU190" s="123"/>
      <c r="EV190" s="123"/>
      <c r="EW190" s="123"/>
      <c r="EX190" s="123"/>
      <c r="EY190" s="123"/>
      <c r="EZ190" s="123"/>
      <c r="FA190" s="123"/>
      <c r="FB190" s="123"/>
      <c r="FC190" s="123"/>
      <c r="FD190" s="123"/>
      <c r="FE190" s="123"/>
      <c r="FF190" s="123"/>
      <c r="FG190" s="123"/>
      <c r="FH190" s="123"/>
      <c r="FI190" s="123"/>
      <c r="FJ190" s="123"/>
      <c r="FK190" s="123"/>
      <c r="FL190" s="123"/>
      <c r="FM190" s="123"/>
      <c r="FN190" s="123"/>
      <c r="FO190" s="123"/>
      <c r="FP190" s="123"/>
      <c r="FQ190" s="123"/>
      <c r="FR190" s="123"/>
      <c r="FS190" s="123"/>
      <c r="FT190" s="123"/>
      <c r="FU190" s="123"/>
      <c r="FV190" s="123"/>
      <c r="FW190" s="123"/>
      <c r="FX190" s="123"/>
      <c r="FY190" s="123"/>
      <c r="FZ190" s="123"/>
      <c r="GA190" s="123"/>
      <c r="GB190" s="123"/>
      <c r="GC190" s="123"/>
      <c r="GD190" s="123"/>
      <c r="GE190" s="123"/>
      <c r="GF190" s="123"/>
      <c r="GG190" s="123"/>
      <c r="GH190" s="123"/>
      <c r="GI190" s="123"/>
      <c r="GJ190" s="123"/>
      <c r="GK190" s="123"/>
      <c r="GL190" s="123"/>
      <c r="GM190" s="123"/>
      <c r="GN190" s="123"/>
      <c r="GO190" s="123"/>
      <c r="GP190" s="123"/>
      <c r="GQ190" s="123"/>
      <c r="GR190" s="123"/>
      <c r="GS190" s="123"/>
      <c r="GT190" s="123"/>
      <c r="GU190" s="123"/>
      <c r="GV190" s="123"/>
      <c r="GW190" s="123"/>
      <c r="GX190" s="123"/>
      <c r="GY190" s="123"/>
      <c r="GZ190" s="123"/>
      <c r="HA190" s="123"/>
      <c r="HB190" s="123"/>
      <c r="HC190" s="123"/>
      <c r="HD190" s="123"/>
      <c r="HE190" s="123"/>
      <c r="HF190" s="123"/>
      <c r="HG190" s="123"/>
      <c r="HH190" s="123"/>
      <c r="HI190" s="123"/>
      <c r="HJ190" s="123"/>
      <c r="HK190" s="123"/>
      <c r="HL190" s="123"/>
      <c r="HM190" s="123"/>
      <c r="HN190" s="123"/>
      <c r="HO190" s="123"/>
      <c r="HP190" s="123"/>
      <c r="HQ190" s="123"/>
      <c r="HR190" s="123"/>
      <c r="HS190" s="123"/>
      <c r="HT190" s="123"/>
      <c r="HU190" s="123"/>
      <c r="HV190" s="123"/>
      <c r="HW190" s="123"/>
      <c r="HX190" s="123"/>
      <c r="HY190" s="123"/>
      <c r="HZ190" s="123"/>
      <c r="IA190" s="123"/>
      <c r="IB190" s="123"/>
      <c r="IC190" s="123"/>
      <c r="ID190" s="123"/>
      <c r="IE190" s="123"/>
      <c r="IF190" s="123"/>
      <c r="IG190" s="123"/>
      <c r="IH190" s="123"/>
      <c r="II190" s="123"/>
      <c r="IJ190" s="123"/>
      <c r="IK190" s="123"/>
      <c r="IL190" s="123"/>
      <c r="IM190" s="123"/>
      <c r="IN190" s="123"/>
      <c r="IO190" s="123"/>
      <c r="IP190" s="123"/>
      <c r="IQ190" s="123"/>
      <c r="IR190" s="123"/>
      <c r="IS190" s="123"/>
      <c r="IT190" s="123"/>
      <c r="IU190" s="123"/>
      <c r="IV190" s="123"/>
      <c r="IW190" s="123"/>
      <c r="IX190" s="123"/>
      <c r="IY190" s="123"/>
      <c r="IZ190" s="123"/>
      <c r="JA190" s="123"/>
      <c r="JB190" s="123"/>
      <c r="JC190" s="123"/>
      <c r="JD190" s="123"/>
      <c r="JE190" s="123"/>
      <c r="JF190" s="123"/>
      <c r="JG190" s="123"/>
      <c r="JH190" s="123"/>
      <c r="JI190" s="123"/>
      <c r="JJ190" s="123"/>
      <c r="JK190" s="123"/>
      <c r="JL190" s="123"/>
      <c r="JM190" s="123"/>
      <c r="JN190" s="123"/>
      <c r="JO190" s="123"/>
      <c r="JP190" s="123"/>
      <c r="JQ190" s="123"/>
      <c r="JR190" s="123"/>
      <c r="JS190" s="123"/>
      <c r="JT190" s="123"/>
      <c r="JU190" s="123"/>
      <c r="JV190" s="123"/>
      <c r="JW190" s="123"/>
      <c r="JX190" s="123"/>
      <c r="JY190" s="123"/>
      <c r="JZ190" s="123"/>
      <c r="KA190" s="123"/>
      <c r="KB190" s="123"/>
      <c r="KC190" s="123"/>
      <c r="KD190" s="123"/>
      <c r="KE190" s="123"/>
      <c r="KF190" s="123"/>
      <c r="KG190" s="123"/>
      <c r="KH190" s="123"/>
      <c r="KI190" s="123"/>
      <c r="KJ190" s="123"/>
      <c r="KK190" s="123"/>
      <c r="KL190" s="123"/>
      <c r="KM190" s="123"/>
      <c r="KN190" s="123"/>
      <c r="KO190" s="123"/>
      <c r="KP190" s="123"/>
      <c r="KQ190" s="123"/>
      <c r="KR190" s="123"/>
      <c r="KS190" s="123"/>
      <c r="KT190" s="123"/>
      <c r="KU190" s="123"/>
      <c r="KV190" s="123"/>
      <c r="KW190" s="123"/>
      <c r="KX190" s="123"/>
      <c r="KY190" s="123"/>
      <c r="KZ190" s="123"/>
      <c r="LA190" s="123"/>
      <c r="LB190" s="123"/>
      <c r="LC190" s="123"/>
      <c r="LD190" s="123"/>
      <c r="LE190" s="123"/>
      <c r="LF190" s="123"/>
      <c r="LG190" s="123"/>
      <c r="LH190" s="123"/>
      <c r="LI190" s="123"/>
      <c r="LJ190" s="123"/>
      <c r="LK190" s="123"/>
      <c r="LL190" s="123"/>
      <c r="LM190" s="123"/>
      <c r="LN190" s="123"/>
      <c r="LO190" s="123"/>
      <c r="LP190" s="123"/>
      <c r="LQ190" s="123"/>
      <c r="LR190" s="123"/>
      <c r="LS190" s="123"/>
      <c r="LT190" s="123"/>
      <c r="LU190" s="123"/>
      <c r="LV190" s="123"/>
      <c r="LW190" s="123"/>
      <c r="LX190" s="123"/>
      <c r="LY190" s="123"/>
      <c r="LZ190" s="123"/>
      <c r="MA190" s="123"/>
      <c r="MB190" s="123"/>
      <c r="MC190" s="123"/>
      <c r="MD190" s="123"/>
      <c r="ME190" s="123"/>
      <c r="MF190" s="123"/>
      <c r="MG190" s="123"/>
      <c r="MH190" s="123"/>
      <c r="MI190" s="123"/>
      <c r="MJ190" s="123"/>
      <c r="MK190" s="123"/>
      <c r="ML190" s="123"/>
      <c r="MM190" s="123"/>
      <c r="MN190" s="123"/>
      <c r="MO190" s="123"/>
      <c r="MP190" s="123"/>
      <c r="MQ190" s="123"/>
      <c r="MR190" s="123"/>
      <c r="MS190" s="123"/>
      <c r="MT190" s="123"/>
      <c r="MU190" s="123"/>
      <c r="MV190" s="123"/>
      <c r="MW190" s="123"/>
      <c r="MX190" s="123"/>
      <c r="MY190" s="123"/>
      <c r="MZ190" s="123"/>
      <c r="NA190" s="123"/>
      <c r="NB190" s="123"/>
      <c r="NC190" s="123"/>
      <c r="ND190" s="123"/>
      <c r="NE190" s="123"/>
      <c r="NF190" s="123"/>
      <c r="NG190" s="123"/>
      <c r="NH190" s="123"/>
      <c r="NI190" s="123"/>
      <c r="NJ190" s="123"/>
      <c r="NK190" s="123"/>
      <c r="NL190" s="123"/>
      <c r="NM190" s="123"/>
      <c r="NN190" s="123"/>
      <c r="NO190" s="123"/>
      <c r="NP190" s="123"/>
      <c r="NQ190" s="123"/>
      <c r="NR190" s="123"/>
      <c r="NS190" s="123"/>
      <c r="NT190" s="123"/>
      <c r="NU190" s="123"/>
      <c r="NV190" s="123"/>
      <c r="NW190" s="123"/>
      <c r="NX190" s="123"/>
      <c r="NY190" s="123"/>
      <c r="NZ190" s="123"/>
    </row>
    <row r="191" spans="1:390" s="122" customFormat="1" ht="12">
      <c r="A191" s="138"/>
      <c r="B191" s="138"/>
      <c r="C191" s="139"/>
      <c r="D191" s="110"/>
      <c r="E191" s="111"/>
      <c r="F191" s="113"/>
      <c r="G191" s="113"/>
      <c r="H191" s="113"/>
      <c r="I191" s="114"/>
      <c r="J191" s="114"/>
      <c r="K191" s="114"/>
      <c r="L191" s="115"/>
      <c r="M191" s="115"/>
      <c r="N191" s="124"/>
      <c r="O191" s="124"/>
      <c r="P191" s="125"/>
      <c r="Q191" s="116"/>
      <c r="R191" s="118"/>
      <c r="S191" s="118"/>
      <c r="T191" s="119"/>
      <c r="U191" s="119"/>
      <c r="V191" s="120"/>
      <c r="W191" s="119"/>
      <c r="X191" s="121"/>
      <c r="Y191" s="121"/>
      <c r="AA191" s="123"/>
      <c r="AB191" s="123"/>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23"/>
      <c r="BV191" s="123"/>
      <c r="BW191" s="123"/>
      <c r="BX191" s="123"/>
      <c r="BY191" s="123"/>
      <c r="BZ191" s="123"/>
      <c r="CA191" s="123"/>
      <c r="CB191" s="123"/>
      <c r="CC191" s="123"/>
      <c r="CD191" s="123"/>
      <c r="CE191" s="123"/>
      <c r="CF191" s="123"/>
      <c r="CG191" s="123"/>
      <c r="CH191" s="123"/>
      <c r="CI191" s="123"/>
      <c r="CJ191" s="123"/>
      <c r="CK191" s="123"/>
      <c r="CL191" s="123"/>
      <c r="CM191" s="123"/>
      <c r="CN191" s="123"/>
      <c r="CO191" s="123"/>
      <c r="CP191" s="123"/>
      <c r="CQ191" s="123"/>
      <c r="CR191" s="123"/>
      <c r="CS191" s="123"/>
      <c r="CT191" s="123"/>
      <c r="CU191" s="123"/>
      <c r="CV191" s="123"/>
      <c r="CW191" s="123"/>
      <c r="CX191" s="123"/>
      <c r="CY191" s="123"/>
      <c r="CZ191" s="123"/>
      <c r="DA191" s="123"/>
      <c r="DB191" s="123"/>
      <c r="DC191" s="123"/>
      <c r="DD191" s="123"/>
      <c r="DE191" s="123"/>
      <c r="DF191" s="123"/>
      <c r="DG191" s="123"/>
      <c r="DH191" s="123"/>
      <c r="DI191" s="123"/>
      <c r="DJ191" s="123"/>
      <c r="DK191" s="123"/>
      <c r="DL191" s="123"/>
      <c r="DM191" s="123"/>
      <c r="DN191" s="123"/>
      <c r="DO191" s="123"/>
      <c r="DP191" s="123"/>
      <c r="DQ191" s="123"/>
      <c r="DR191" s="123"/>
      <c r="DS191" s="123"/>
      <c r="DT191" s="123"/>
      <c r="DU191" s="123"/>
      <c r="DV191" s="123"/>
      <c r="DW191" s="123"/>
      <c r="DX191" s="123"/>
      <c r="DY191" s="123"/>
      <c r="DZ191" s="123"/>
      <c r="EA191" s="123"/>
      <c r="EB191" s="123"/>
      <c r="EC191" s="123"/>
      <c r="ED191" s="123"/>
      <c r="EE191" s="123"/>
      <c r="EF191" s="123"/>
      <c r="EG191" s="123"/>
      <c r="EH191" s="123"/>
      <c r="EI191" s="123"/>
      <c r="EJ191" s="123"/>
      <c r="EK191" s="123"/>
      <c r="EL191" s="123"/>
      <c r="EM191" s="123"/>
      <c r="EN191" s="123"/>
      <c r="EO191" s="123"/>
      <c r="EP191" s="123"/>
      <c r="EQ191" s="123"/>
      <c r="ER191" s="123"/>
      <c r="ES191" s="123"/>
      <c r="ET191" s="123"/>
      <c r="EU191" s="123"/>
      <c r="EV191" s="123"/>
      <c r="EW191" s="123"/>
      <c r="EX191" s="123"/>
      <c r="EY191" s="123"/>
      <c r="EZ191" s="123"/>
      <c r="FA191" s="123"/>
      <c r="FB191" s="123"/>
      <c r="FC191" s="123"/>
      <c r="FD191" s="123"/>
      <c r="FE191" s="123"/>
      <c r="FF191" s="123"/>
      <c r="FG191" s="123"/>
      <c r="FH191" s="123"/>
      <c r="FI191" s="123"/>
      <c r="FJ191" s="123"/>
      <c r="FK191" s="123"/>
      <c r="FL191" s="123"/>
      <c r="FM191" s="123"/>
      <c r="FN191" s="123"/>
      <c r="FO191" s="123"/>
      <c r="FP191" s="123"/>
      <c r="FQ191" s="123"/>
      <c r="FR191" s="123"/>
      <c r="FS191" s="123"/>
      <c r="FT191" s="123"/>
      <c r="FU191" s="123"/>
      <c r="FV191" s="123"/>
      <c r="FW191" s="123"/>
      <c r="FX191" s="123"/>
      <c r="FY191" s="123"/>
      <c r="FZ191" s="123"/>
      <c r="GA191" s="123"/>
      <c r="GB191" s="123"/>
      <c r="GC191" s="123"/>
      <c r="GD191" s="123"/>
      <c r="GE191" s="123"/>
      <c r="GF191" s="123"/>
      <c r="GG191" s="123"/>
      <c r="GH191" s="123"/>
      <c r="GI191" s="123"/>
      <c r="GJ191" s="123"/>
      <c r="GK191" s="123"/>
      <c r="GL191" s="123"/>
      <c r="GM191" s="123"/>
      <c r="GN191" s="123"/>
      <c r="GO191" s="123"/>
      <c r="GP191" s="123"/>
      <c r="GQ191" s="123"/>
      <c r="GR191" s="123"/>
      <c r="GS191" s="123"/>
      <c r="GT191" s="123"/>
      <c r="GU191" s="123"/>
      <c r="GV191" s="123"/>
      <c r="GW191" s="123"/>
      <c r="GX191" s="123"/>
      <c r="GY191" s="123"/>
      <c r="GZ191" s="123"/>
      <c r="HA191" s="123"/>
      <c r="HB191" s="123"/>
      <c r="HC191" s="123"/>
      <c r="HD191" s="123"/>
      <c r="HE191" s="123"/>
      <c r="HF191" s="123"/>
      <c r="HG191" s="123"/>
      <c r="HH191" s="123"/>
      <c r="HI191" s="123"/>
      <c r="HJ191" s="123"/>
      <c r="HK191" s="123"/>
      <c r="HL191" s="123"/>
      <c r="HM191" s="123"/>
      <c r="HN191" s="123"/>
      <c r="HO191" s="123"/>
      <c r="HP191" s="123"/>
      <c r="HQ191" s="123"/>
      <c r="HR191" s="123"/>
      <c r="HS191" s="123"/>
      <c r="HT191" s="123"/>
      <c r="HU191" s="123"/>
      <c r="HV191" s="123"/>
      <c r="HW191" s="123"/>
      <c r="HX191" s="123"/>
      <c r="HY191" s="123"/>
      <c r="HZ191" s="123"/>
      <c r="IA191" s="123"/>
      <c r="IB191" s="123"/>
      <c r="IC191" s="123"/>
      <c r="ID191" s="123"/>
      <c r="IE191" s="123"/>
      <c r="IF191" s="123"/>
      <c r="IG191" s="123"/>
      <c r="IH191" s="123"/>
      <c r="II191" s="123"/>
      <c r="IJ191" s="123"/>
      <c r="IK191" s="123"/>
      <c r="IL191" s="123"/>
      <c r="IM191" s="123"/>
      <c r="IN191" s="123"/>
      <c r="IO191" s="123"/>
      <c r="IP191" s="123"/>
      <c r="IQ191" s="123"/>
      <c r="IR191" s="123"/>
      <c r="IS191" s="123"/>
      <c r="IT191" s="123"/>
      <c r="IU191" s="123"/>
      <c r="IV191" s="123"/>
      <c r="IW191" s="123"/>
      <c r="IX191" s="123"/>
      <c r="IY191" s="123"/>
      <c r="IZ191" s="123"/>
      <c r="JA191" s="123"/>
      <c r="JB191" s="123"/>
      <c r="JC191" s="123"/>
      <c r="JD191" s="123"/>
      <c r="JE191" s="123"/>
      <c r="JF191" s="123"/>
      <c r="JG191" s="123"/>
      <c r="JH191" s="123"/>
      <c r="JI191" s="123"/>
      <c r="JJ191" s="123"/>
      <c r="JK191" s="123"/>
      <c r="JL191" s="123"/>
      <c r="JM191" s="123"/>
      <c r="JN191" s="123"/>
      <c r="JO191" s="123"/>
      <c r="JP191" s="123"/>
      <c r="JQ191" s="123"/>
      <c r="JR191" s="123"/>
      <c r="JS191" s="123"/>
      <c r="JT191" s="123"/>
      <c r="JU191" s="123"/>
      <c r="JV191" s="123"/>
      <c r="JW191" s="123"/>
      <c r="JX191" s="123"/>
      <c r="JY191" s="123"/>
      <c r="JZ191" s="123"/>
      <c r="KA191" s="123"/>
      <c r="KB191" s="123"/>
      <c r="KC191" s="123"/>
      <c r="KD191" s="123"/>
      <c r="KE191" s="123"/>
      <c r="KF191" s="123"/>
      <c r="KG191" s="123"/>
      <c r="KH191" s="123"/>
      <c r="KI191" s="123"/>
      <c r="KJ191" s="123"/>
      <c r="KK191" s="123"/>
      <c r="KL191" s="123"/>
      <c r="KM191" s="123"/>
      <c r="KN191" s="123"/>
      <c r="KO191" s="123"/>
      <c r="KP191" s="123"/>
      <c r="KQ191" s="123"/>
      <c r="KR191" s="123"/>
      <c r="KS191" s="123"/>
      <c r="KT191" s="123"/>
      <c r="KU191" s="123"/>
      <c r="KV191" s="123"/>
      <c r="KW191" s="123"/>
      <c r="KX191" s="123"/>
      <c r="KY191" s="123"/>
      <c r="KZ191" s="123"/>
      <c r="LA191" s="123"/>
      <c r="LB191" s="123"/>
      <c r="LC191" s="123"/>
      <c r="LD191" s="123"/>
      <c r="LE191" s="123"/>
      <c r="LF191" s="123"/>
      <c r="LG191" s="123"/>
      <c r="LH191" s="123"/>
      <c r="LI191" s="123"/>
      <c r="LJ191" s="123"/>
      <c r="LK191" s="123"/>
      <c r="LL191" s="123"/>
      <c r="LM191" s="123"/>
      <c r="LN191" s="123"/>
      <c r="LO191" s="123"/>
      <c r="LP191" s="123"/>
      <c r="LQ191" s="123"/>
      <c r="LR191" s="123"/>
      <c r="LS191" s="123"/>
      <c r="LT191" s="123"/>
      <c r="LU191" s="123"/>
      <c r="LV191" s="123"/>
      <c r="LW191" s="123"/>
      <c r="LX191" s="123"/>
      <c r="LY191" s="123"/>
      <c r="LZ191" s="123"/>
      <c r="MA191" s="123"/>
      <c r="MB191" s="123"/>
      <c r="MC191" s="123"/>
      <c r="MD191" s="123"/>
      <c r="ME191" s="123"/>
      <c r="MF191" s="123"/>
      <c r="MG191" s="123"/>
      <c r="MH191" s="123"/>
      <c r="MI191" s="123"/>
      <c r="MJ191" s="123"/>
      <c r="MK191" s="123"/>
      <c r="ML191" s="123"/>
      <c r="MM191" s="123"/>
      <c r="MN191" s="123"/>
      <c r="MO191" s="123"/>
      <c r="MP191" s="123"/>
      <c r="MQ191" s="123"/>
      <c r="MR191" s="123"/>
      <c r="MS191" s="123"/>
      <c r="MT191" s="123"/>
      <c r="MU191" s="123"/>
      <c r="MV191" s="123"/>
      <c r="MW191" s="123"/>
      <c r="MX191" s="123"/>
      <c r="MY191" s="123"/>
      <c r="MZ191" s="123"/>
      <c r="NA191" s="123"/>
      <c r="NB191" s="123"/>
      <c r="NC191" s="123"/>
      <c r="ND191" s="123"/>
      <c r="NE191" s="123"/>
      <c r="NF191" s="123"/>
      <c r="NG191" s="123"/>
      <c r="NH191" s="123"/>
      <c r="NI191" s="123"/>
      <c r="NJ191" s="123"/>
      <c r="NK191" s="123"/>
      <c r="NL191" s="123"/>
      <c r="NM191" s="123"/>
      <c r="NN191" s="123"/>
      <c r="NO191" s="123"/>
      <c r="NP191" s="123"/>
      <c r="NQ191" s="123"/>
      <c r="NR191" s="123"/>
      <c r="NS191" s="123"/>
      <c r="NT191" s="123"/>
      <c r="NU191" s="123"/>
      <c r="NV191" s="123"/>
      <c r="NW191" s="123"/>
      <c r="NX191" s="123"/>
      <c r="NY191" s="123"/>
      <c r="NZ191" s="123"/>
    </row>
    <row r="192" spans="1:390" s="122" customFormat="1" ht="12.75" customHeight="1">
      <c r="A192" s="138"/>
      <c r="B192" s="138"/>
      <c r="C192" s="139"/>
      <c r="D192" s="110"/>
      <c r="E192" s="111"/>
      <c r="F192" s="113"/>
      <c r="G192" s="128"/>
      <c r="H192" s="128"/>
      <c r="I192" s="114"/>
      <c r="J192" s="114"/>
      <c r="K192" s="114"/>
      <c r="L192" s="115"/>
      <c r="M192" s="115"/>
      <c r="N192" s="124"/>
      <c r="O192" s="124"/>
      <c r="P192" s="125"/>
      <c r="Q192" s="116"/>
      <c r="R192" s="118"/>
      <c r="S192" s="118"/>
      <c r="T192" s="119"/>
      <c r="U192" s="119"/>
      <c r="V192" s="120"/>
      <c r="W192" s="119"/>
      <c r="X192" s="121"/>
      <c r="Y192" s="121"/>
      <c r="AA192" s="123"/>
      <c r="AB192" s="123"/>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23"/>
      <c r="BV192" s="123"/>
      <c r="BW192" s="123"/>
      <c r="BX192" s="123"/>
      <c r="BY192" s="123"/>
      <c r="BZ192" s="123"/>
      <c r="CA192" s="123"/>
      <c r="CB192" s="123"/>
      <c r="CC192" s="123"/>
      <c r="CD192" s="123"/>
      <c r="CE192" s="123"/>
      <c r="CF192" s="123"/>
      <c r="CG192" s="123"/>
      <c r="CH192" s="123"/>
      <c r="CI192" s="123"/>
      <c r="CJ192" s="123"/>
      <c r="CK192" s="123"/>
      <c r="CL192" s="123"/>
      <c r="CM192" s="123"/>
      <c r="CN192" s="123"/>
      <c r="CO192" s="123"/>
      <c r="CP192" s="123"/>
      <c r="CQ192" s="123"/>
      <c r="CR192" s="123"/>
      <c r="CS192" s="123"/>
      <c r="CT192" s="123"/>
      <c r="CU192" s="123"/>
      <c r="CV192" s="123"/>
      <c r="CW192" s="123"/>
      <c r="CX192" s="123"/>
      <c r="CY192" s="123"/>
      <c r="CZ192" s="123"/>
      <c r="DA192" s="123"/>
      <c r="DB192" s="123"/>
      <c r="DC192" s="123"/>
      <c r="DD192" s="123"/>
      <c r="DE192" s="123"/>
      <c r="DF192" s="123"/>
      <c r="DG192" s="123"/>
      <c r="DH192" s="123"/>
      <c r="DI192" s="123"/>
      <c r="DJ192" s="123"/>
      <c r="DK192" s="123"/>
      <c r="DL192" s="123"/>
      <c r="DM192" s="123"/>
      <c r="DN192" s="123"/>
      <c r="DO192" s="123"/>
      <c r="DP192" s="123"/>
      <c r="DQ192" s="123"/>
      <c r="DR192" s="123"/>
      <c r="DS192" s="123"/>
      <c r="DT192" s="123"/>
      <c r="DU192" s="123"/>
      <c r="DV192" s="123"/>
      <c r="DW192" s="123"/>
      <c r="DX192" s="123"/>
      <c r="DY192" s="123"/>
      <c r="DZ192" s="123"/>
      <c r="EA192" s="123"/>
      <c r="EB192" s="123"/>
      <c r="EC192" s="123"/>
      <c r="ED192" s="123"/>
      <c r="EE192" s="123"/>
      <c r="EF192" s="123"/>
      <c r="EG192" s="123"/>
      <c r="EH192" s="123"/>
      <c r="EI192" s="123"/>
      <c r="EJ192" s="123"/>
      <c r="EK192" s="123"/>
      <c r="EL192" s="123"/>
      <c r="EM192" s="123"/>
      <c r="EN192" s="123"/>
      <c r="EO192" s="123"/>
      <c r="EP192" s="123"/>
      <c r="EQ192" s="123"/>
      <c r="ER192" s="123"/>
      <c r="ES192" s="123"/>
      <c r="ET192" s="123"/>
      <c r="EU192" s="123"/>
      <c r="EV192" s="123"/>
      <c r="EW192" s="123"/>
      <c r="EX192" s="123"/>
      <c r="EY192" s="123"/>
      <c r="EZ192" s="123"/>
      <c r="FA192" s="123"/>
      <c r="FB192" s="123"/>
      <c r="FC192" s="123"/>
      <c r="FD192" s="123"/>
      <c r="FE192" s="123"/>
      <c r="FF192" s="123"/>
      <c r="FG192" s="123"/>
      <c r="FH192" s="123"/>
      <c r="FI192" s="123"/>
      <c r="FJ192" s="123"/>
      <c r="FK192" s="123"/>
      <c r="FL192" s="123"/>
      <c r="FM192" s="123"/>
      <c r="FN192" s="123"/>
      <c r="FO192" s="123"/>
      <c r="FP192" s="123"/>
      <c r="FQ192" s="123"/>
      <c r="FR192" s="123"/>
      <c r="FS192" s="123"/>
      <c r="FT192" s="123"/>
      <c r="FU192" s="123"/>
      <c r="FV192" s="123"/>
      <c r="FW192" s="123"/>
      <c r="FX192" s="123"/>
      <c r="FY192" s="123"/>
      <c r="FZ192" s="123"/>
      <c r="GA192" s="123"/>
      <c r="GB192" s="123"/>
      <c r="GC192" s="123"/>
      <c r="GD192" s="123"/>
      <c r="GE192" s="123"/>
      <c r="GF192" s="123"/>
      <c r="GG192" s="123"/>
      <c r="GH192" s="123"/>
      <c r="GI192" s="123"/>
      <c r="GJ192" s="123"/>
      <c r="GK192" s="123"/>
      <c r="GL192" s="123"/>
      <c r="GM192" s="123"/>
      <c r="GN192" s="123"/>
      <c r="GO192" s="123"/>
      <c r="GP192" s="123"/>
      <c r="GQ192" s="123"/>
      <c r="GR192" s="123"/>
      <c r="GS192" s="123"/>
      <c r="GT192" s="123"/>
      <c r="GU192" s="123"/>
      <c r="GV192" s="123"/>
      <c r="GW192" s="123"/>
      <c r="GX192" s="123"/>
      <c r="GY192" s="123"/>
      <c r="GZ192" s="123"/>
      <c r="HA192" s="123"/>
      <c r="HB192" s="123"/>
      <c r="HC192" s="123"/>
      <c r="HD192" s="123"/>
      <c r="HE192" s="123"/>
      <c r="HF192" s="123"/>
      <c r="HG192" s="123"/>
      <c r="HH192" s="123"/>
      <c r="HI192" s="123"/>
      <c r="HJ192" s="123"/>
      <c r="HK192" s="123"/>
      <c r="HL192" s="123"/>
      <c r="HM192" s="123"/>
      <c r="HN192" s="123"/>
      <c r="HO192" s="123"/>
      <c r="HP192" s="123"/>
      <c r="HQ192" s="123"/>
      <c r="HR192" s="123"/>
      <c r="HS192" s="123"/>
      <c r="HT192" s="123"/>
      <c r="HU192" s="123"/>
      <c r="HV192" s="123"/>
      <c r="HW192" s="123"/>
      <c r="HX192" s="123"/>
      <c r="HY192" s="123"/>
      <c r="HZ192" s="123"/>
      <c r="IA192" s="123"/>
      <c r="IB192" s="123"/>
      <c r="IC192" s="123"/>
      <c r="ID192" s="123"/>
      <c r="IE192" s="123"/>
      <c r="IF192" s="123"/>
      <c r="IG192" s="123"/>
      <c r="IH192" s="123"/>
      <c r="II192" s="123"/>
      <c r="IJ192" s="123"/>
      <c r="IK192" s="123"/>
      <c r="IL192" s="123"/>
      <c r="IM192" s="123"/>
      <c r="IN192" s="123"/>
      <c r="IO192" s="123"/>
      <c r="IP192" s="123"/>
      <c r="IQ192" s="123"/>
      <c r="IR192" s="123"/>
      <c r="IS192" s="123"/>
      <c r="IT192" s="123"/>
      <c r="IU192" s="123"/>
      <c r="IV192" s="123"/>
      <c r="IW192" s="123"/>
      <c r="IX192" s="123"/>
      <c r="IY192" s="123"/>
      <c r="IZ192" s="123"/>
      <c r="JA192" s="123"/>
      <c r="JB192" s="123"/>
      <c r="JC192" s="123"/>
      <c r="JD192" s="123"/>
      <c r="JE192" s="123"/>
      <c r="JF192" s="123"/>
      <c r="JG192" s="123"/>
      <c r="JH192" s="123"/>
      <c r="JI192" s="123"/>
      <c r="JJ192" s="123"/>
      <c r="JK192" s="123"/>
      <c r="JL192" s="123"/>
      <c r="JM192" s="123"/>
      <c r="JN192" s="123"/>
      <c r="JO192" s="123"/>
      <c r="JP192" s="123"/>
      <c r="JQ192" s="123"/>
      <c r="JR192" s="123"/>
      <c r="JS192" s="123"/>
      <c r="JT192" s="123"/>
      <c r="JU192" s="123"/>
      <c r="JV192" s="123"/>
      <c r="JW192" s="123"/>
      <c r="JX192" s="123"/>
      <c r="JY192" s="123"/>
      <c r="JZ192" s="123"/>
      <c r="KA192" s="123"/>
      <c r="KB192" s="123"/>
      <c r="KC192" s="123"/>
      <c r="KD192" s="123"/>
      <c r="KE192" s="123"/>
      <c r="KF192" s="123"/>
      <c r="KG192" s="123"/>
      <c r="KH192" s="123"/>
      <c r="KI192" s="123"/>
      <c r="KJ192" s="123"/>
      <c r="KK192" s="123"/>
      <c r="KL192" s="123"/>
      <c r="KM192" s="123"/>
      <c r="KN192" s="123"/>
      <c r="KO192" s="123"/>
      <c r="KP192" s="123"/>
      <c r="KQ192" s="123"/>
      <c r="KR192" s="123"/>
      <c r="KS192" s="123"/>
      <c r="KT192" s="123"/>
      <c r="KU192" s="123"/>
      <c r="KV192" s="123"/>
      <c r="KW192" s="123"/>
      <c r="KX192" s="123"/>
      <c r="KY192" s="123"/>
      <c r="KZ192" s="123"/>
      <c r="LA192" s="123"/>
      <c r="LB192" s="123"/>
      <c r="LC192" s="123"/>
      <c r="LD192" s="123"/>
      <c r="LE192" s="123"/>
      <c r="LF192" s="123"/>
      <c r="LG192" s="123"/>
      <c r="LH192" s="123"/>
      <c r="LI192" s="123"/>
      <c r="LJ192" s="123"/>
      <c r="LK192" s="123"/>
      <c r="LL192" s="123"/>
      <c r="LM192" s="123"/>
      <c r="LN192" s="123"/>
      <c r="LO192" s="123"/>
      <c r="LP192" s="123"/>
      <c r="LQ192" s="123"/>
      <c r="LR192" s="123"/>
      <c r="LS192" s="123"/>
      <c r="LT192" s="123"/>
      <c r="LU192" s="123"/>
      <c r="LV192" s="123"/>
      <c r="LW192" s="123"/>
      <c r="LX192" s="123"/>
      <c r="LY192" s="123"/>
      <c r="LZ192" s="123"/>
      <c r="MA192" s="123"/>
      <c r="MB192" s="123"/>
      <c r="MC192" s="123"/>
      <c r="MD192" s="123"/>
      <c r="ME192" s="123"/>
      <c r="MF192" s="123"/>
      <c r="MG192" s="123"/>
      <c r="MH192" s="123"/>
      <c r="MI192" s="123"/>
      <c r="MJ192" s="123"/>
      <c r="MK192" s="123"/>
      <c r="ML192" s="123"/>
      <c r="MM192" s="123"/>
      <c r="MN192" s="123"/>
      <c r="MO192" s="123"/>
      <c r="MP192" s="123"/>
      <c r="MQ192" s="123"/>
      <c r="MR192" s="123"/>
      <c r="MS192" s="123"/>
      <c r="MT192" s="123"/>
      <c r="MU192" s="123"/>
      <c r="MV192" s="123"/>
      <c r="MW192" s="123"/>
      <c r="MX192" s="123"/>
      <c r="MY192" s="123"/>
      <c r="MZ192" s="123"/>
      <c r="NA192" s="123"/>
      <c r="NB192" s="123"/>
      <c r="NC192" s="123"/>
      <c r="ND192" s="123"/>
      <c r="NE192" s="123"/>
      <c r="NF192" s="123"/>
      <c r="NG192" s="123"/>
      <c r="NH192" s="123"/>
      <c r="NI192" s="123"/>
      <c r="NJ192" s="123"/>
      <c r="NK192" s="123"/>
      <c r="NL192" s="123"/>
      <c r="NM192" s="123"/>
      <c r="NN192" s="123"/>
      <c r="NO192" s="123"/>
      <c r="NP192" s="123"/>
      <c r="NQ192" s="123"/>
      <c r="NR192" s="123"/>
      <c r="NS192" s="123"/>
      <c r="NT192" s="123"/>
      <c r="NU192" s="123"/>
      <c r="NV192" s="123"/>
      <c r="NW192" s="123"/>
      <c r="NX192" s="123"/>
      <c r="NY192" s="123"/>
      <c r="NZ192" s="123"/>
    </row>
    <row r="193" spans="1:390" s="122" customFormat="1" ht="12">
      <c r="A193" s="138"/>
      <c r="B193" s="138"/>
      <c r="C193" s="139"/>
      <c r="D193" s="110"/>
      <c r="E193" s="111"/>
      <c r="F193" s="112"/>
      <c r="G193" s="113"/>
      <c r="H193" s="113"/>
      <c r="I193" s="114"/>
      <c r="J193" s="114"/>
      <c r="K193" s="114"/>
      <c r="L193" s="115"/>
      <c r="M193" s="115"/>
      <c r="N193" s="116"/>
      <c r="O193" s="116"/>
      <c r="P193" s="117"/>
      <c r="Q193" s="116"/>
      <c r="R193" s="118"/>
      <c r="S193" s="118"/>
      <c r="T193" s="119"/>
      <c r="U193" s="119"/>
      <c r="V193" s="120"/>
      <c r="W193" s="119"/>
      <c r="X193" s="121"/>
      <c r="Y193" s="121"/>
      <c r="AA193" s="123"/>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23"/>
      <c r="BV193" s="123"/>
      <c r="BW193" s="123"/>
      <c r="BX193" s="123"/>
      <c r="BY193" s="123"/>
      <c r="BZ193" s="123"/>
      <c r="CA193" s="123"/>
      <c r="CB193" s="123"/>
      <c r="CC193" s="123"/>
      <c r="CD193" s="123"/>
      <c r="CE193" s="123"/>
      <c r="CF193" s="123"/>
      <c r="CG193" s="123"/>
      <c r="CH193" s="123"/>
      <c r="CI193" s="123"/>
      <c r="CJ193" s="123"/>
      <c r="CK193" s="123"/>
      <c r="CL193" s="123"/>
      <c r="CM193" s="123"/>
      <c r="CN193" s="123"/>
      <c r="CO193" s="123"/>
      <c r="CP193" s="123"/>
      <c r="CQ193" s="123"/>
      <c r="CR193" s="123"/>
      <c r="CS193" s="123"/>
      <c r="CT193" s="123"/>
      <c r="CU193" s="123"/>
      <c r="CV193" s="123"/>
      <c r="CW193" s="123"/>
      <c r="CX193" s="123"/>
      <c r="CY193" s="123"/>
      <c r="CZ193" s="123"/>
      <c r="DA193" s="123"/>
      <c r="DB193" s="123"/>
      <c r="DC193" s="123"/>
      <c r="DD193" s="123"/>
      <c r="DE193" s="123"/>
      <c r="DF193" s="123"/>
      <c r="DG193" s="123"/>
      <c r="DH193" s="123"/>
      <c r="DI193" s="123"/>
      <c r="DJ193" s="123"/>
      <c r="DK193" s="123"/>
      <c r="DL193" s="123"/>
      <c r="DM193" s="123"/>
      <c r="DN193" s="123"/>
      <c r="DO193" s="123"/>
      <c r="DP193" s="123"/>
      <c r="DQ193" s="123"/>
      <c r="DR193" s="123"/>
      <c r="DS193" s="123"/>
      <c r="DT193" s="123"/>
      <c r="DU193" s="123"/>
      <c r="DV193" s="123"/>
      <c r="DW193" s="123"/>
      <c r="DX193" s="123"/>
      <c r="DY193" s="123"/>
      <c r="DZ193" s="123"/>
      <c r="EA193" s="123"/>
      <c r="EB193" s="123"/>
      <c r="EC193" s="123"/>
      <c r="ED193" s="123"/>
      <c r="EE193" s="123"/>
      <c r="EF193" s="123"/>
      <c r="EG193" s="123"/>
      <c r="EH193" s="123"/>
      <c r="EI193" s="123"/>
      <c r="EJ193" s="123"/>
      <c r="EK193" s="123"/>
      <c r="EL193" s="123"/>
      <c r="EM193" s="123"/>
      <c r="EN193" s="123"/>
      <c r="EO193" s="123"/>
      <c r="EP193" s="123"/>
      <c r="EQ193" s="123"/>
      <c r="ER193" s="123"/>
      <c r="ES193" s="123"/>
      <c r="ET193" s="123"/>
      <c r="EU193" s="123"/>
      <c r="EV193" s="123"/>
      <c r="EW193" s="123"/>
      <c r="EX193" s="123"/>
      <c r="EY193" s="123"/>
      <c r="EZ193" s="123"/>
      <c r="FA193" s="123"/>
      <c r="FB193" s="123"/>
      <c r="FC193" s="123"/>
      <c r="FD193" s="123"/>
      <c r="FE193" s="123"/>
      <c r="FF193" s="123"/>
      <c r="FG193" s="123"/>
      <c r="FH193" s="123"/>
      <c r="FI193" s="123"/>
      <c r="FJ193" s="123"/>
      <c r="FK193" s="123"/>
      <c r="FL193" s="123"/>
      <c r="FM193" s="123"/>
      <c r="FN193" s="123"/>
      <c r="FO193" s="123"/>
      <c r="FP193" s="123"/>
      <c r="FQ193" s="123"/>
      <c r="FR193" s="123"/>
      <c r="FS193" s="123"/>
      <c r="FT193" s="123"/>
      <c r="FU193" s="123"/>
      <c r="FV193" s="123"/>
      <c r="FW193" s="123"/>
      <c r="FX193" s="123"/>
      <c r="FY193" s="123"/>
      <c r="FZ193" s="123"/>
      <c r="GA193" s="123"/>
      <c r="GB193" s="123"/>
      <c r="GC193" s="123"/>
      <c r="GD193" s="123"/>
      <c r="GE193" s="123"/>
      <c r="GF193" s="123"/>
      <c r="GG193" s="123"/>
      <c r="GH193" s="123"/>
      <c r="GI193" s="123"/>
      <c r="GJ193" s="123"/>
      <c r="GK193" s="123"/>
      <c r="GL193" s="123"/>
      <c r="GM193" s="123"/>
      <c r="GN193" s="123"/>
      <c r="GO193" s="123"/>
      <c r="GP193" s="123"/>
      <c r="GQ193" s="123"/>
      <c r="GR193" s="123"/>
      <c r="GS193" s="123"/>
      <c r="GT193" s="123"/>
      <c r="GU193" s="123"/>
      <c r="GV193" s="123"/>
      <c r="GW193" s="123"/>
      <c r="GX193" s="123"/>
      <c r="GY193" s="123"/>
      <c r="GZ193" s="123"/>
      <c r="HA193" s="123"/>
      <c r="HB193" s="123"/>
      <c r="HC193" s="123"/>
      <c r="HD193" s="123"/>
      <c r="HE193" s="123"/>
      <c r="HF193" s="123"/>
      <c r="HG193" s="123"/>
      <c r="HH193" s="123"/>
      <c r="HI193" s="123"/>
      <c r="HJ193" s="123"/>
      <c r="HK193" s="123"/>
      <c r="HL193" s="123"/>
      <c r="HM193" s="123"/>
      <c r="HN193" s="123"/>
      <c r="HO193" s="123"/>
      <c r="HP193" s="123"/>
      <c r="HQ193" s="123"/>
      <c r="HR193" s="123"/>
      <c r="HS193" s="123"/>
      <c r="HT193" s="123"/>
      <c r="HU193" s="123"/>
      <c r="HV193" s="123"/>
      <c r="HW193" s="123"/>
      <c r="HX193" s="123"/>
      <c r="HY193" s="123"/>
      <c r="HZ193" s="123"/>
      <c r="IA193" s="123"/>
      <c r="IB193" s="123"/>
      <c r="IC193" s="123"/>
      <c r="ID193" s="123"/>
      <c r="IE193" s="123"/>
      <c r="IF193" s="123"/>
      <c r="IG193" s="123"/>
      <c r="IH193" s="123"/>
      <c r="II193" s="123"/>
      <c r="IJ193" s="123"/>
      <c r="IK193" s="123"/>
      <c r="IL193" s="123"/>
      <c r="IM193" s="123"/>
      <c r="IN193" s="123"/>
      <c r="IO193" s="123"/>
      <c r="IP193" s="123"/>
      <c r="IQ193" s="123"/>
      <c r="IR193" s="123"/>
      <c r="IS193" s="123"/>
      <c r="IT193" s="123"/>
      <c r="IU193" s="123"/>
      <c r="IV193" s="123"/>
      <c r="IW193" s="123"/>
      <c r="IX193" s="123"/>
      <c r="IY193" s="123"/>
      <c r="IZ193" s="123"/>
      <c r="JA193" s="123"/>
      <c r="JB193" s="123"/>
      <c r="JC193" s="123"/>
      <c r="JD193" s="123"/>
      <c r="JE193" s="123"/>
      <c r="JF193" s="123"/>
      <c r="JG193" s="123"/>
      <c r="JH193" s="123"/>
      <c r="JI193" s="123"/>
      <c r="JJ193" s="123"/>
      <c r="JK193" s="123"/>
      <c r="JL193" s="123"/>
      <c r="JM193" s="123"/>
      <c r="JN193" s="123"/>
      <c r="JO193" s="123"/>
      <c r="JP193" s="123"/>
      <c r="JQ193" s="123"/>
      <c r="JR193" s="123"/>
      <c r="JS193" s="123"/>
      <c r="JT193" s="123"/>
      <c r="JU193" s="123"/>
      <c r="JV193" s="123"/>
      <c r="JW193" s="123"/>
      <c r="JX193" s="123"/>
      <c r="JY193" s="123"/>
      <c r="JZ193" s="123"/>
      <c r="KA193" s="123"/>
      <c r="KB193" s="123"/>
      <c r="KC193" s="123"/>
      <c r="KD193" s="123"/>
      <c r="KE193" s="123"/>
      <c r="KF193" s="123"/>
      <c r="KG193" s="123"/>
      <c r="KH193" s="123"/>
      <c r="KI193" s="123"/>
      <c r="KJ193" s="123"/>
      <c r="KK193" s="123"/>
      <c r="KL193" s="123"/>
      <c r="KM193" s="123"/>
      <c r="KN193" s="123"/>
      <c r="KO193" s="123"/>
      <c r="KP193" s="123"/>
      <c r="KQ193" s="123"/>
      <c r="KR193" s="123"/>
      <c r="KS193" s="123"/>
      <c r="KT193" s="123"/>
      <c r="KU193" s="123"/>
      <c r="KV193" s="123"/>
      <c r="KW193" s="123"/>
      <c r="KX193" s="123"/>
      <c r="KY193" s="123"/>
      <c r="KZ193" s="123"/>
      <c r="LA193" s="123"/>
      <c r="LB193" s="123"/>
      <c r="LC193" s="123"/>
      <c r="LD193" s="123"/>
      <c r="LE193" s="123"/>
      <c r="LF193" s="123"/>
      <c r="LG193" s="123"/>
      <c r="LH193" s="123"/>
      <c r="LI193" s="123"/>
      <c r="LJ193" s="123"/>
      <c r="LK193" s="123"/>
      <c r="LL193" s="123"/>
      <c r="LM193" s="123"/>
      <c r="LN193" s="123"/>
      <c r="LO193" s="123"/>
      <c r="LP193" s="123"/>
      <c r="LQ193" s="123"/>
      <c r="LR193" s="123"/>
      <c r="LS193" s="123"/>
      <c r="LT193" s="123"/>
      <c r="LU193" s="123"/>
      <c r="LV193" s="123"/>
      <c r="LW193" s="123"/>
      <c r="LX193" s="123"/>
      <c r="LY193" s="123"/>
      <c r="LZ193" s="123"/>
      <c r="MA193" s="123"/>
      <c r="MB193" s="123"/>
      <c r="MC193" s="123"/>
      <c r="MD193" s="123"/>
      <c r="ME193" s="123"/>
      <c r="MF193" s="123"/>
      <c r="MG193" s="123"/>
      <c r="MH193" s="123"/>
      <c r="MI193" s="123"/>
      <c r="MJ193" s="123"/>
      <c r="MK193" s="123"/>
      <c r="ML193" s="123"/>
      <c r="MM193" s="123"/>
      <c r="MN193" s="123"/>
      <c r="MO193" s="123"/>
      <c r="MP193" s="123"/>
      <c r="MQ193" s="123"/>
      <c r="MR193" s="123"/>
      <c r="MS193" s="123"/>
      <c r="MT193" s="123"/>
      <c r="MU193" s="123"/>
      <c r="MV193" s="123"/>
      <c r="MW193" s="123"/>
      <c r="MX193" s="123"/>
      <c r="MY193" s="123"/>
      <c r="MZ193" s="123"/>
      <c r="NA193" s="123"/>
      <c r="NB193" s="123"/>
      <c r="NC193" s="123"/>
      <c r="ND193" s="123"/>
      <c r="NE193" s="123"/>
      <c r="NF193" s="123"/>
      <c r="NG193" s="123"/>
      <c r="NH193" s="123"/>
      <c r="NI193" s="123"/>
      <c r="NJ193" s="123"/>
      <c r="NK193" s="123"/>
      <c r="NL193" s="123"/>
      <c r="NM193" s="123"/>
      <c r="NN193" s="123"/>
      <c r="NO193" s="123"/>
      <c r="NP193" s="123"/>
      <c r="NQ193" s="123"/>
      <c r="NR193" s="123"/>
      <c r="NS193" s="123"/>
      <c r="NT193" s="123"/>
      <c r="NU193" s="123"/>
      <c r="NV193" s="123"/>
      <c r="NW193" s="123"/>
      <c r="NX193" s="123"/>
      <c r="NY193" s="123"/>
      <c r="NZ193" s="123"/>
    </row>
    <row r="194" spans="1:390" s="122" customFormat="1" ht="12">
      <c r="A194" s="138"/>
      <c r="B194" s="138"/>
      <c r="C194" s="139"/>
      <c r="D194" s="110"/>
      <c r="E194" s="111"/>
      <c r="F194" s="113"/>
      <c r="G194" s="113"/>
      <c r="H194" s="113"/>
      <c r="I194" s="114"/>
      <c r="J194" s="114"/>
      <c r="K194" s="114"/>
      <c r="L194" s="115"/>
      <c r="M194" s="115"/>
      <c r="N194" s="124"/>
      <c r="O194" s="124"/>
      <c r="P194" s="125"/>
      <c r="Q194" s="116"/>
      <c r="R194" s="118"/>
      <c r="S194" s="118"/>
      <c r="T194" s="119"/>
      <c r="U194" s="119"/>
      <c r="V194" s="120"/>
      <c r="W194" s="119"/>
      <c r="X194" s="121"/>
      <c r="Y194" s="121"/>
      <c r="AA194" s="123"/>
      <c r="AB194" s="123"/>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23"/>
      <c r="BV194" s="123"/>
      <c r="BW194" s="123"/>
      <c r="BX194" s="123"/>
      <c r="BY194" s="123"/>
      <c r="BZ194" s="123"/>
      <c r="CA194" s="123"/>
      <c r="CB194" s="123"/>
      <c r="CC194" s="123"/>
      <c r="CD194" s="123"/>
      <c r="CE194" s="123"/>
      <c r="CF194" s="123"/>
      <c r="CG194" s="123"/>
      <c r="CH194" s="123"/>
      <c r="CI194" s="123"/>
      <c r="CJ194" s="123"/>
      <c r="CK194" s="123"/>
      <c r="CL194" s="123"/>
      <c r="CM194" s="123"/>
      <c r="CN194" s="123"/>
      <c r="CO194" s="123"/>
      <c r="CP194" s="123"/>
      <c r="CQ194" s="123"/>
      <c r="CR194" s="123"/>
      <c r="CS194" s="123"/>
      <c r="CT194" s="123"/>
      <c r="CU194" s="123"/>
      <c r="CV194" s="123"/>
      <c r="CW194" s="123"/>
      <c r="CX194" s="123"/>
      <c r="CY194" s="123"/>
      <c r="CZ194" s="123"/>
      <c r="DA194" s="123"/>
      <c r="DB194" s="123"/>
      <c r="DC194" s="123"/>
      <c r="DD194" s="123"/>
      <c r="DE194" s="123"/>
      <c r="DF194" s="123"/>
      <c r="DG194" s="123"/>
      <c r="DH194" s="123"/>
      <c r="DI194" s="123"/>
      <c r="DJ194" s="123"/>
      <c r="DK194" s="123"/>
      <c r="DL194" s="123"/>
      <c r="DM194" s="123"/>
      <c r="DN194" s="123"/>
      <c r="DO194" s="123"/>
      <c r="DP194" s="123"/>
      <c r="DQ194" s="123"/>
      <c r="DR194" s="123"/>
      <c r="DS194" s="123"/>
      <c r="DT194" s="123"/>
      <c r="DU194" s="123"/>
      <c r="DV194" s="123"/>
      <c r="DW194" s="123"/>
      <c r="DX194" s="123"/>
      <c r="DY194" s="123"/>
      <c r="DZ194" s="123"/>
      <c r="EA194" s="123"/>
      <c r="EB194" s="123"/>
      <c r="EC194" s="123"/>
      <c r="ED194" s="123"/>
      <c r="EE194" s="123"/>
      <c r="EF194" s="123"/>
      <c r="EG194" s="123"/>
      <c r="EH194" s="123"/>
      <c r="EI194" s="123"/>
      <c r="EJ194" s="123"/>
      <c r="EK194" s="123"/>
      <c r="EL194" s="123"/>
      <c r="EM194" s="123"/>
      <c r="EN194" s="123"/>
      <c r="EO194" s="123"/>
      <c r="EP194" s="123"/>
      <c r="EQ194" s="123"/>
      <c r="ER194" s="123"/>
      <c r="ES194" s="123"/>
      <c r="ET194" s="123"/>
      <c r="EU194" s="123"/>
      <c r="EV194" s="123"/>
      <c r="EW194" s="123"/>
      <c r="EX194" s="123"/>
      <c r="EY194" s="123"/>
      <c r="EZ194" s="123"/>
      <c r="FA194" s="123"/>
      <c r="FB194" s="123"/>
      <c r="FC194" s="123"/>
      <c r="FD194" s="123"/>
      <c r="FE194" s="123"/>
      <c r="FF194" s="123"/>
      <c r="FG194" s="123"/>
      <c r="FH194" s="123"/>
      <c r="FI194" s="123"/>
      <c r="FJ194" s="123"/>
      <c r="FK194" s="123"/>
      <c r="FL194" s="123"/>
      <c r="FM194" s="123"/>
      <c r="FN194" s="123"/>
      <c r="FO194" s="123"/>
      <c r="FP194" s="123"/>
      <c r="FQ194" s="123"/>
      <c r="FR194" s="123"/>
      <c r="FS194" s="123"/>
      <c r="FT194" s="123"/>
      <c r="FU194" s="123"/>
      <c r="FV194" s="123"/>
      <c r="FW194" s="123"/>
      <c r="FX194" s="123"/>
      <c r="FY194" s="123"/>
      <c r="FZ194" s="123"/>
      <c r="GA194" s="123"/>
      <c r="GB194" s="123"/>
      <c r="GC194" s="123"/>
      <c r="GD194" s="123"/>
      <c r="GE194" s="123"/>
      <c r="GF194" s="123"/>
      <c r="GG194" s="123"/>
      <c r="GH194" s="123"/>
      <c r="GI194" s="123"/>
      <c r="GJ194" s="123"/>
      <c r="GK194" s="123"/>
      <c r="GL194" s="123"/>
      <c r="GM194" s="123"/>
      <c r="GN194" s="123"/>
      <c r="GO194" s="123"/>
      <c r="GP194" s="123"/>
      <c r="GQ194" s="123"/>
      <c r="GR194" s="123"/>
      <c r="GS194" s="123"/>
      <c r="GT194" s="123"/>
      <c r="GU194" s="123"/>
      <c r="GV194" s="123"/>
      <c r="GW194" s="123"/>
      <c r="GX194" s="123"/>
      <c r="GY194" s="123"/>
      <c r="GZ194" s="123"/>
      <c r="HA194" s="123"/>
      <c r="HB194" s="123"/>
      <c r="HC194" s="123"/>
      <c r="HD194" s="123"/>
      <c r="HE194" s="123"/>
      <c r="HF194" s="123"/>
      <c r="HG194" s="123"/>
      <c r="HH194" s="123"/>
      <c r="HI194" s="123"/>
      <c r="HJ194" s="123"/>
      <c r="HK194" s="123"/>
      <c r="HL194" s="123"/>
      <c r="HM194" s="123"/>
      <c r="HN194" s="123"/>
      <c r="HO194" s="123"/>
      <c r="HP194" s="123"/>
      <c r="HQ194" s="123"/>
      <c r="HR194" s="123"/>
      <c r="HS194" s="123"/>
      <c r="HT194" s="123"/>
      <c r="HU194" s="123"/>
      <c r="HV194" s="123"/>
      <c r="HW194" s="123"/>
      <c r="HX194" s="123"/>
      <c r="HY194" s="123"/>
      <c r="HZ194" s="123"/>
      <c r="IA194" s="123"/>
      <c r="IB194" s="123"/>
      <c r="IC194" s="123"/>
      <c r="ID194" s="123"/>
      <c r="IE194" s="123"/>
      <c r="IF194" s="123"/>
      <c r="IG194" s="123"/>
      <c r="IH194" s="123"/>
      <c r="II194" s="123"/>
      <c r="IJ194" s="123"/>
      <c r="IK194" s="123"/>
      <c r="IL194" s="123"/>
      <c r="IM194" s="123"/>
      <c r="IN194" s="123"/>
      <c r="IO194" s="123"/>
      <c r="IP194" s="123"/>
      <c r="IQ194" s="123"/>
      <c r="IR194" s="123"/>
      <c r="IS194" s="123"/>
      <c r="IT194" s="123"/>
      <c r="IU194" s="123"/>
      <c r="IV194" s="123"/>
      <c r="IW194" s="123"/>
      <c r="IX194" s="123"/>
      <c r="IY194" s="123"/>
      <c r="IZ194" s="123"/>
      <c r="JA194" s="123"/>
      <c r="JB194" s="123"/>
      <c r="JC194" s="123"/>
      <c r="JD194" s="123"/>
      <c r="JE194" s="123"/>
      <c r="JF194" s="123"/>
      <c r="JG194" s="123"/>
      <c r="JH194" s="123"/>
      <c r="JI194" s="123"/>
      <c r="JJ194" s="123"/>
      <c r="JK194" s="123"/>
      <c r="JL194" s="123"/>
      <c r="JM194" s="123"/>
      <c r="JN194" s="123"/>
      <c r="JO194" s="123"/>
      <c r="JP194" s="123"/>
      <c r="JQ194" s="123"/>
      <c r="JR194" s="123"/>
      <c r="JS194" s="123"/>
      <c r="JT194" s="123"/>
      <c r="JU194" s="123"/>
      <c r="JV194" s="123"/>
      <c r="JW194" s="123"/>
      <c r="JX194" s="123"/>
      <c r="JY194" s="123"/>
      <c r="JZ194" s="123"/>
      <c r="KA194" s="123"/>
      <c r="KB194" s="123"/>
      <c r="KC194" s="123"/>
      <c r="KD194" s="123"/>
      <c r="KE194" s="123"/>
      <c r="KF194" s="123"/>
      <c r="KG194" s="123"/>
      <c r="KH194" s="123"/>
      <c r="KI194" s="123"/>
      <c r="KJ194" s="123"/>
      <c r="KK194" s="123"/>
      <c r="KL194" s="123"/>
      <c r="KM194" s="123"/>
      <c r="KN194" s="123"/>
      <c r="KO194" s="123"/>
      <c r="KP194" s="123"/>
      <c r="KQ194" s="123"/>
      <c r="KR194" s="123"/>
      <c r="KS194" s="123"/>
      <c r="KT194" s="123"/>
      <c r="KU194" s="123"/>
      <c r="KV194" s="123"/>
      <c r="KW194" s="123"/>
      <c r="KX194" s="123"/>
      <c r="KY194" s="123"/>
      <c r="KZ194" s="123"/>
      <c r="LA194" s="123"/>
      <c r="LB194" s="123"/>
      <c r="LC194" s="123"/>
      <c r="LD194" s="123"/>
      <c r="LE194" s="123"/>
      <c r="LF194" s="123"/>
      <c r="LG194" s="123"/>
      <c r="LH194" s="123"/>
      <c r="LI194" s="123"/>
      <c r="LJ194" s="123"/>
      <c r="LK194" s="123"/>
      <c r="LL194" s="123"/>
      <c r="LM194" s="123"/>
      <c r="LN194" s="123"/>
      <c r="LO194" s="123"/>
      <c r="LP194" s="123"/>
      <c r="LQ194" s="123"/>
      <c r="LR194" s="123"/>
      <c r="LS194" s="123"/>
      <c r="LT194" s="123"/>
      <c r="LU194" s="123"/>
      <c r="LV194" s="123"/>
      <c r="LW194" s="123"/>
      <c r="LX194" s="123"/>
      <c r="LY194" s="123"/>
      <c r="LZ194" s="123"/>
      <c r="MA194" s="123"/>
      <c r="MB194" s="123"/>
      <c r="MC194" s="123"/>
      <c r="MD194" s="123"/>
      <c r="ME194" s="123"/>
      <c r="MF194" s="123"/>
      <c r="MG194" s="123"/>
      <c r="MH194" s="123"/>
      <c r="MI194" s="123"/>
      <c r="MJ194" s="123"/>
      <c r="MK194" s="123"/>
      <c r="ML194" s="123"/>
      <c r="MM194" s="123"/>
      <c r="MN194" s="123"/>
      <c r="MO194" s="123"/>
      <c r="MP194" s="123"/>
      <c r="MQ194" s="123"/>
      <c r="MR194" s="123"/>
      <c r="MS194" s="123"/>
      <c r="MT194" s="123"/>
      <c r="MU194" s="123"/>
      <c r="MV194" s="123"/>
      <c r="MW194" s="123"/>
      <c r="MX194" s="123"/>
      <c r="MY194" s="123"/>
      <c r="MZ194" s="123"/>
      <c r="NA194" s="123"/>
      <c r="NB194" s="123"/>
      <c r="NC194" s="123"/>
      <c r="ND194" s="123"/>
      <c r="NE194" s="123"/>
      <c r="NF194" s="123"/>
      <c r="NG194" s="123"/>
      <c r="NH194" s="123"/>
      <c r="NI194" s="123"/>
      <c r="NJ194" s="123"/>
      <c r="NK194" s="123"/>
      <c r="NL194" s="123"/>
      <c r="NM194" s="123"/>
      <c r="NN194" s="123"/>
      <c r="NO194" s="123"/>
      <c r="NP194" s="123"/>
      <c r="NQ194" s="123"/>
      <c r="NR194" s="123"/>
      <c r="NS194" s="123"/>
      <c r="NT194" s="123"/>
      <c r="NU194" s="123"/>
      <c r="NV194" s="123"/>
      <c r="NW194" s="123"/>
      <c r="NX194" s="123"/>
      <c r="NY194" s="123"/>
      <c r="NZ194" s="123"/>
    </row>
    <row r="195" spans="1:390" s="122" customFormat="1" ht="12">
      <c r="A195" s="138"/>
      <c r="B195" s="138"/>
      <c r="C195" s="139"/>
      <c r="D195" s="110"/>
      <c r="E195" s="111"/>
      <c r="F195" s="113"/>
      <c r="G195" s="113"/>
      <c r="H195" s="113"/>
      <c r="I195" s="114"/>
      <c r="J195" s="114"/>
      <c r="K195" s="114"/>
      <c r="L195" s="115"/>
      <c r="M195" s="115"/>
      <c r="N195" s="124"/>
      <c r="O195" s="124"/>
      <c r="P195" s="125"/>
      <c r="Q195" s="116"/>
      <c r="R195" s="118"/>
      <c r="S195" s="118"/>
      <c r="T195" s="119"/>
      <c r="U195" s="119"/>
      <c r="V195" s="120"/>
      <c r="W195" s="119"/>
      <c r="X195" s="121"/>
      <c r="Y195" s="121"/>
      <c r="AA195" s="123"/>
      <c r="AB195" s="123"/>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c r="HG195" s="123"/>
      <c r="HH195" s="123"/>
      <c r="HI195" s="123"/>
      <c r="HJ195" s="123"/>
      <c r="HK195" s="123"/>
      <c r="HL195" s="123"/>
      <c r="HM195" s="123"/>
      <c r="HN195" s="123"/>
      <c r="HO195" s="123"/>
      <c r="HP195" s="123"/>
      <c r="HQ195" s="123"/>
      <c r="HR195" s="123"/>
      <c r="HS195" s="123"/>
      <c r="HT195" s="123"/>
      <c r="HU195" s="123"/>
      <c r="HV195" s="123"/>
      <c r="HW195" s="123"/>
      <c r="HX195" s="123"/>
      <c r="HY195" s="123"/>
      <c r="HZ195" s="123"/>
      <c r="IA195" s="123"/>
      <c r="IB195" s="123"/>
      <c r="IC195" s="123"/>
      <c r="ID195" s="123"/>
      <c r="IE195" s="123"/>
      <c r="IF195" s="123"/>
      <c r="IG195" s="123"/>
      <c r="IH195" s="123"/>
      <c r="II195" s="123"/>
      <c r="IJ195" s="123"/>
      <c r="IK195" s="123"/>
      <c r="IL195" s="123"/>
      <c r="IM195" s="123"/>
      <c r="IN195" s="123"/>
      <c r="IO195" s="123"/>
      <c r="IP195" s="123"/>
      <c r="IQ195" s="123"/>
      <c r="IR195" s="123"/>
      <c r="IS195" s="123"/>
      <c r="IT195" s="123"/>
      <c r="IU195" s="123"/>
      <c r="IV195" s="123"/>
      <c r="IW195" s="123"/>
      <c r="IX195" s="123"/>
      <c r="IY195" s="123"/>
      <c r="IZ195" s="123"/>
      <c r="JA195" s="123"/>
      <c r="JB195" s="123"/>
      <c r="JC195" s="123"/>
      <c r="JD195" s="123"/>
      <c r="JE195" s="123"/>
      <c r="JF195" s="123"/>
      <c r="JG195" s="123"/>
      <c r="JH195" s="123"/>
      <c r="JI195" s="123"/>
      <c r="JJ195" s="123"/>
      <c r="JK195" s="123"/>
      <c r="JL195" s="123"/>
      <c r="JM195" s="123"/>
      <c r="JN195" s="123"/>
      <c r="JO195" s="123"/>
      <c r="JP195" s="123"/>
      <c r="JQ195" s="123"/>
      <c r="JR195" s="123"/>
      <c r="JS195" s="123"/>
      <c r="JT195" s="123"/>
      <c r="JU195" s="123"/>
      <c r="JV195" s="123"/>
      <c r="JW195" s="123"/>
      <c r="JX195" s="123"/>
      <c r="JY195" s="123"/>
      <c r="JZ195" s="123"/>
      <c r="KA195" s="123"/>
      <c r="KB195" s="123"/>
      <c r="KC195" s="123"/>
      <c r="KD195" s="123"/>
      <c r="KE195" s="123"/>
      <c r="KF195" s="123"/>
      <c r="KG195" s="123"/>
      <c r="KH195" s="123"/>
      <c r="KI195" s="123"/>
      <c r="KJ195" s="123"/>
      <c r="KK195" s="123"/>
      <c r="KL195" s="123"/>
      <c r="KM195" s="123"/>
      <c r="KN195" s="123"/>
      <c r="KO195" s="123"/>
      <c r="KP195" s="123"/>
      <c r="KQ195" s="123"/>
      <c r="KR195" s="123"/>
      <c r="KS195" s="123"/>
      <c r="KT195" s="123"/>
      <c r="KU195" s="123"/>
      <c r="KV195" s="123"/>
      <c r="KW195" s="123"/>
      <c r="KX195" s="123"/>
      <c r="KY195" s="123"/>
      <c r="KZ195" s="123"/>
      <c r="LA195" s="123"/>
      <c r="LB195" s="123"/>
      <c r="LC195" s="123"/>
      <c r="LD195" s="123"/>
      <c r="LE195" s="123"/>
      <c r="LF195" s="123"/>
      <c r="LG195" s="123"/>
      <c r="LH195" s="123"/>
      <c r="LI195" s="123"/>
      <c r="LJ195" s="123"/>
      <c r="LK195" s="123"/>
      <c r="LL195" s="123"/>
      <c r="LM195" s="123"/>
      <c r="LN195" s="123"/>
      <c r="LO195" s="123"/>
      <c r="LP195" s="123"/>
      <c r="LQ195" s="123"/>
      <c r="LR195" s="123"/>
      <c r="LS195" s="123"/>
      <c r="LT195" s="123"/>
      <c r="LU195" s="123"/>
      <c r="LV195" s="123"/>
      <c r="LW195" s="123"/>
      <c r="LX195" s="123"/>
      <c r="LY195" s="123"/>
      <c r="LZ195" s="123"/>
      <c r="MA195" s="123"/>
      <c r="MB195" s="123"/>
      <c r="MC195" s="123"/>
      <c r="MD195" s="123"/>
      <c r="ME195" s="123"/>
      <c r="MF195" s="123"/>
      <c r="MG195" s="123"/>
      <c r="MH195" s="123"/>
      <c r="MI195" s="123"/>
      <c r="MJ195" s="123"/>
      <c r="MK195" s="123"/>
      <c r="ML195" s="123"/>
      <c r="MM195" s="123"/>
      <c r="MN195" s="123"/>
      <c r="MO195" s="123"/>
      <c r="MP195" s="123"/>
      <c r="MQ195" s="123"/>
      <c r="MR195" s="123"/>
      <c r="MS195" s="123"/>
      <c r="MT195" s="123"/>
      <c r="MU195" s="123"/>
      <c r="MV195" s="123"/>
      <c r="MW195" s="123"/>
      <c r="MX195" s="123"/>
      <c r="MY195" s="123"/>
      <c r="MZ195" s="123"/>
      <c r="NA195" s="123"/>
      <c r="NB195" s="123"/>
      <c r="NC195" s="123"/>
      <c r="ND195" s="123"/>
      <c r="NE195" s="123"/>
      <c r="NF195" s="123"/>
      <c r="NG195" s="123"/>
      <c r="NH195" s="123"/>
      <c r="NI195" s="123"/>
      <c r="NJ195" s="123"/>
      <c r="NK195" s="123"/>
      <c r="NL195" s="123"/>
      <c r="NM195" s="123"/>
      <c r="NN195" s="123"/>
      <c r="NO195" s="123"/>
      <c r="NP195" s="123"/>
      <c r="NQ195" s="123"/>
      <c r="NR195" s="123"/>
      <c r="NS195" s="123"/>
      <c r="NT195" s="123"/>
      <c r="NU195" s="123"/>
      <c r="NV195" s="123"/>
      <c r="NW195" s="123"/>
      <c r="NX195" s="123"/>
      <c r="NY195" s="123"/>
      <c r="NZ195" s="123"/>
    </row>
    <row r="196" spans="1:390" s="122" customFormat="1" ht="12">
      <c r="A196" s="138"/>
      <c r="B196" s="138"/>
      <c r="C196" s="139"/>
      <c r="D196" s="110"/>
      <c r="E196" s="111"/>
      <c r="F196" s="113"/>
      <c r="G196" s="113"/>
      <c r="H196" s="113"/>
      <c r="I196" s="114"/>
      <c r="J196" s="114"/>
      <c r="K196" s="114"/>
      <c r="L196" s="115"/>
      <c r="M196" s="115"/>
      <c r="N196" s="124"/>
      <c r="O196" s="124"/>
      <c r="P196" s="125"/>
      <c r="Q196" s="116"/>
      <c r="R196" s="118"/>
      <c r="S196" s="118"/>
      <c r="T196" s="119"/>
      <c r="U196" s="119"/>
      <c r="V196" s="120"/>
      <c r="W196" s="119"/>
      <c r="X196" s="121"/>
      <c r="Y196" s="121"/>
      <c r="AA196" s="123"/>
      <c r="AB196" s="123"/>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23"/>
      <c r="BV196" s="123"/>
      <c r="BW196" s="123"/>
      <c r="BX196" s="123"/>
      <c r="BY196" s="123"/>
      <c r="BZ196" s="123"/>
      <c r="CA196" s="123"/>
      <c r="CB196" s="123"/>
      <c r="CC196" s="123"/>
      <c r="CD196" s="123"/>
      <c r="CE196" s="123"/>
      <c r="CF196" s="123"/>
      <c r="CG196" s="123"/>
      <c r="CH196" s="123"/>
      <c r="CI196" s="123"/>
      <c r="CJ196" s="123"/>
      <c r="CK196" s="123"/>
      <c r="CL196" s="123"/>
      <c r="CM196" s="123"/>
      <c r="CN196" s="123"/>
      <c r="CO196" s="123"/>
      <c r="CP196" s="123"/>
      <c r="CQ196" s="123"/>
      <c r="CR196" s="123"/>
      <c r="CS196" s="123"/>
      <c r="CT196" s="123"/>
      <c r="CU196" s="123"/>
      <c r="CV196" s="123"/>
      <c r="CW196" s="123"/>
      <c r="CX196" s="123"/>
      <c r="CY196" s="123"/>
      <c r="CZ196" s="123"/>
      <c r="DA196" s="123"/>
      <c r="DB196" s="123"/>
      <c r="DC196" s="123"/>
      <c r="DD196" s="123"/>
      <c r="DE196" s="123"/>
      <c r="DF196" s="123"/>
      <c r="DG196" s="123"/>
      <c r="DH196" s="123"/>
      <c r="DI196" s="123"/>
      <c r="DJ196" s="123"/>
      <c r="DK196" s="123"/>
      <c r="DL196" s="123"/>
      <c r="DM196" s="123"/>
      <c r="DN196" s="123"/>
      <c r="DO196" s="123"/>
      <c r="DP196" s="123"/>
      <c r="DQ196" s="123"/>
      <c r="DR196" s="123"/>
      <c r="DS196" s="123"/>
      <c r="DT196" s="123"/>
      <c r="DU196" s="123"/>
      <c r="DV196" s="123"/>
      <c r="DW196" s="123"/>
      <c r="DX196" s="123"/>
      <c r="DY196" s="123"/>
      <c r="DZ196" s="123"/>
      <c r="EA196" s="123"/>
      <c r="EB196" s="123"/>
      <c r="EC196" s="123"/>
      <c r="ED196" s="123"/>
      <c r="EE196" s="123"/>
      <c r="EF196" s="123"/>
      <c r="EG196" s="123"/>
      <c r="EH196" s="123"/>
      <c r="EI196" s="123"/>
      <c r="EJ196" s="123"/>
      <c r="EK196" s="123"/>
      <c r="EL196" s="123"/>
      <c r="EM196" s="123"/>
      <c r="EN196" s="123"/>
      <c r="EO196" s="123"/>
      <c r="EP196" s="123"/>
      <c r="EQ196" s="123"/>
      <c r="ER196" s="123"/>
      <c r="ES196" s="123"/>
      <c r="ET196" s="123"/>
      <c r="EU196" s="123"/>
      <c r="EV196" s="123"/>
      <c r="EW196" s="123"/>
      <c r="EX196" s="123"/>
      <c r="EY196" s="123"/>
      <c r="EZ196" s="123"/>
      <c r="FA196" s="123"/>
      <c r="FB196" s="123"/>
      <c r="FC196" s="123"/>
      <c r="FD196" s="123"/>
      <c r="FE196" s="123"/>
      <c r="FF196" s="123"/>
      <c r="FG196" s="123"/>
      <c r="FH196" s="123"/>
      <c r="FI196" s="123"/>
      <c r="FJ196" s="123"/>
      <c r="FK196" s="123"/>
      <c r="FL196" s="123"/>
      <c r="FM196" s="123"/>
      <c r="FN196" s="123"/>
      <c r="FO196" s="123"/>
      <c r="FP196" s="123"/>
      <c r="FQ196" s="123"/>
      <c r="FR196" s="123"/>
      <c r="FS196" s="123"/>
      <c r="FT196" s="123"/>
      <c r="FU196" s="123"/>
      <c r="FV196" s="123"/>
      <c r="FW196" s="123"/>
      <c r="FX196" s="123"/>
      <c r="FY196" s="123"/>
      <c r="FZ196" s="123"/>
      <c r="GA196" s="123"/>
      <c r="GB196" s="123"/>
      <c r="GC196" s="123"/>
      <c r="GD196" s="123"/>
      <c r="GE196" s="123"/>
      <c r="GF196" s="123"/>
      <c r="GG196" s="123"/>
      <c r="GH196" s="123"/>
      <c r="GI196" s="123"/>
      <c r="GJ196" s="123"/>
      <c r="GK196" s="123"/>
      <c r="GL196" s="123"/>
      <c r="GM196" s="123"/>
      <c r="GN196" s="123"/>
      <c r="GO196" s="123"/>
      <c r="GP196" s="123"/>
      <c r="GQ196" s="123"/>
      <c r="GR196" s="123"/>
      <c r="GS196" s="123"/>
      <c r="GT196" s="123"/>
      <c r="GU196" s="123"/>
      <c r="GV196" s="123"/>
      <c r="GW196" s="123"/>
      <c r="GX196" s="123"/>
      <c r="GY196" s="123"/>
      <c r="GZ196" s="123"/>
      <c r="HA196" s="123"/>
      <c r="HB196" s="123"/>
      <c r="HC196" s="123"/>
      <c r="HD196" s="123"/>
      <c r="HE196" s="123"/>
      <c r="HF196" s="123"/>
      <c r="HG196" s="123"/>
      <c r="HH196" s="123"/>
      <c r="HI196" s="123"/>
      <c r="HJ196" s="123"/>
      <c r="HK196" s="123"/>
      <c r="HL196" s="123"/>
      <c r="HM196" s="123"/>
      <c r="HN196" s="123"/>
      <c r="HO196" s="123"/>
      <c r="HP196" s="123"/>
      <c r="HQ196" s="123"/>
      <c r="HR196" s="123"/>
      <c r="HS196" s="123"/>
      <c r="HT196" s="123"/>
      <c r="HU196" s="123"/>
      <c r="HV196" s="123"/>
      <c r="HW196" s="123"/>
      <c r="HX196" s="123"/>
      <c r="HY196" s="123"/>
      <c r="HZ196" s="123"/>
      <c r="IA196" s="123"/>
      <c r="IB196" s="123"/>
      <c r="IC196" s="123"/>
      <c r="ID196" s="123"/>
      <c r="IE196" s="123"/>
      <c r="IF196" s="123"/>
      <c r="IG196" s="123"/>
      <c r="IH196" s="123"/>
      <c r="II196" s="123"/>
      <c r="IJ196" s="123"/>
      <c r="IK196" s="123"/>
      <c r="IL196" s="123"/>
      <c r="IM196" s="123"/>
      <c r="IN196" s="123"/>
      <c r="IO196" s="123"/>
      <c r="IP196" s="123"/>
      <c r="IQ196" s="123"/>
      <c r="IR196" s="123"/>
      <c r="IS196" s="123"/>
      <c r="IT196" s="123"/>
      <c r="IU196" s="123"/>
      <c r="IV196" s="123"/>
      <c r="IW196" s="123"/>
      <c r="IX196" s="123"/>
      <c r="IY196" s="123"/>
      <c r="IZ196" s="123"/>
      <c r="JA196" s="123"/>
      <c r="JB196" s="123"/>
      <c r="JC196" s="123"/>
      <c r="JD196" s="123"/>
      <c r="JE196" s="123"/>
      <c r="JF196" s="123"/>
      <c r="JG196" s="123"/>
      <c r="JH196" s="123"/>
      <c r="JI196" s="123"/>
      <c r="JJ196" s="123"/>
      <c r="JK196" s="123"/>
      <c r="JL196" s="123"/>
      <c r="JM196" s="123"/>
      <c r="JN196" s="123"/>
      <c r="JO196" s="123"/>
      <c r="JP196" s="123"/>
      <c r="JQ196" s="123"/>
      <c r="JR196" s="123"/>
      <c r="JS196" s="123"/>
      <c r="JT196" s="123"/>
      <c r="JU196" s="123"/>
      <c r="JV196" s="123"/>
      <c r="JW196" s="123"/>
      <c r="JX196" s="123"/>
      <c r="JY196" s="123"/>
      <c r="JZ196" s="123"/>
      <c r="KA196" s="123"/>
      <c r="KB196" s="123"/>
      <c r="KC196" s="123"/>
      <c r="KD196" s="123"/>
      <c r="KE196" s="123"/>
      <c r="KF196" s="123"/>
      <c r="KG196" s="123"/>
      <c r="KH196" s="123"/>
      <c r="KI196" s="123"/>
      <c r="KJ196" s="123"/>
      <c r="KK196" s="123"/>
      <c r="KL196" s="123"/>
      <c r="KM196" s="123"/>
      <c r="KN196" s="123"/>
      <c r="KO196" s="123"/>
      <c r="KP196" s="123"/>
      <c r="KQ196" s="123"/>
      <c r="KR196" s="123"/>
      <c r="KS196" s="123"/>
      <c r="KT196" s="123"/>
      <c r="KU196" s="123"/>
      <c r="KV196" s="123"/>
      <c r="KW196" s="123"/>
      <c r="KX196" s="123"/>
      <c r="KY196" s="123"/>
      <c r="KZ196" s="123"/>
      <c r="LA196" s="123"/>
      <c r="LB196" s="123"/>
      <c r="LC196" s="123"/>
      <c r="LD196" s="123"/>
      <c r="LE196" s="123"/>
      <c r="LF196" s="123"/>
      <c r="LG196" s="123"/>
      <c r="LH196" s="123"/>
      <c r="LI196" s="123"/>
      <c r="LJ196" s="123"/>
      <c r="LK196" s="123"/>
      <c r="LL196" s="123"/>
      <c r="LM196" s="123"/>
      <c r="LN196" s="123"/>
      <c r="LO196" s="123"/>
      <c r="LP196" s="123"/>
      <c r="LQ196" s="123"/>
      <c r="LR196" s="123"/>
      <c r="LS196" s="123"/>
      <c r="LT196" s="123"/>
      <c r="LU196" s="123"/>
      <c r="LV196" s="123"/>
      <c r="LW196" s="123"/>
      <c r="LX196" s="123"/>
      <c r="LY196" s="123"/>
      <c r="LZ196" s="123"/>
      <c r="MA196" s="123"/>
      <c r="MB196" s="123"/>
      <c r="MC196" s="123"/>
      <c r="MD196" s="123"/>
      <c r="ME196" s="123"/>
      <c r="MF196" s="123"/>
      <c r="MG196" s="123"/>
      <c r="MH196" s="123"/>
      <c r="MI196" s="123"/>
      <c r="MJ196" s="123"/>
      <c r="MK196" s="123"/>
      <c r="ML196" s="123"/>
      <c r="MM196" s="123"/>
      <c r="MN196" s="123"/>
      <c r="MO196" s="123"/>
      <c r="MP196" s="123"/>
      <c r="MQ196" s="123"/>
      <c r="MR196" s="123"/>
      <c r="MS196" s="123"/>
      <c r="MT196" s="123"/>
      <c r="MU196" s="123"/>
      <c r="MV196" s="123"/>
      <c r="MW196" s="123"/>
      <c r="MX196" s="123"/>
      <c r="MY196" s="123"/>
      <c r="MZ196" s="123"/>
      <c r="NA196" s="123"/>
      <c r="NB196" s="123"/>
      <c r="NC196" s="123"/>
      <c r="ND196" s="123"/>
      <c r="NE196" s="123"/>
      <c r="NF196" s="123"/>
      <c r="NG196" s="123"/>
      <c r="NH196" s="123"/>
      <c r="NI196" s="123"/>
      <c r="NJ196" s="123"/>
      <c r="NK196" s="123"/>
      <c r="NL196" s="123"/>
      <c r="NM196" s="123"/>
      <c r="NN196" s="123"/>
      <c r="NO196" s="123"/>
      <c r="NP196" s="123"/>
      <c r="NQ196" s="123"/>
      <c r="NR196" s="123"/>
      <c r="NS196" s="123"/>
      <c r="NT196" s="123"/>
      <c r="NU196" s="123"/>
      <c r="NV196" s="123"/>
      <c r="NW196" s="123"/>
      <c r="NX196" s="123"/>
      <c r="NY196" s="123"/>
      <c r="NZ196" s="123"/>
    </row>
    <row r="197" spans="1:390" s="122" customFormat="1" ht="12">
      <c r="A197" s="138"/>
      <c r="B197" s="138"/>
      <c r="C197" s="139"/>
      <c r="D197" s="110"/>
      <c r="E197" s="111"/>
      <c r="F197" s="113"/>
      <c r="G197" s="113"/>
      <c r="H197" s="113"/>
      <c r="I197" s="114"/>
      <c r="J197" s="114"/>
      <c r="K197" s="114"/>
      <c r="L197" s="115"/>
      <c r="M197" s="115"/>
      <c r="N197" s="124"/>
      <c r="O197" s="124"/>
      <c r="P197" s="125"/>
      <c r="Q197" s="116"/>
      <c r="R197" s="118"/>
      <c r="S197" s="118"/>
      <c r="T197" s="119"/>
      <c r="U197" s="119"/>
      <c r="V197" s="120"/>
      <c r="W197" s="119"/>
      <c r="X197" s="121"/>
      <c r="Y197" s="121"/>
      <c r="AA197" s="123"/>
      <c r="AB197" s="123"/>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23"/>
      <c r="BV197" s="123"/>
      <c r="BW197" s="123"/>
      <c r="BX197" s="123"/>
      <c r="BY197" s="123"/>
      <c r="BZ197" s="123"/>
      <c r="CA197" s="123"/>
      <c r="CB197" s="123"/>
      <c r="CC197" s="123"/>
      <c r="CD197" s="123"/>
      <c r="CE197" s="123"/>
      <c r="CF197" s="123"/>
      <c r="CG197" s="123"/>
      <c r="CH197" s="123"/>
      <c r="CI197" s="123"/>
      <c r="CJ197" s="123"/>
      <c r="CK197" s="123"/>
      <c r="CL197" s="123"/>
      <c r="CM197" s="123"/>
      <c r="CN197" s="123"/>
      <c r="CO197" s="123"/>
      <c r="CP197" s="123"/>
      <c r="CQ197" s="123"/>
      <c r="CR197" s="123"/>
      <c r="CS197" s="123"/>
      <c r="CT197" s="123"/>
      <c r="CU197" s="123"/>
      <c r="CV197" s="123"/>
      <c r="CW197" s="123"/>
      <c r="CX197" s="123"/>
      <c r="CY197" s="123"/>
      <c r="CZ197" s="123"/>
      <c r="DA197" s="123"/>
      <c r="DB197" s="123"/>
      <c r="DC197" s="123"/>
      <c r="DD197" s="123"/>
      <c r="DE197" s="123"/>
      <c r="DF197" s="123"/>
      <c r="DG197" s="123"/>
      <c r="DH197" s="123"/>
      <c r="DI197" s="123"/>
      <c r="DJ197" s="123"/>
      <c r="DK197" s="123"/>
      <c r="DL197" s="123"/>
      <c r="DM197" s="123"/>
      <c r="DN197" s="123"/>
      <c r="DO197" s="123"/>
      <c r="DP197" s="123"/>
      <c r="DQ197" s="123"/>
      <c r="DR197" s="123"/>
      <c r="DS197" s="123"/>
      <c r="DT197" s="123"/>
      <c r="DU197" s="123"/>
      <c r="DV197" s="123"/>
      <c r="DW197" s="123"/>
      <c r="DX197" s="123"/>
      <c r="DY197" s="123"/>
      <c r="DZ197" s="123"/>
      <c r="EA197" s="123"/>
      <c r="EB197" s="123"/>
      <c r="EC197" s="123"/>
      <c r="ED197" s="123"/>
      <c r="EE197" s="123"/>
      <c r="EF197" s="123"/>
      <c r="EG197" s="123"/>
      <c r="EH197" s="123"/>
      <c r="EI197" s="123"/>
      <c r="EJ197" s="123"/>
      <c r="EK197" s="123"/>
      <c r="EL197" s="123"/>
      <c r="EM197" s="123"/>
      <c r="EN197" s="123"/>
      <c r="EO197" s="123"/>
      <c r="EP197" s="123"/>
      <c r="EQ197" s="123"/>
      <c r="ER197" s="123"/>
      <c r="ES197" s="123"/>
      <c r="ET197" s="123"/>
      <c r="EU197" s="123"/>
      <c r="EV197" s="123"/>
      <c r="EW197" s="123"/>
      <c r="EX197" s="123"/>
      <c r="EY197" s="123"/>
      <c r="EZ197" s="123"/>
      <c r="FA197" s="123"/>
      <c r="FB197" s="123"/>
      <c r="FC197" s="123"/>
      <c r="FD197" s="123"/>
      <c r="FE197" s="123"/>
      <c r="FF197" s="123"/>
      <c r="FG197" s="123"/>
      <c r="FH197" s="123"/>
      <c r="FI197" s="123"/>
      <c r="FJ197" s="123"/>
      <c r="FK197" s="123"/>
      <c r="FL197" s="123"/>
      <c r="FM197" s="123"/>
      <c r="FN197" s="123"/>
      <c r="FO197" s="123"/>
      <c r="FP197" s="123"/>
      <c r="FQ197" s="123"/>
      <c r="FR197" s="123"/>
      <c r="FS197" s="123"/>
      <c r="FT197" s="123"/>
      <c r="FU197" s="123"/>
      <c r="FV197" s="123"/>
      <c r="FW197" s="123"/>
      <c r="FX197" s="123"/>
      <c r="FY197" s="123"/>
      <c r="FZ197" s="123"/>
      <c r="GA197" s="123"/>
      <c r="GB197" s="123"/>
      <c r="GC197" s="123"/>
      <c r="GD197" s="123"/>
      <c r="GE197" s="123"/>
      <c r="GF197" s="123"/>
      <c r="GG197" s="123"/>
      <c r="GH197" s="123"/>
      <c r="GI197" s="123"/>
      <c r="GJ197" s="123"/>
      <c r="GK197" s="123"/>
      <c r="GL197" s="123"/>
      <c r="GM197" s="123"/>
      <c r="GN197" s="123"/>
      <c r="GO197" s="123"/>
      <c r="GP197" s="123"/>
      <c r="GQ197" s="123"/>
      <c r="GR197" s="123"/>
      <c r="GS197" s="123"/>
      <c r="GT197" s="123"/>
      <c r="GU197" s="123"/>
      <c r="GV197" s="123"/>
      <c r="GW197" s="123"/>
      <c r="GX197" s="123"/>
      <c r="GY197" s="123"/>
      <c r="GZ197" s="123"/>
      <c r="HA197" s="123"/>
      <c r="HB197" s="123"/>
      <c r="HC197" s="123"/>
      <c r="HD197" s="123"/>
      <c r="HE197" s="123"/>
      <c r="HF197" s="123"/>
      <c r="HG197" s="123"/>
      <c r="HH197" s="123"/>
      <c r="HI197" s="123"/>
      <c r="HJ197" s="123"/>
      <c r="HK197" s="123"/>
      <c r="HL197" s="123"/>
      <c r="HM197" s="123"/>
      <c r="HN197" s="123"/>
      <c r="HO197" s="123"/>
      <c r="HP197" s="123"/>
      <c r="HQ197" s="123"/>
      <c r="HR197" s="123"/>
      <c r="HS197" s="123"/>
      <c r="HT197" s="123"/>
      <c r="HU197" s="123"/>
      <c r="HV197" s="123"/>
      <c r="HW197" s="123"/>
      <c r="HX197" s="123"/>
      <c r="HY197" s="123"/>
      <c r="HZ197" s="123"/>
      <c r="IA197" s="123"/>
      <c r="IB197" s="123"/>
      <c r="IC197" s="123"/>
      <c r="ID197" s="123"/>
      <c r="IE197" s="123"/>
      <c r="IF197" s="123"/>
      <c r="IG197" s="123"/>
      <c r="IH197" s="123"/>
      <c r="II197" s="123"/>
      <c r="IJ197" s="123"/>
      <c r="IK197" s="123"/>
      <c r="IL197" s="123"/>
      <c r="IM197" s="123"/>
      <c r="IN197" s="123"/>
      <c r="IO197" s="123"/>
      <c r="IP197" s="123"/>
      <c r="IQ197" s="123"/>
      <c r="IR197" s="123"/>
      <c r="IS197" s="123"/>
      <c r="IT197" s="123"/>
      <c r="IU197" s="123"/>
      <c r="IV197" s="123"/>
      <c r="IW197" s="123"/>
      <c r="IX197" s="123"/>
      <c r="IY197" s="123"/>
      <c r="IZ197" s="123"/>
      <c r="JA197" s="123"/>
      <c r="JB197" s="123"/>
      <c r="JC197" s="123"/>
      <c r="JD197" s="123"/>
      <c r="JE197" s="123"/>
      <c r="JF197" s="123"/>
      <c r="JG197" s="123"/>
      <c r="JH197" s="123"/>
      <c r="JI197" s="123"/>
      <c r="JJ197" s="123"/>
      <c r="JK197" s="123"/>
      <c r="JL197" s="123"/>
      <c r="JM197" s="123"/>
      <c r="JN197" s="123"/>
      <c r="JO197" s="123"/>
      <c r="JP197" s="123"/>
      <c r="JQ197" s="123"/>
      <c r="JR197" s="123"/>
      <c r="JS197" s="123"/>
      <c r="JT197" s="123"/>
      <c r="JU197" s="123"/>
      <c r="JV197" s="123"/>
      <c r="JW197" s="123"/>
      <c r="JX197" s="123"/>
      <c r="JY197" s="123"/>
      <c r="JZ197" s="123"/>
      <c r="KA197" s="123"/>
      <c r="KB197" s="123"/>
      <c r="KC197" s="123"/>
      <c r="KD197" s="123"/>
      <c r="KE197" s="123"/>
      <c r="KF197" s="123"/>
      <c r="KG197" s="123"/>
      <c r="KH197" s="123"/>
      <c r="KI197" s="123"/>
      <c r="KJ197" s="123"/>
      <c r="KK197" s="123"/>
      <c r="KL197" s="123"/>
      <c r="KM197" s="123"/>
      <c r="KN197" s="123"/>
      <c r="KO197" s="123"/>
      <c r="KP197" s="123"/>
      <c r="KQ197" s="123"/>
      <c r="KR197" s="123"/>
      <c r="KS197" s="123"/>
      <c r="KT197" s="123"/>
      <c r="KU197" s="123"/>
      <c r="KV197" s="123"/>
      <c r="KW197" s="123"/>
      <c r="KX197" s="123"/>
      <c r="KY197" s="123"/>
      <c r="KZ197" s="123"/>
      <c r="LA197" s="123"/>
      <c r="LB197" s="123"/>
      <c r="LC197" s="123"/>
      <c r="LD197" s="123"/>
      <c r="LE197" s="123"/>
      <c r="LF197" s="123"/>
      <c r="LG197" s="123"/>
      <c r="LH197" s="123"/>
      <c r="LI197" s="123"/>
      <c r="LJ197" s="123"/>
      <c r="LK197" s="123"/>
      <c r="LL197" s="123"/>
      <c r="LM197" s="123"/>
      <c r="LN197" s="123"/>
      <c r="LO197" s="123"/>
      <c r="LP197" s="123"/>
      <c r="LQ197" s="123"/>
      <c r="LR197" s="123"/>
      <c r="LS197" s="123"/>
      <c r="LT197" s="123"/>
      <c r="LU197" s="123"/>
      <c r="LV197" s="123"/>
      <c r="LW197" s="123"/>
      <c r="LX197" s="123"/>
      <c r="LY197" s="123"/>
      <c r="LZ197" s="123"/>
      <c r="MA197" s="123"/>
      <c r="MB197" s="123"/>
      <c r="MC197" s="123"/>
      <c r="MD197" s="123"/>
      <c r="ME197" s="123"/>
      <c r="MF197" s="123"/>
      <c r="MG197" s="123"/>
      <c r="MH197" s="123"/>
      <c r="MI197" s="123"/>
      <c r="MJ197" s="123"/>
      <c r="MK197" s="123"/>
      <c r="ML197" s="123"/>
      <c r="MM197" s="123"/>
      <c r="MN197" s="123"/>
      <c r="MO197" s="123"/>
      <c r="MP197" s="123"/>
      <c r="MQ197" s="123"/>
      <c r="MR197" s="123"/>
      <c r="MS197" s="123"/>
      <c r="MT197" s="123"/>
      <c r="MU197" s="123"/>
      <c r="MV197" s="123"/>
      <c r="MW197" s="123"/>
      <c r="MX197" s="123"/>
      <c r="MY197" s="123"/>
      <c r="MZ197" s="123"/>
      <c r="NA197" s="123"/>
      <c r="NB197" s="123"/>
      <c r="NC197" s="123"/>
      <c r="ND197" s="123"/>
      <c r="NE197" s="123"/>
      <c r="NF197" s="123"/>
      <c r="NG197" s="123"/>
      <c r="NH197" s="123"/>
      <c r="NI197" s="123"/>
      <c r="NJ197" s="123"/>
      <c r="NK197" s="123"/>
      <c r="NL197" s="123"/>
      <c r="NM197" s="123"/>
      <c r="NN197" s="123"/>
      <c r="NO197" s="123"/>
      <c r="NP197" s="123"/>
      <c r="NQ197" s="123"/>
      <c r="NR197" s="123"/>
      <c r="NS197" s="123"/>
      <c r="NT197" s="123"/>
      <c r="NU197" s="123"/>
      <c r="NV197" s="123"/>
      <c r="NW197" s="123"/>
      <c r="NX197" s="123"/>
      <c r="NY197" s="123"/>
      <c r="NZ197" s="123"/>
    </row>
    <row r="198" spans="1:390" s="122" customFormat="1" ht="12">
      <c r="A198" s="138"/>
      <c r="B198" s="138"/>
      <c r="C198" s="139"/>
      <c r="D198" s="110"/>
      <c r="E198" s="111"/>
      <c r="F198" s="113"/>
      <c r="G198" s="113"/>
      <c r="H198" s="113"/>
      <c r="I198" s="114"/>
      <c r="J198" s="114"/>
      <c r="K198" s="114"/>
      <c r="L198" s="115"/>
      <c r="M198" s="115"/>
      <c r="N198" s="124"/>
      <c r="O198" s="124"/>
      <c r="P198" s="125"/>
      <c r="Q198" s="116"/>
      <c r="R198" s="118"/>
      <c r="S198" s="118"/>
      <c r="T198" s="119"/>
      <c r="U198" s="119"/>
      <c r="V198" s="120"/>
      <c r="W198" s="119"/>
      <c r="X198" s="121"/>
      <c r="Y198" s="121"/>
      <c r="AA198" s="123"/>
      <c r="AB198" s="123"/>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23"/>
      <c r="BV198" s="123"/>
      <c r="BW198" s="123"/>
      <c r="BX198" s="123"/>
      <c r="BY198" s="123"/>
      <c r="BZ198" s="123"/>
      <c r="CA198" s="123"/>
      <c r="CB198" s="123"/>
      <c r="CC198" s="123"/>
      <c r="CD198" s="123"/>
      <c r="CE198" s="123"/>
      <c r="CF198" s="123"/>
      <c r="CG198" s="123"/>
      <c r="CH198" s="123"/>
      <c r="CI198" s="123"/>
      <c r="CJ198" s="123"/>
      <c r="CK198" s="123"/>
      <c r="CL198" s="123"/>
      <c r="CM198" s="123"/>
      <c r="CN198" s="123"/>
      <c r="CO198" s="123"/>
      <c r="CP198" s="123"/>
      <c r="CQ198" s="123"/>
      <c r="CR198" s="123"/>
      <c r="CS198" s="123"/>
      <c r="CT198" s="123"/>
      <c r="CU198" s="123"/>
      <c r="CV198" s="123"/>
      <c r="CW198" s="123"/>
      <c r="CX198" s="123"/>
      <c r="CY198" s="123"/>
      <c r="CZ198" s="123"/>
      <c r="DA198" s="123"/>
      <c r="DB198" s="123"/>
      <c r="DC198" s="123"/>
      <c r="DD198" s="123"/>
      <c r="DE198" s="123"/>
      <c r="DF198" s="123"/>
      <c r="DG198" s="123"/>
      <c r="DH198" s="123"/>
      <c r="DI198" s="123"/>
      <c r="DJ198" s="123"/>
      <c r="DK198" s="123"/>
      <c r="DL198" s="123"/>
      <c r="DM198" s="123"/>
      <c r="DN198" s="123"/>
      <c r="DO198" s="123"/>
      <c r="DP198" s="123"/>
      <c r="DQ198" s="123"/>
      <c r="DR198" s="123"/>
      <c r="DS198" s="123"/>
      <c r="DT198" s="123"/>
      <c r="DU198" s="123"/>
      <c r="DV198" s="123"/>
      <c r="DW198" s="123"/>
      <c r="DX198" s="123"/>
      <c r="DY198" s="123"/>
      <c r="DZ198" s="123"/>
      <c r="EA198" s="123"/>
      <c r="EB198" s="123"/>
      <c r="EC198" s="123"/>
      <c r="ED198" s="123"/>
      <c r="EE198" s="123"/>
      <c r="EF198" s="123"/>
      <c r="EG198" s="123"/>
      <c r="EH198" s="123"/>
      <c r="EI198" s="123"/>
      <c r="EJ198" s="123"/>
      <c r="EK198" s="123"/>
      <c r="EL198" s="123"/>
      <c r="EM198" s="123"/>
      <c r="EN198" s="123"/>
      <c r="EO198" s="123"/>
      <c r="EP198" s="123"/>
      <c r="EQ198" s="123"/>
      <c r="ER198" s="123"/>
      <c r="ES198" s="123"/>
      <c r="ET198" s="123"/>
      <c r="EU198" s="123"/>
      <c r="EV198" s="123"/>
      <c r="EW198" s="123"/>
      <c r="EX198" s="123"/>
      <c r="EY198" s="123"/>
      <c r="EZ198" s="123"/>
      <c r="FA198" s="123"/>
      <c r="FB198" s="123"/>
      <c r="FC198" s="123"/>
      <c r="FD198" s="123"/>
      <c r="FE198" s="123"/>
      <c r="FF198" s="123"/>
      <c r="FG198" s="123"/>
      <c r="FH198" s="123"/>
      <c r="FI198" s="123"/>
      <c r="FJ198" s="123"/>
      <c r="FK198" s="123"/>
      <c r="FL198" s="123"/>
      <c r="FM198" s="123"/>
      <c r="FN198" s="123"/>
      <c r="FO198" s="123"/>
      <c r="FP198" s="123"/>
      <c r="FQ198" s="123"/>
      <c r="FR198" s="123"/>
      <c r="FS198" s="123"/>
      <c r="FT198" s="123"/>
      <c r="FU198" s="123"/>
      <c r="FV198" s="123"/>
      <c r="FW198" s="123"/>
      <c r="FX198" s="123"/>
      <c r="FY198" s="123"/>
      <c r="FZ198" s="123"/>
      <c r="GA198" s="123"/>
      <c r="GB198" s="123"/>
      <c r="GC198" s="123"/>
      <c r="GD198" s="123"/>
      <c r="GE198" s="123"/>
      <c r="GF198" s="123"/>
      <c r="GG198" s="123"/>
      <c r="GH198" s="123"/>
      <c r="GI198" s="123"/>
      <c r="GJ198" s="123"/>
      <c r="GK198" s="123"/>
      <c r="GL198" s="123"/>
      <c r="GM198" s="123"/>
      <c r="GN198" s="123"/>
      <c r="GO198" s="123"/>
      <c r="GP198" s="123"/>
      <c r="GQ198" s="123"/>
      <c r="GR198" s="123"/>
      <c r="GS198" s="123"/>
      <c r="GT198" s="123"/>
      <c r="GU198" s="123"/>
      <c r="GV198" s="123"/>
      <c r="GW198" s="123"/>
      <c r="GX198" s="123"/>
      <c r="GY198" s="123"/>
      <c r="GZ198" s="123"/>
      <c r="HA198" s="123"/>
      <c r="HB198" s="123"/>
      <c r="HC198" s="123"/>
      <c r="HD198" s="123"/>
      <c r="HE198" s="123"/>
      <c r="HF198" s="123"/>
      <c r="HG198" s="123"/>
      <c r="HH198" s="123"/>
      <c r="HI198" s="123"/>
      <c r="HJ198" s="123"/>
      <c r="HK198" s="123"/>
      <c r="HL198" s="123"/>
      <c r="HM198" s="123"/>
      <c r="HN198" s="123"/>
      <c r="HO198" s="123"/>
      <c r="HP198" s="123"/>
      <c r="HQ198" s="123"/>
      <c r="HR198" s="123"/>
      <c r="HS198" s="123"/>
      <c r="HT198" s="123"/>
      <c r="HU198" s="123"/>
      <c r="HV198" s="123"/>
      <c r="HW198" s="123"/>
      <c r="HX198" s="123"/>
      <c r="HY198" s="123"/>
      <c r="HZ198" s="123"/>
      <c r="IA198" s="123"/>
      <c r="IB198" s="123"/>
      <c r="IC198" s="123"/>
      <c r="ID198" s="123"/>
      <c r="IE198" s="123"/>
      <c r="IF198" s="123"/>
      <c r="IG198" s="123"/>
      <c r="IH198" s="123"/>
      <c r="II198" s="123"/>
      <c r="IJ198" s="123"/>
      <c r="IK198" s="123"/>
      <c r="IL198" s="123"/>
      <c r="IM198" s="123"/>
      <c r="IN198" s="123"/>
      <c r="IO198" s="123"/>
      <c r="IP198" s="123"/>
      <c r="IQ198" s="123"/>
      <c r="IR198" s="123"/>
      <c r="IS198" s="123"/>
      <c r="IT198" s="123"/>
      <c r="IU198" s="123"/>
      <c r="IV198" s="123"/>
      <c r="IW198" s="123"/>
      <c r="IX198" s="123"/>
      <c r="IY198" s="123"/>
      <c r="IZ198" s="123"/>
      <c r="JA198" s="123"/>
      <c r="JB198" s="123"/>
      <c r="JC198" s="123"/>
      <c r="JD198" s="123"/>
      <c r="JE198" s="123"/>
      <c r="JF198" s="123"/>
      <c r="JG198" s="123"/>
      <c r="JH198" s="123"/>
      <c r="JI198" s="123"/>
      <c r="JJ198" s="123"/>
      <c r="JK198" s="123"/>
      <c r="JL198" s="123"/>
      <c r="JM198" s="123"/>
      <c r="JN198" s="123"/>
      <c r="JO198" s="123"/>
      <c r="JP198" s="123"/>
      <c r="JQ198" s="123"/>
      <c r="JR198" s="123"/>
      <c r="JS198" s="123"/>
      <c r="JT198" s="123"/>
      <c r="JU198" s="123"/>
      <c r="JV198" s="123"/>
      <c r="JW198" s="123"/>
      <c r="JX198" s="123"/>
      <c r="JY198" s="123"/>
      <c r="JZ198" s="123"/>
      <c r="KA198" s="123"/>
      <c r="KB198" s="123"/>
      <c r="KC198" s="123"/>
      <c r="KD198" s="123"/>
      <c r="KE198" s="123"/>
      <c r="KF198" s="123"/>
      <c r="KG198" s="123"/>
      <c r="KH198" s="123"/>
      <c r="KI198" s="123"/>
      <c r="KJ198" s="123"/>
      <c r="KK198" s="123"/>
      <c r="KL198" s="123"/>
      <c r="KM198" s="123"/>
      <c r="KN198" s="123"/>
      <c r="KO198" s="123"/>
      <c r="KP198" s="123"/>
      <c r="KQ198" s="123"/>
      <c r="KR198" s="123"/>
      <c r="KS198" s="123"/>
      <c r="KT198" s="123"/>
      <c r="KU198" s="123"/>
      <c r="KV198" s="123"/>
      <c r="KW198" s="123"/>
      <c r="KX198" s="123"/>
      <c r="KY198" s="123"/>
      <c r="KZ198" s="123"/>
      <c r="LA198" s="123"/>
      <c r="LB198" s="123"/>
      <c r="LC198" s="123"/>
      <c r="LD198" s="123"/>
      <c r="LE198" s="123"/>
      <c r="LF198" s="123"/>
      <c r="LG198" s="123"/>
      <c r="LH198" s="123"/>
      <c r="LI198" s="123"/>
      <c r="LJ198" s="123"/>
      <c r="LK198" s="123"/>
      <c r="LL198" s="123"/>
      <c r="LM198" s="123"/>
      <c r="LN198" s="123"/>
      <c r="LO198" s="123"/>
      <c r="LP198" s="123"/>
      <c r="LQ198" s="123"/>
      <c r="LR198" s="123"/>
      <c r="LS198" s="123"/>
      <c r="LT198" s="123"/>
      <c r="LU198" s="123"/>
      <c r="LV198" s="123"/>
      <c r="LW198" s="123"/>
      <c r="LX198" s="123"/>
      <c r="LY198" s="123"/>
      <c r="LZ198" s="123"/>
      <c r="MA198" s="123"/>
      <c r="MB198" s="123"/>
      <c r="MC198" s="123"/>
      <c r="MD198" s="123"/>
      <c r="ME198" s="123"/>
      <c r="MF198" s="123"/>
      <c r="MG198" s="123"/>
      <c r="MH198" s="123"/>
      <c r="MI198" s="123"/>
      <c r="MJ198" s="123"/>
      <c r="MK198" s="123"/>
      <c r="ML198" s="123"/>
      <c r="MM198" s="123"/>
      <c r="MN198" s="123"/>
      <c r="MO198" s="123"/>
      <c r="MP198" s="123"/>
      <c r="MQ198" s="123"/>
      <c r="MR198" s="123"/>
      <c r="MS198" s="123"/>
      <c r="MT198" s="123"/>
      <c r="MU198" s="123"/>
      <c r="MV198" s="123"/>
      <c r="MW198" s="123"/>
      <c r="MX198" s="123"/>
      <c r="MY198" s="123"/>
      <c r="MZ198" s="123"/>
      <c r="NA198" s="123"/>
      <c r="NB198" s="123"/>
      <c r="NC198" s="123"/>
      <c r="ND198" s="123"/>
      <c r="NE198" s="123"/>
      <c r="NF198" s="123"/>
      <c r="NG198" s="123"/>
      <c r="NH198" s="123"/>
      <c r="NI198" s="123"/>
      <c r="NJ198" s="123"/>
      <c r="NK198" s="123"/>
      <c r="NL198" s="123"/>
      <c r="NM198" s="123"/>
      <c r="NN198" s="123"/>
      <c r="NO198" s="123"/>
      <c r="NP198" s="123"/>
      <c r="NQ198" s="123"/>
      <c r="NR198" s="123"/>
      <c r="NS198" s="123"/>
      <c r="NT198" s="123"/>
      <c r="NU198" s="123"/>
      <c r="NV198" s="123"/>
      <c r="NW198" s="123"/>
      <c r="NX198" s="123"/>
      <c r="NY198" s="123"/>
      <c r="NZ198" s="123"/>
    </row>
    <row r="199" spans="1:390" s="122" customFormat="1" ht="12">
      <c r="A199" s="138"/>
      <c r="B199" s="138"/>
      <c r="C199" s="139"/>
      <c r="D199" s="110"/>
      <c r="E199" s="111"/>
      <c r="F199" s="113"/>
      <c r="G199" s="113"/>
      <c r="H199" s="113"/>
      <c r="I199" s="114"/>
      <c r="J199" s="114"/>
      <c r="K199" s="114"/>
      <c r="L199" s="115"/>
      <c r="M199" s="115"/>
      <c r="N199" s="124"/>
      <c r="O199" s="124"/>
      <c r="P199" s="125"/>
      <c r="Q199" s="116"/>
      <c r="R199" s="118"/>
      <c r="S199" s="118"/>
      <c r="T199" s="119"/>
      <c r="U199" s="119"/>
      <c r="V199" s="120"/>
      <c r="W199" s="119"/>
      <c r="X199" s="121"/>
      <c r="Y199" s="121"/>
      <c r="AA199" s="123"/>
      <c r="AB199" s="123"/>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23"/>
      <c r="BV199" s="123"/>
      <c r="BW199" s="123"/>
      <c r="BX199" s="123"/>
      <c r="BY199" s="123"/>
      <c r="BZ199" s="123"/>
      <c r="CA199" s="123"/>
      <c r="CB199" s="123"/>
      <c r="CC199" s="123"/>
      <c r="CD199" s="123"/>
      <c r="CE199" s="123"/>
      <c r="CF199" s="123"/>
      <c r="CG199" s="123"/>
      <c r="CH199" s="123"/>
      <c r="CI199" s="123"/>
      <c r="CJ199" s="123"/>
      <c r="CK199" s="123"/>
      <c r="CL199" s="123"/>
      <c r="CM199" s="123"/>
      <c r="CN199" s="123"/>
      <c r="CO199" s="123"/>
      <c r="CP199" s="123"/>
      <c r="CQ199" s="123"/>
      <c r="CR199" s="123"/>
      <c r="CS199" s="123"/>
      <c r="CT199" s="123"/>
      <c r="CU199" s="123"/>
      <c r="CV199" s="123"/>
      <c r="CW199" s="123"/>
      <c r="CX199" s="123"/>
      <c r="CY199" s="123"/>
      <c r="CZ199" s="123"/>
      <c r="DA199" s="123"/>
      <c r="DB199" s="123"/>
      <c r="DC199" s="123"/>
      <c r="DD199" s="123"/>
      <c r="DE199" s="123"/>
      <c r="DF199" s="123"/>
      <c r="DG199" s="123"/>
      <c r="DH199" s="123"/>
      <c r="DI199" s="123"/>
      <c r="DJ199" s="123"/>
      <c r="DK199" s="123"/>
      <c r="DL199" s="123"/>
      <c r="DM199" s="123"/>
      <c r="DN199" s="123"/>
      <c r="DO199" s="123"/>
      <c r="DP199" s="123"/>
      <c r="DQ199" s="123"/>
      <c r="DR199" s="123"/>
      <c r="DS199" s="123"/>
      <c r="DT199" s="123"/>
      <c r="DU199" s="123"/>
      <c r="DV199" s="123"/>
      <c r="DW199" s="123"/>
      <c r="DX199" s="123"/>
      <c r="DY199" s="123"/>
      <c r="DZ199" s="123"/>
      <c r="EA199" s="123"/>
      <c r="EB199" s="123"/>
      <c r="EC199" s="123"/>
      <c r="ED199" s="123"/>
      <c r="EE199" s="123"/>
      <c r="EF199" s="123"/>
      <c r="EG199" s="123"/>
      <c r="EH199" s="123"/>
      <c r="EI199" s="123"/>
      <c r="EJ199" s="123"/>
      <c r="EK199" s="123"/>
      <c r="EL199" s="123"/>
      <c r="EM199" s="123"/>
      <c r="EN199" s="123"/>
      <c r="EO199" s="123"/>
      <c r="EP199" s="123"/>
      <c r="EQ199" s="123"/>
      <c r="ER199" s="123"/>
      <c r="ES199" s="123"/>
      <c r="ET199" s="123"/>
      <c r="EU199" s="123"/>
      <c r="EV199" s="123"/>
      <c r="EW199" s="123"/>
      <c r="EX199" s="123"/>
      <c r="EY199" s="123"/>
      <c r="EZ199" s="123"/>
      <c r="FA199" s="123"/>
      <c r="FB199" s="123"/>
      <c r="FC199" s="123"/>
      <c r="FD199" s="123"/>
      <c r="FE199" s="123"/>
      <c r="FF199" s="123"/>
      <c r="FG199" s="123"/>
      <c r="FH199" s="123"/>
      <c r="FI199" s="123"/>
      <c r="FJ199" s="123"/>
      <c r="FK199" s="123"/>
      <c r="FL199" s="123"/>
      <c r="FM199" s="123"/>
      <c r="FN199" s="123"/>
      <c r="FO199" s="123"/>
      <c r="FP199" s="123"/>
      <c r="FQ199" s="123"/>
      <c r="FR199" s="123"/>
      <c r="FS199" s="123"/>
      <c r="FT199" s="123"/>
      <c r="FU199" s="123"/>
      <c r="FV199" s="123"/>
      <c r="FW199" s="123"/>
      <c r="FX199" s="123"/>
      <c r="FY199" s="123"/>
      <c r="FZ199" s="123"/>
      <c r="GA199" s="123"/>
      <c r="GB199" s="123"/>
      <c r="GC199" s="123"/>
      <c r="GD199" s="123"/>
      <c r="GE199" s="123"/>
      <c r="GF199" s="123"/>
      <c r="GG199" s="123"/>
      <c r="GH199" s="123"/>
      <c r="GI199" s="123"/>
      <c r="GJ199" s="123"/>
      <c r="GK199" s="123"/>
      <c r="GL199" s="123"/>
      <c r="GM199" s="123"/>
      <c r="GN199" s="123"/>
      <c r="GO199" s="123"/>
      <c r="GP199" s="123"/>
      <c r="GQ199" s="123"/>
      <c r="GR199" s="123"/>
      <c r="GS199" s="123"/>
      <c r="GT199" s="123"/>
      <c r="GU199" s="123"/>
      <c r="GV199" s="123"/>
      <c r="GW199" s="123"/>
      <c r="GX199" s="123"/>
      <c r="GY199" s="123"/>
      <c r="GZ199" s="123"/>
      <c r="HA199" s="123"/>
      <c r="HB199" s="123"/>
      <c r="HC199" s="123"/>
      <c r="HD199" s="123"/>
      <c r="HE199" s="123"/>
      <c r="HF199" s="123"/>
      <c r="HG199" s="123"/>
      <c r="HH199" s="123"/>
      <c r="HI199" s="123"/>
      <c r="HJ199" s="123"/>
      <c r="HK199" s="123"/>
      <c r="HL199" s="123"/>
      <c r="HM199" s="123"/>
      <c r="HN199" s="123"/>
      <c r="HO199" s="123"/>
      <c r="HP199" s="123"/>
      <c r="HQ199" s="123"/>
      <c r="HR199" s="123"/>
      <c r="HS199" s="123"/>
      <c r="HT199" s="123"/>
      <c r="HU199" s="123"/>
      <c r="HV199" s="123"/>
      <c r="HW199" s="123"/>
      <c r="HX199" s="123"/>
      <c r="HY199" s="123"/>
      <c r="HZ199" s="123"/>
      <c r="IA199" s="123"/>
      <c r="IB199" s="123"/>
      <c r="IC199" s="123"/>
      <c r="ID199" s="123"/>
      <c r="IE199" s="123"/>
      <c r="IF199" s="123"/>
      <c r="IG199" s="123"/>
      <c r="IH199" s="123"/>
      <c r="II199" s="123"/>
      <c r="IJ199" s="123"/>
      <c r="IK199" s="123"/>
      <c r="IL199" s="123"/>
      <c r="IM199" s="123"/>
      <c r="IN199" s="123"/>
      <c r="IO199" s="123"/>
      <c r="IP199" s="123"/>
      <c r="IQ199" s="123"/>
      <c r="IR199" s="123"/>
      <c r="IS199" s="123"/>
      <c r="IT199" s="123"/>
      <c r="IU199" s="123"/>
      <c r="IV199" s="123"/>
      <c r="IW199" s="123"/>
      <c r="IX199" s="123"/>
      <c r="IY199" s="123"/>
      <c r="IZ199" s="123"/>
      <c r="JA199" s="123"/>
      <c r="JB199" s="123"/>
      <c r="JC199" s="123"/>
      <c r="JD199" s="123"/>
      <c r="JE199" s="123"/>
      <c r="JF199" s="123"/>
      <c r="JG199" s="123"/>
      <c r="JH199" s="123"/>
      <c r="JI199" s="123"/>
      <c r="JJ199" s="123"/>
      <c r="JK199" s="123"/>
      <c r="JL199" s="123"/>
      <c r="JM199" s="123"/>
      <c r="JN199" s="123"/>
      <c r="JO199" s="123"/>
      <c r="JP199" s="123"/>
      <c r="JQ199" s="123"/>
      <c r="JR199" s="123"/>
      <c r="JS199" s="123"/>
      <c r="JT199" s="123"/>
      <c r="JU199" s="123"/>
      <c r="JV199" s="123"/>
      <c r="JW199" s="123"/>
      <c r="JX199" s="123"/>
      <c r="JY199" s="123"/>
      <c r="JZ199" s="123"/>
      <c r="KA199" s="123"/>
      <c r="KB199" s="123"/>
      <c r="KC199" s="123"/>
      <c r="KD199" s="123"/>
      <c r="KE199" s="123"/>
      <c r="KF199" s="123"/>
      <c r="KG199" s="123"/>
      <c r="KH199" s="123"/>
      <c r="KI199" s="123"/>
      <c r="KJ199" s="123"/>
      <c r="KK199" s="123"/>
      <c r="KL199" s="123"/>
      <c r="KM199" s="123"/>
      <c r="KN199" s="123"/>
      <c r="KO199" s="123"/>
      <c r="KP199" s="123"/>
      <c r="KQ199" s="123"/>
      <c r="KR199" s="123"/>
      <c r="KS199" s="123"/>
      <c r="KT199" s="123"/>
      <c r="KU199" s="123"/>
      <c r="KV199" s="123"/>
      <c r="KW199" s="123"/>
      <c r="KX199" s="123"/>
      <c r="KY199" s="123"/>
      <c r="KZ199" s="123"/>
      <c r="LA199" s="123"/>
      <c r="LB199" s="123"/>
      <c r="LC199" s="123"/>
      <c r="LD199" s="123"/>
      <c r="LE199" s="123"/>
      <c r="LF199" s="123"/>
      <c r="LG199" s="123"/>
      <c r="LH199" s="123"/>
      <c r="LI199" s="123"/>
      <c r="LJ199" s="123"/>
      <c r="LK199" s="123"/>
      <c r="LL199" s="123"/>
      <c r="LM199" s="123"/>
      <c r="LN199" s="123"/>
      <c r="LO199" s="123"/>
      <c r="LP199" s="123"/>
      <c r="LQ199" s="123"/>
      <c r="LR199" s="123"/>
      <c r="LS199" s="123"/>
      <c r="LT199" s="123"/>
      <c r="LU199" s="123"/>
      <c r="LV199" s="123"/>
      <c r="LW199" s="123"/>
      <c r="LX199" s="123"/>
      <c r="LY199" s="123"/>
      <c r="LZ199" s="123"/>
      <c r="MA199" s="123"/>
      <c r="MB199" s="123"/>
      <c r="MC199" s="123"/>
      <c r="MD199" s="123"/>
      <c r="ME199" s="123"/>
      <c r="MF199" s="123"/>
      <c r="MG199" s="123"/>
      <c r="MH199" s="123"/>
      <c r="MI199" s="123"/>
      <c r="MJ199" s="123"/>
      <c r="MK199" s="123"/>
      <c r="ML199" s="123"/>
      <c r="MM199" s="123"/>
      <c r="MN199" s="123"/>
      <c r="MO199" s="123"/>
      <c r="MP199" s="123"/>
      <c r="MQ199" s="123"/>
      <c r="MR199" s="123"/>
      <c r="MS199" s="123"/>
      <c r="MT199" s="123"/>
      <c r="MU199" s="123"/>
      <c r="MV199" s="123"/>
      <c r="MW199" s="123"/>
      <c r="MX199" s="123"/>
      <c r="MY199" s="123"/>
      <c r="MZ199" s="123"/>
      <c r="NA199" s="123"/>
      <c r="NB199" s="123"/>
      <c r="NC199" s="123"/>
      <c r="ND199" s="123"/>
      <c r="NE199" s="123"/>
      <c r="NF199" s="123"/>
      <c r="NG199" s="123"/>
      <c r="NH199" s="123"/>
      <c r="NI199" s="123"/>
      <c r="NJ199" s="123"/>
      <c r="NK199" s="123"/>
      <c r="NL199" s="123"/>
      <c r="NM199" s="123"/>
      <c r="NN199" s="123"/>
      <c r="NO199" s="123"/>
      <c r="NP199" s="123"/>
      <c r="NQ199" s="123"/>
      <c r="NR199" s="123"/>
      <c r="NS199" s="123"/>
      <c r="NT199" s="123"/>
      <c r="NU199" s="123"/>
      <c r="NV199" s="123"/>
      <c r="NW199" s="123"/>
      <c r="NX199" s="123"/>
      <c r="NY199" s="123"/>
      <c r="NZ199" s="123"/>
    </row>
    <row r="200" spans="1:390" s="122" customFormat="1" ht="12">
      <c r="A200" s="138"/>
      <c r="B200" s="138"/>
      <c r="C200" s="139"/>
      <c r="D200" s="110"/>
      <c r="E200" s="111"/>
      <c r="F200" s="113"/>
      <c r="G200" s="113"/>
      <c r="H200" s="113"/>
      <c r="I200" s="114"/>
      <c r="J200" s="114"/>
      <c r="K200" s="114"/>
      <c r="L200" s="115"/>
      <c r="M200" s="115"/>
      <c r="N200" s="124"/>
      <c r="O200" s="124"/>
      <c r="P200" s="125"/>
      <c r="Q200" s="116"/>
      <c r="R200" s="118"/>
      <c r="S200" s="118"/>
      <c r="T200" s="119"/>
      <c r="U200" s="119"/>
      <c r="V200" s="120"/>
      <c r="W200" s="119"/>
      <c r="X200" s="121"/>
      <c r="Y200" s="121"/>
      <c r="AA200" s="123"/>
      <c r="AB200" s="123"/>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c r="BP200" s="123"/>
      <c r="BQ200" s="123"/>
      <c r="BR200" s="123"/>
      <c r="BS200" s="123"/>
      <c r="BT200" s="123"/>
      <c r="BU200" s="123"/>
      <c r="BV200" s="123"/>
      <c r="BW200" s="123"/>
      <c r="BX200" s="123"/>
      <c r="BY200" s="123"/>
      <c r="BZ200" s="123"/>
      <c r="CA200" s="123"/>
      <c r="CB200" s="123"/>
      <c r="CC200" s="123"/>
      <c r="CD200" s="123"/>
      <c r="CE200" s="123"/>
      <c r="CF200" s="123"/>
      <c r="CG200" s="123"/>
      <c r="CH200" s="123"/>
      <c r="CI200" s="123"/>
      <c r="CJ200" s="123"/>
      <c r="CK200" s="123"/>
      <c r="CL200" s="123"/>
      <c r="CM200" s="123"/>
      <c r="CN200" s="123"/>
      <c r="CO200" s="123"/>
      <c r="CP200" s="123"/>
      <c r="CQ200" s="123"/>
      <c r="CR200" s="123"/>
      <c r="CS200" s="123"/>
      <c r="CT200" s="123"/>
      <c r="CU200" s="123"/>
      <c r="CV200" s="123"/>
      <c r="CW200" s="123"/>
      <c r="CX200" s="123"/>
      <c r="CY200" s="123"/>
      <c r="CZ200" s="123"/>
      <c r="DA200" s="123"/>
      <c r="DB200" s="123"/>
      <c r="DC200" s="123"/>
      <c r="DD200" s="123"/>
      <c r="DE200" s="123"/>
      <c r="DF200" s="123"/>
      <c r="DG200" s="123"/>
      <c r="DH200" s="123"/>
      <c r="DI200" s="123"/>
      <c r="DJ200" s="123"/>
      <c r="DK200" s="123"/>
      <c r="DL200" s="123"/>
      <c r="DM200" s="123"/>
      <c r="DN200" s="123"/>
      <c r="DO200" s="123"/>
      <c r="DP200" s="123"/>
      <c r="DQ200" s="123"/>
      <c r="DR200" s="123"/>
      <c r="DS200" s="123"/>
      <c r="DT200" s="123"/>
      <c r="DU200" s="123"/>
      <c r="DV200" s="123"/>
      <c r="DW200" s="123"/>
      <c r="DX200" s="123"/>
      <c r="DY200" s="123"/>
      <c r="DZ200" s="123"/>
      <c r="EA200" s="123"/>
      <c r="EB200" s="123"/>
      <c r="EC200" s="123"/>
      <c r="ED200" s="123"/>
      <c r="EE200" s="123"/>
      <c r="EF200" s="123"/>
      <c r="EG200" s="123"/>
      <c r="EH200" s="123"/>
      <c r="EI200" s="123"/>
      <c r="EJ200" s="123"/>
      <c r="EK200" s="123"/>
      <c r="EL200" s="123"/>
      <c r="EM200" s="123"/>
      <c r="EN200" s="123"/>
      <c r="EO200" s="123"/>
      <c r="EP200" s="123"/>
      <c r="EQ200" s="123"/>
      <c r="ER200" s="123"/>
      <c r="ES200" s="123"/>
      <c r="ET200" s="123"/>
      <c r="EU200" s="123"/>
      <c r="EV200" s="123"/>
      <c r="EW200" s="123"/>
      <c r="EX200" s="123"/>
      <c r="EY200" s="123"/>
      <c r="EZ200" s="123"/>
      <c r="FA200" s="123"/>
      <c r="FB200" s="123"/>
      <c r="FC200" s="123"/>
      <c r="FD200" s="123"/>
      <c r="FE200" s="123"/>
      <c r="FF200" s="123"/>
      <c r="FG200" s="123"/>
      <c r="FH200" s="123"/>
      <c r="FI200" s="123"/>
      <c r="FJ200" s="123"/>
      <c r="FK200" s="123"/>
      <c r="FL200" s="123"/>
      <c r="FM200" s="123"/>
      <c r="FN200" s="123"/>
      <c r="FO200" s="123"/>
      <c r="FP200" s="123"/>
      <c r="FQ200" s="123"/>
      <c r="FR200" s="123"/>
      <c r="FS200" s="123"/>
      <c r="FT200" s="123"/>
      <c r="FU200" s="123"/>
      <c r="FV200" s="123"/>
      <c r="FW200" s="123"/>
      <c r="FX200" s="123"/>
      <c r="FY200" s="123"/>
      <c r="FZ200" s="123"/>
      <c r="GA200" s="123"/>
      <c r="GB200" s="123"/>
      <c r="GC200" s="123"/>
      <c r="GD200" s="123"/>
      <c r="GE200" s="123"/>
      <c r="GF200" s="123"/>
      <c r="GG200" s="123"/>
      <c r="GH200" s="123"/>
      <c r="GI200" s="123"/>
      <c r="GJ200" s="123"/>
      <c r="GK200" s="123"/>
      <c r="GL200" s="123"/>
      <c r="GM200" s="123"/>
      <c r="GN200" s="123"/>
      <c r="GO200" s="123"/>
      <c r="GP200" s="123"/>
      <c r="GQ200" s="123"/>
      <c r="GR200" s="123"/>
      <c r="GS200" s="123"/>
      <c r="GT200" s="123"/>
      <c r="GU200" s="123"/>
      <c r="GV200" s="123"/>
      <c r="GW200" s="123"/>
      <c r="GX200" s="123"/>
      <c r="GY200" s="123"/>
      <c r="GZ200" s="123"/>
      <c r="HA200" s="123"/>
      <c r="HB200" s="123"/>
      <c r="HC200" s="123"/>
      <c r="HD200" s="123"/>
      <c r="HE200" s="123"/>
      <c r="HF200" s="123"/>
      <c r="HG200" s="123"/>
      <c r="HH200" s="123"/>
      <c r="HI200" s="123"/>
      <c r="HJ200" s="123"/>
      <c r="HK200" s="123"/>
      <c r="HL200" s="123"/>
      <c r="HM200" s="123"/>
      <c r="HN200" s="123"/>
      <c r="HO200" s="123"/>
      <c r="HP200" s="123"/>
      <c r="HQ200" s="123"/>
      <c r="HR200" s="123"/>
      <c r="HS200" s="123"/>
      <c r="HT200" s="123"/>
      <c r="HU200" s="123"/>
      <c r="HV200" s="123"/>
      <c r="HW200" s="123"/>
      <c r="HX200" s="123"/>
      <c r="HY200" s="123"/>
      <c r="HZ200" s="123"/>
      <c r="IA200" s="123"/>
      <c r="IB200" s="123"/>
      <c r="IC200" s="123"/>
      <c r="ID200" s="123"/>
      <c r="IE200" s="123"/>
      <c r="IF200" s="123"/>
      <c r="IG200" s="123"/>
      <c r="IH200" s="123"/>
      <c r="II200" s="123"/>
      <c r="IJ200" s="123"/>
      <c r="IK200" s="123"/>
      <c r="IL200" s="123"/>
      <c r="IM200" s="123"/>
      <c r="IN200" s="123"/>
      <c r="IO200" s="123"/>
      <c r="IP200" s="123"/>
      <c r="IQ200" s="123"/>
      <c r="IR200" s="123"/>
      <c r="IS200" s="123"/>
      <c r="IT200" s="123"/>
      <c r="IU200" s="123"/>
      <c r="IV200" s="123"/>
      <c r="IW200" s="123"/>
      <c r="IX200" s="123"/>
      <c r="IY200" s="123"/>
      <c r="IZ200" s="123"/>
      <c r="JA200" s="123"/>
      <c r="JB200" s="123"/>
      <c r="JC200" s="123"/>
      <c r="JD200" s="123"/>
      <c r="JE200" s="123"/>
      <c r="JF200" s="123"/>
      <c r="JG200" s="123"/>
      <c r="JH200" s="123"/>
      <c r="JI200" s="123"/>
      <c r="JJ200" s="123"/>
      <c r="JK200" s="123"/>
      <c r="JL200" s="123"/>
      <c r="JM200" s="123"/>
      <c r="JN200" s="123"/>
      <c r="JO200" s="123"/>
      <c r="JP200" s="123"/>
      <c r="JQ200" s="123"/>
      <c r="JR200" s="123"/>
      <c r="JS200" s="123"/>
      <c r="JT200" s="123"/>
      <c r="JU200" s="123"/>
      <c r="JV200" s="123"/>
      <c r="JW200" s="123"/>
      <c r="JX200" s="123"/>
      <c r="JY200" s="123"/>
      <c r="JZ200" s="123"/>
      <c r="KA200" s="123"/>
      <c r="KB200" s="123"/>
      <c r="KC200" s="123"/>
      <c r="KD200" s="123"/>
      <c r="KE200" s="123"/>
      <c r="KF200" s="123"/>
      <c r="KG200" s="123"/>
      <c r="KH200" s="123"/>
      <c r="KI200" s="123"/>
      <c r="KJ200" s="123"/>
      <c r="KK200" s="123"/>
      <c r="KL200" s="123"/>
      <c r="KM200" s="123"/>
      <c r="KN200" s="123"/>
      <c r="KO200" s="123"/>
      <c r="KP200" s="123"/>
      <c r="KQ200" s="123"/>
      <c r="KR200" s="123"/>
      <c r="KS200" s="123"/>
      <c r="KT200" s="123"/>
      <c r="KU200" s="123"/>
      <c r="KV200" s="123"/>
      <c r="KW200" s="123"/>
      <c r="KX200" s="123"/>
      <c r="KY200" s="123"/>
      <c r="KZ200" s="123"/>
      <c r="LA200" s="123"/>
      <c r="LB200" s="123"/>
      <c r="LC200" s="123"/>
      <c r="LD200" s="123"/>
      <c r="LE200" s="123"/>
      <c r="LF200" s="123"/>
      <c r="LG200" s="123"/>
      <c r="LH200" s="123"/>
      <c r="LI200" s="123"/>
      <c r="LJ200" s="123"/>
      <c r="LK200" s="123"/>
      <c r="LL200" s="123"/>
      <c r="LM200" s="123"/>
      <c r="LN200" s="123"/>
      <c r="LO200" s="123"/>
      <c r="LP200" s="123"/>
      <c r="LQ200" s="123"/>
      <c r="LR200" s="123"/>
      <c r="LS200" s="123"/>
      <c r="LT200" s="123"/>
      <c r="LU200" s="123"/>
      <c r="LV200" s="123"/>
      <c r="LW200" s="123"/>
      <c r="LX200" s="123"/>
      <c r="LY200" s="123"/>
      <c r="LZ200" s="123"/>
      <c r="MA200" s="123"/>
      <c r="MB200" s="123"/>
      <c r="MC200" s="123"/>
      <c r="MD200" s="123"/>
      <c r="ME200" s="123"/>
      <c r="MF200" s="123"/>
      <c r="MG200" s="123"/>
      <c r="MH200" s="123"/>
      <c r="MI200" s="123"/>
      <c r="MJ200" s="123"/>
      <c r="MK200" s="123"/>
      <c r="ML200" s="123"/>
      <c r="MM200" s="123"/>
      <c r="MN200" s="123"/>
      <c r="MO200" s="123"/>
      <c r="MP200" s="123"/>
      <c r="MQ200" s="123"/>
      <c r="MR200" s="123"/>
      <c r="MS200" s="123"/>
      <c r="MT200" s="123"/>
      <c r="MU200" s="123"/>
      <c r="MV200" s="123"/>
      <c r="MW200" s="123"/>
      <c r="MX200" s="123"/>
      <c r="MY200" s="123"/>
      <c r="MZ200" s="123"/>
      <c r="NA200" s="123"/>
      <c r="NB200" s="123"/>
      <c r="NC200" s="123"/>
      <c r="ND200" s="123"/>
      <c r="NE200" s="123"/>
      <c r="NF200" s="123"/>
      <c r="NG200" s="123"/>
      <c r="NH200" s="123"/>
      <c r="NI200" s="123"/>
      <c r="NJ200" s="123"/>
      <c r="NK200" s="123"/>
      <c r="NL200" s="123"/>
      <c r="NM200" s="123"/>
      <c r="NN200" s="123"/>
      <c r="NO200" s="123"/>
      <c r="NP200" s="123"/>
      <c r="NQ200" s="123"/>
      <c r="NR200" s="123"/>
      <c r="NS200" s="123"/>
      <c r="NT200" s="123"/>
      <c r="NU200" s="123"/>
      <c r="NV200" s="123"/>
      <c r="NW200" s="123"/>
      <c r="NX200" s="123"/>
      <c r="NY200" s="123"/>
      <c r="NZ200" s="123"/>
    </row>
    <row r="201" spans="1:390" s="122" customFormat="1" ht="12">
      <c r="A201" s="138"/>
      <c r="B201" s="138"/>
      <c r="C201" s="139"/>
      <c r="D201" s="110"/>
      <c r="E201" s="111"/>
      <c r="F201" s="113"/>
      <c r="G201" s="113"/>
      <c r="H201" s="113"/>
      <c r="I201" s="114"/>
      <c r="J201" s="114"/>
      <c r="K201" s="114"/>
      <c r="L201" s="115"/>
      <c r="M201" s="115"/>
      <c r="N201" s="124"/>
      <c r="O201" s="124"/>
      <c r="P201" s="125"/>
      <c r="Q201" s="116"/>
      <c r="R201" s="118"/>
      <c r="S201" s="118"/>
      <c r="T201" s="119"/>
      <c r="U201" s="119"/>
      <c r="V201" s="120"/>
      <c r="W201" s="119"/>
      <c r="X201" s="121"/>
      <c r="Y201" s="121"/>
      <c r="AA201" s="123"/>
      <c r="AB201" s="123"/>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c r="BP201" s="123"/>
      <c r="BQ201" s="123"/>
      <c r="BR201" s="123"/>
      <c r="BS201" s="123"/>
      <c r="BT201" s="123"/>
      <c r="BU201" s="123"/>
      <c r="BV201" s="123"/>
      <c r="BW201" s="123"/>
      <c r="BX201" s="123"/>
      <c r="BY201" s="123"/>
      <c r="BZ201" s="123"/>
      <c r="CA201" s="123"/>
      <c r="CB201" s="123"/>
      <c r="CC201" s="123"/>
      <c r="CD201" s="123"/>
      <c r="CE201" s="123"/>
      <c r="CF201" s="123"/>
      <c r="CG201" s="123"/>
      <c r="CH201" s="123"/>
      <c r="CI201" s="123"/>
      <c r="CJ201" s="123"/>
      <c r="CK201" s="123"/>
      <c r="CL201" s="123"/>
      <c r="CM201" s="123"/>
      <c r="CN201" s="123"/>
      <c r="CO201" s="123"/>
      <c r="CP201" s="123"/>
      <c r="CQ201" s="123"/>
      <c r="CR201" s="123"/>
      <c r="CS201" s="123"/>
      <c r="CT201" s="123"/>
      <c r="CU201" s="123"/>
      <c r="CV201" s="123"/>
      <c r="CW201" s="123"/>
      <c r="CX201" s="123"/>
      <c r="CY201" s="123"/>
      <c r="CZ201" s="123"/>
      <c r="DA201" s="123"/>
      <c r="DB201" s="123"/>
      <c r="DC201" s="123"/>
      <c r="DD201" s="123"/>
      <c r="DE201" s="123"/>
      <c r="DF201" s="123"/>
      <c r="DG201" s="123"/>
      <c r="DH201" s="123"/>
      <c r="DI201" s="123"/>
      <c r="DJ201" s="123"/>
      <c r="DK201" s="123"/>
      <c r="DL201" s="123"/>
      <c r="DM201" s="123"/>
      <c r="DN201" s="123"/>
      <c r="DO201" s="123"/>
      <c r="DP201" s="123"/>
      <c r="DQ201" s="123"/>
      <c r="DR201" s="123"/>
      <c r="DS201" s="123"/>
      <c r="DT201" s="123"/>
      <c r="DU201" s="123"/>
      <c r="DV201" s="123"/>
      <c r="DW201" s="123"/>
      <c r="DX201" s="123"/>
      <c r="DY201" s="123"/>
      <c r="DZ201" s="123"/>
      <c r="EA201" s="123"/>
      <c r="EB201" s="123"/>
      <c r="EC201" s="123"/>
      <c r="ED201" s="123"/>
      <c r="EE201" s="123"/>
      <c r="EF201" s="123"/>
      <c r="EG201" s="123"/>
      <c r="EH201" s="123"/>
      <c r="EI201" s="123"/>
      <c r="EJ201" s="123"/>
      <c r="EK201" s="123"/>
      <c r="EL201" s="123"/>
      <c r="EM201" s="123"/>
      <c r="EN201" s="123"/>
      <c r="EO201" s="123"/>
      <c r="EP201" s="123"/>
      <c r="EQ201" s="123"/>
      <c r="ER201" s="123"/>
      <c r="ES201" s="123"/>
      <c r="ET201" s="123"/>
      <c r="EU201" s="123"/>
      <c r="EV201" s="123"/>
      <c r="EW201" s="123"/>
      <c r="EX201" s="123"/>
      <c r="EY201" s="123"/>
      <c r="EZ201" s="123"/>
      <c r="FA201" s="123"/>
      <c r="FB201" s="123"/>
      <c r="FC201" s="123"/>
      <c r="FD201" s="123"/>
      <c r="FE201" s="123"/>
      <c r="FF201" s="123"/>
      <c r="FG201" s="123"/>
      <c r="FH201" s="123"/>
      <c r="FI201" s="123"/>
      <c r="FJ201" s="123"/>
      <c r="FK201" s="123"/>
      <c r="FL201" s="123"/>
      <c r="FM201" s="123"/>
      <c r="FN201" s="123"/>
      <c r="FO201" s="123"/>
      <c r="FP201" s="123"/>
      <c r="FQ201" s="123"/>
      <c r="FR201" s="123"/>
      <c r="FS201" s="123"/>
      <c r="FT201" s="123"/>
      <c r="FU201" s="123"/>
      <c r="FV201" s="123"/>
      <c r="FW201" s="123"/>
      <c r="FX201" s="123"/>
      <c r="FY201" s="123"/>
      <c r="FZ201" s="123"/>
      <c r="GA201" s="123"/>
      <c r="GB201" s="123"/>
      <c r="GC201" s="123"/>
      <c r="GD201" s="123"/>
      <c r="GE201" s="123"/>
      <c r="GF201" s="123"/>
      <c r="GG201" s="123"/>
      <c r="GH201" s="123"/>
      <c r="GI201" s="123"/>
      <c r="GJ201" s="123"/>
      <c r="GK201" s="123"/>
      <c r="GL201" s="123"/>
      <c r="GM201" s="123"/>
      <c r="GN201" s="123"/>
      <c r="GO201" s="123"/>
      <c r="GP201" s="123"/>
      <c r="GQ201" s="123"/>
      <c r="GR201" s="123"/>
      <c r="GS201" s="123"/>
      <c r="GT201" s="123"/>
      <c r="GU201" s="123"/>
      <c r="GV201" s="123"/>
      <c r="GW201" s="123"/>
      <c r="GX201" s="123"/>
      <c r="GY201" s="123"/>
      <c r="GZ201" s="123"/>
      <c r="HA201" s="123"/>
      <c r="HB201" s="123"/>
      <c r="HC201" s="123"/>
      <c r="HD201" s="123"/>
      <c r="HE201" s="123"/>
      <c r="HF201" s="123"/>
      <c r="HG201" s="123"/>
      <c r="HH201" s="123"/>
      <c r="HI201" s="123"/>
      <c r="HJ201" s="123"/>
      <c r="HK201" s="123"/>
      <c r="HL201" s="123"/>
      <c r="HM201" s="123"/>
      <c r="HN201" s="123"/>
      <c r="HO201" s="123"/>
      <c r="HP201" s="123"/>
      <c r="HQ201" s="123"/>
      <c r="HR201" s="123"/>
      <c r="HS201" s="123"/>
      <c r="HT201" s="123"/>
      <c r="HU201" s="123"/>
      <c r="HV201" s="123"/>
      <c r="HW201" s="123"/>
      <c r="HX201" s="123"/>
      <c r="HY201" s="123"/>
      <c r="HZ201" s="123"/>
      <c r="IA201" s="123"/>
      <c r="IB201" s="123"/>
      <c r="IC201" s="123"/>
      <c r="ID201" s="123"/>
      <c r="IE201" s="123"/>
      <c r="IF201" s="123"/>
      <c r="IG201" s="123"/>
      <c r="IH201" s="123"/>
      <c r="II201" s="123"/>
      <c r="IJ201" s="123"/>
      <c r="IK201" s="123"/>
      <c r="IL201" s="123"/>
      <c r="IM201" s="123"/>
      <c r="IN201" s="123"/>
      <c r="IO201" s="123"/>
      <c r="IP201" s="123"/>
      <c r="IQ201" s="123"/>
      <c r="IR201" s="123"/>
      <c r="IS201" s="123"/>
      <c r="IT201" s="123"/>
      <c r="IU201" s="123"/>
      <c r="IV201" s="123"/>
      <c r="IW201" s="123"/>
      <c r="IX201" s="123"/>
      <c r="IY201" s="123"/>
      <c r="IZ201" s="123"/>
      <c r="JA201" s="123"/>
      <c r="JB201" s="123"/>
      <c r="JC201" s="123"/>
      <c r="JD201" s="123"/>
      <c r="JE201" s="123"/>
      <c r="JF201" s="123"/>
      <c r="JG201" s="123"/>
      <c r="JH201" s="123"/>
      <c r="JI201" s="123"/>
      <c r="JJ201" s="123"/>
      <c r="JK201" s="123"/>
      <c r="JL201" s="123"/>
      <c r="JM201" s="123"/>
      <c r="JN201" s="123"/>
      <c r="JO201" s="123"/>
      <c r="JP201" s="123"/>
      <c r="JQ201" s="123"/>
      <c r="JR201" s="123"/>
      <c r="JS201" s="123"/>
      <c r="JT201" s="123"/>
      <c r="JU201" s="123"/>
      <c r="JV201" s="123"/>
      <c r="JW201" s="123"/>
      <c r="JX201" s="123"/>
      <c r="JY201" s="123"/>
      <c r="JZ201" s="123"/>
      <c r="KA201" s="123"/>
      <c r="KB201" s="123"/>
      <c r="KC201" s="123"/>
      <c r="KD201" s="123"/>
      <c r="KE201" s="123"/>
      <c r="KF201" s="123"/>
      <c r="KG201" s="123"/>
      <c r="KH201" s="123"/>
      <c r="KI201" s="123"/>
      <c r="KJ201" s="123"/>
      <c r="KK201" s="123"/>
      <c r="KL201" s="123"/>
      <c r="KM201" s="123"/>
      <c r="KN201" s="123"/>
      <c r="KO201" s="123"/>
      <c r="KP201" s="123"/>
      <c r="KQ201" s="123"/>
      <c r="KR201" s="123"/>
      <c r="KS201" s="123"/>
      <c r="KT201" s="123"/>
      <c r="KU201" s="123"/>
      <c r="KV201" s="123"/>
      <c r="KW201" s="123"/>
      <c r="KX201" s="123"/>
      <c r="KY201" s="123"/>
      <c r="KZ201" s="123"/>
      <c r="LA201" s="123"/>
      <c r="LB201" s="123"/>
      <c r="LC201" s="123"/>
      <c r="LD201" s="123"/>
      <c r="LE201" s="123"/>
      <c r="LF201" s="123"/>
      <c r="LG201" s="123"/>
      <c r="LH201" s="123"/>
      <c r="LI201" s="123"/>
      <c r="LJ201" s="123"/>
      <c r="LK201" s="123"/>
      <c r="LL201" s="123"/>
      <c r="LM201" s="123"/>
      <c r="LN201" s="123"/>
      <c r="LO201" s="123"/>
      <c r="LP201" s="123"/>
      <c r="LQ201" s="123"/>
      <c r="LR201" s="123"/>
      <c r="LS201" s="123"/>
      <c r="LT201" s="123"/>
      <c r="LU201" s="123"/>
      <c r="LV201" s="123"/>
      <c r="LW201" s="123"/>
      <c r="LX201" s="123"/>
      <c r="LY201" s="123"/>
      <c r="LZ201" s="123"/>
      <c r="MA201" s="123"/>
      <c r="MB201" s="123"/>
      <c r="MC201" s="123"/>
      <c r="MD201" s="123"/>
      <c r="ME201" s="123"/>
      <c r="MF201" s="123"/>
      <c r="MG201" s="123"/>
      <c r="MH201" s="123"/>
      <c r="MI201" s="123"/>
      <c r="MJ201" s="123"/>
      <c r="MK201" s="123"/>
      <c r="ML201" s="123"/>
      <c r="MM201" s="123"/>
      <c r="MN201" s="123"/>
      <c r="MO201" s="123"/>
      <c r="MP201" s="123"/>
      <c r="MQ201" s="123"/>
      <c r="MR201" s="123"/>
      <c r="MS201" s="123"/>
      <c r="MT201" s="123"/>
      <c r="MU201" s="123"/>
      <c r="MV201" s="123"/>
      <c r="MW201" s="123"/>
      <c r="MX201" s="123"/>
      <c r="MY201" s="123"/>
      <c r="MZ201" s="123"/>
      <c r="NA201" s="123"/>
      <c r="NB201" s="123"/>
      <c r="NC201" s="123"/>
      <c r="ND201" s="123"/>
      <c r="NE201" s="123"/>
      <c r="NF201" s="123"/>
      <c r="NG201" s="123"/>
      <c r="NH201" s="123"/>
      <c r="NI201" s="123"/>
      <c r="NJ201" s="123"/>
      <c r="NK201" s="123"/>
      <c r="NL201" s="123"/>
      <c r="NM201" s="123"/>
      <c r="NN201" s="123"/>
      <c r="NO201" s="123"/>
      <c r="NP201" s="123"/>
      <c r="NQ201" s="123"/>
      <c r="NR201" s="123"/>
      <c r="NS201" s="123"/>
      <c r="NT201" s="123"/>
      <c r="NU201" s="123"/>
      <c r="NV201" s="123"/>
      <c r="NW201" s="123"/>
      <c r="NX201" s="123"/>
      <c r="NY201" s="123"/>
      <c r="NZ201" s="123"/>
    </row>
    <row r="202" spans="1:390" s="122" customFormat="1" ht="12">
      <c r="A202" s="138"/>
      <c r="B202" s="138"/>
      <c r="C202" s="139"/>
      <c r="D202" s="110"/>
      <c r="E202" s="111"/>
      <c r="F202" s="113"/>
      <c r="G202" s="113"/>
      <c r="H202" s="113"/>
      <c r="I202" s="114"/>
      <c r="J202" s="114"/>
      <c r="K202" s="114"/>
      <c r="L202" s="115"/>
      <c r="M202" s="115"/>
      <c r="N202" s="124"/>
      <c r="O202" s="124"/>
      <c r="P202" s="125"/>
      <c r="Q202" s="116"/>
      <c r="R202" s="118"/>
      <c r="S202" s="118"/>
      <c r="T202" s="119"/>
      <c r="U202" s="119"/>
      <c r="V202" s="120"/>
      <c r="W202" s="119"/>
      <c r="X202" s="121"/>
      <c r="Y202" s="121"/>
      <c r="AA202" s="123"/>
      <c r="AB202" s="123"/>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c r="BP202" s="123"/>
      <c r="BQ202" s="123"/>
      <c r="BR202" s="123"/>
      <c r="BS202" s="123"/>
      <c r="BT202" s="123"/>
      <c r="BU202" s="123"/>
      <c r="BV202" s="123"/>
      <c r="BW202" s="123"/>
      <c r="BX202" s="123"/>
      <c r="BY202" s="123"/>
      <c r="BZ202" s="123"/>
      <c r="CA202" s="123"/>
      <c r="CB202" s="123"/>
      <c r="CC202" s="123"/>
      <c r="CD202" s="123"/>
      <c r="CE202" s="123"/>
      <c r="CF202" s="123"/>
      <c r="CG202" s="123"/>
      <c r="CH202" s="123"/>
      <c r="CI202" s="123"/>
      <c r="CJ202" s="123"/>
      <c r="CK202" s="123"/>
      <c r="CL202" s="123"/>
      <c r="CM202" s="123"/>
      <c r="CN202" s="123"/>
      <c r="CO202" s="123"/>
      <c r="CP202" s="123"/>
      <c r="CQ202" s="123"/>
      <c r="CR202" s="123"/>
      <c r="CS202" s="123"/>
      <c r="CT202" s="123"/>
      <c r="CU202" s="123"/>
      <c r="CV202" s="123"/>
      <c r="CW202" s="123"/>
      <c r="CX202" s="123"/>
      <c r="CY202" s="123"/>
      <c r="CZ202" s="123"/>
      <c r="DA202" s="123"/>
      <c r="DB202" s="123"/>
      <c r="DC202" s="123"/>
      <c r="DD202" s="123"/>
      <c r="DE202" s="123"/>
      <c r="DF202" s="123"/>
      <c r="DG202" s="123"/>
      <c r="DH202" s="123"/>
      <c r="DI202" s="123"/>
      <c r="DJ202" s="123"/>
      <c r="DK202" s="123"/>
      <c r="DL202" s="123"/>
      <c r="DM202" s="123"/>
      <c r="DN202" s="123"/>
      <c r="DO202" s="123"/>
      <c r="DP202" s="123"/>
      <c r="DQ202" s="123"/>
      <c r="DR202" s="123"/>
      <c r="DS202" s="123"/>
      <c r="DT202" s="123"/>
      <c r="DU202" s="123"/>
      <c r="DV202" s="123"/>
      <c r="DW202" s="123"/>
      <c r="DX202" s="123"/>
      <c r="DY202" s="123"/>
      <c r="DZ202" s="123"/>
      <c r="EA202" s="123"/>
      <c r="EB202" s="123"/>
      <c r="EC202" s="123"/>
      <c r="ED202" s="123"/>
      <c r="EE202" s="123"/>
      <c r="EF202" s="123"/>
      <c r="EG202" s="123"/>
      <c r="EH202" s="123"/>
      <c r="EI202" s="123"/>
      <c r="EJ202" s="123"/>
      <c r="EK202" s="123"/>
      <c r="EL202" s="123"/>
      <c r="EM202" s="123"/>
      <c r="EN202" s="123"/>
      <c r="EO202" s="123"/>
      <c r="EP202" s="123"/>
      <c r="EQ202" s="123"/>
      <c r="ER202" s="123"/>
      <c r="ES202" s="123"/>
      <c r="ET202" s="123"/>
      <c r="EU202" s="123"/>
      <c r="EV202" s="123"/>
      <c r="EW202" s="123"/>
      <c r="EX202" s="123"/>
      <c r="EY202" s="123"/>
      <c r="EZ202" s="123"/>
      <c r="FA202" s="123"/>
      <c r="FB202" s="123"/>
      <c r="FC202" s="123"/>
      <c r="FD202" s="123"/>
      <c r="FE202" s="123"/>
      <c r="FF202" s="123"/>
      <c r="FG202" s="123"/>
      <c r="FH202" s="123"/>
      <c r="FI202" s="123"/>
      <c r="FJ202" s="123"/>
      <c r="FK202" s="123"/>
      <c r="FL202" s="123"/>
      <c r="FM202" s="123"/>
      <c r="FN202" s="123"/>
      <c r="FO202" s="123"/>
      <c r="FP202" s="123"/>
      <c r="FQ202" s="123"/>
      <c r="FR202" s="123"/>
      <c r="FS202" s="123"/>
      <c r="FT202" s="123"/>
      <c r="FU202" s="123"/>
      <c r="FV202" s="123"/>
      <c r="FW202" s="123"/>
      <c r="FX202" s="123"/>
      <c r="FY202" s="123"/>
      <c r="FZ202" s="123"/>
      <c r="GA202" s="123"/>
      <c r="GB202" s="123"/>
      <c r="GC202" s="123"/>
      <c r="GD202" s="123"/>
      <c r="GE202" s="123"/>
      <c r="GF202" s="123"/>
      <c r="GG202" s="123"/>
      <c r="GH202" s="123"/>
      <c r="GI202" s="123"/>
      <c r="GJ202" s="123"/>
      <c r="GK202" s="123"/>
      <c r="GL202" s="123"/>
      <c r="GM202" s="123"/>
      <c r="GN202" s="123"/>
      <c r="GO202" s="123"/>
      <c r="GP202" s="123"/>
      <c r="GQ202" s="123"/>
      <c r="GR202" s="123"/>
      <c r="GS202" s="123"/>
      <c r="GT202" s="123"/>
      <c r="GU202" s="123"/>
      <c r="GV202" s="123"/>
      <c r="GW202" s="123"/>
      <c r="GX202" s="123"/>
      <c r="GY202" s="123"/>
      <c r="GZ202" s="123"/>
      <c r="HA202" s="123"/>
      <c r="HB202" s="123"/>
      <c r="HC202" s="123"/>
      <c r="HD202" s="123"/>
      <c r="HE202" s="123"/>
      <c r="HF202" s="123"/>
      <c r="HG202" s="123"/>
      <c r="HH202" s="123"/>
      <c r="HI202" s="123"/>
      <c r="HJ202" s="123"/>
      <c r="HK202" s="123"/>
      <c r="HL202" s="123"/>
      <c r="HM202" s="123"/>
      <c r="HN202" s="123"/>
      <c r="HO202" s="123"/>
      <c r="HP202" s="123"/>
      <c r="HQ202" s="123"/>
      <c r="HR202" s="123"/>
      <c r="HS202" s="123"/>
      <c r="HT202" s="123"/>
      <c r="HU202" s="123"/>
      <c r="HV202" s="123"/>
      <c r="HW202" s="123"/>
      <c r="HX202" s="123"/>
      <c r="HY202" s="123"/>
      <c r="HZ202" s="123"/>
      <c r="IA202" s="123"/>
      <c r="IB202" s="123"/>
      <c r="IC202" s="123"/>
      <c r="ID202" s="123"/>
      <c r="IE202" s="123"/>
      <c r="IF202" s="123"/>
      <c r="IG202" s="123"/>
      <c r="IH202" s="123"/>
      <c r="II202" s="123"/>
      <c r="IJ202" s="123"/>
      <c r="IK202" s="123"/>
      <c r="IL202" s="123"/>
      <c r="IM202" s="123"/>
      <c r="IN202" s="123"/>
      <c r="IO202" s="123"/>
      <c r="IP202" s="123"/>
      <c r="IQ202" s="123"/>
      <c r="IR202" s="123"/>
      <c r="IS202" s="123"/>
      <c r="IT202" s="123"/>
      <c r="IU202" s="123"/>
      <c r="IV202" s="123"/>
      <c r="IW202" s="123"/>
      <c r="IX202" s="123"/>
      <c r="IY202" s="123"/>
      <c r="IZ202" s="123"/>
      <c r="JA202" s="123"/>
      <c r="JB202" s="123"/>
      <c r="JC202" s="123"/>
      <c r="JD202" s="123"/>
      <c r="JE202" s="123"/>
      <c r="JF202" s="123"/>
      <c r="JG202" s="123"/>
      <c r="JH202" s="123"/>
      <c r="JI202" s="123"/>
      <c r="JJ202" s="123"/>
      <c r="JK202" s="123"/>
      <c r="JL202" s="123"/>
      <c r="JM202" s="123"/>
      <c r="JN202" s="123"/>
      <c r="JO202" s="123"/>
      <c r="JP202" s="123"/>
      <c r="JQ202" s="123"/>
      <c r="JR202" s="123"/>
      <c r="JS202" s="123"/>
      <c r="JT202" s="123"/>
      <c r="JU202" s="123"/>
      <c r="JV202" s="123"/>
      <c r="JW202" s="123"/>
      <c r="JX202" s="123"/>
      <c r="JY202" s="123"/>
      <c r="JZ202" s="123"/>
      <c r="KA202" s="123"/>
      <c r="KB202" s="123"/>
      <c r="KC202" s="123"/>
      <c r="KD202" s="123"/>
      <c r="KE202" s="123"/>
      <c r="KF202" s="123"/>
      <c r="KG202" s="123"/>
      <c r="KH202" s="123"/>
      <c r="KI202" s="123"/>
      <c r="KJ202" s="123"/>
      <c r="KK202" s="123"/>
      <c r="KL202" s="123"/>
      <c r="KM202" s="123"/>
      <c r="KN202" s="123"/>
      <c r="KO202" s="123"/>
      <c r="KP202" s="123"/>
      <c r="KQ202" s="123"/>
      <c r="KR202" s="123"/>
      <c r="KS202" s="123"/>
      <c r="KT202" s="123"/>
      <c r="KU202" s="123"/>
      <c r="KV202" s="123"/>
      <c r="KW202" s="123"/>
      <c r="KX202" s="123"/>
      <c r="KY202" s="123"/>
      <c r="KZ202" s="123"/>
      <c r="LA202" s="123"/>
      <c r="LB202" s="123"/>
      <c r="LC202" s="123"/>
      <c r="LD202" s="123"/>
      <c r="LE202" s="123"/>
      <c r="LF202" s="123"/>
      <c r="LG202" s="123"/>
      <c r="LH202" s="123"/>
      <c r="LI202" s="123"/>
      <c r="LJ202" s="123"/>
      <c r="LK202" s="123"/>
      <c r="LL202" s="123"/>
      <c r="LM202" s="123"/>
      <c r="LN202" s="123"/>
      <c r="LO202" s="123"/>
      <c r="LP202" s="123"/>
      <c r="LQ202" s="123"/>
      <c r="LR202" s="123"/>
      <c r="LS202" s="123"/>
      <c r="LT202" s="123"/>
      <c r="LU202" s="123"/>
      <c r="LV202" s="123"/>
      <c r="LW202" s="123"/>
      <c r="LX202" s="123"/>
      <c r="LY202" s="123"/>
      <c r="LZ202" s="123"/>
      <c r="MA202" s="123"/>
      <c r="MB202" s="123"/>
      <c r="MC202" s="123"/>
      <c r="MD202" s="123"/>
      <c r="ME202" s="123"/>
      <c r="MF202" s="123"/>
      <c r="MG202" s="123"/>
      <c r="MH202" s="123"/>
      <c r="MI202" s="123"/>
      <c r="MJ202" s="123"/>
      <c r="MK202" s="123"/>
      <c r="ML202" s="123"/>
      <c r="MM202" s="123"/>
      <c r="MN202" s="123"/>
      <c r="MO202" s="123"/>
      <c r="MP202" s="123"/>
      <c r="MQ202" s="123"/>
      <c r="MR202" s="123"/>
      <c r="MS202" s="123"/>
      <c r="MT202" s="123"/>
      <c r="MU202" s="123"/>
      <c r="MV202" s="123"/>
      <c r="MW202" s="123"/>
      <c r="MX202" s="123"/>
      <c r="MY202" s="123"/>
      <c r="MZ202" s="123"/>
      <c r="NA202" s="123"/>
      <c r="NB202" s="123"/>
      <c r="NC202" s="123"/>
      <c r="ND202" s="123"/>
      <c r="NE202" s="123"/>
      <c r="NF202" s="123"/>
      <c r="NG202" s="123"/>
      <c r="NH202" s="123"/>
      <c r="NI202" s="123"/>
      <c r="NJ202" s="123"/>
      <c r="NK202" s="123"/>
      <c r="NL202" s="123"/>
      <c r="NM202" s="123"/>
      <c r="NN202" s="123"/>
      <c r="NO202" s="123"/>
      <c r="NP202" s="123"/>
      <c r="NQ202" s="123"/>
      <c r="NR202" s="123"/>
      <c r="NS202" s="123"/>
      <c r="NT202" s="123"/>
      <c r="NU202" s="123"/>
      <c r="NV202" s="123"/>
      <c r="NW202" s="123"/>
      <c r="NX202" s="123"/>
      <c r="NY202" s="123"/>
      <c r="NZ202" s="123"/>
    </row>
    <row r="203" spans="1:390" s="122" customFormat="1" ht="12">
      <c r="A203" s="138"/>
      <c r="B203" s="138"/>
      <c r="C203" s="139"/>
      <c r="D203" s="110"/>
      <c r="E203" s="111"/>
      <c r="F203" s="113"/>
      <c r="G203" s="113"/>
      <c r="H203" s="113"/>
      <c r="I203" s="114"/>
      <c r="J203" s="114"/>
      <c r="K203" s="114"/>
      <c r="L203" s="115"/>
      <c r="M203" s="115"/>
      <c r="N203" s="124"/>
      <c r="O203" s="124"/>
      <c r="P203" s="125"/>
      <c r="Q203" s="116"/>
      <c r="R203" s="118"/>
      <c r="S203" s="118"/>
      <c r="T203" s="119"/>
      <c r="U203" s="119"/>
      <c r="V203" s="120"/>
      <c r="W203" s="119"/>
      <c r="X203" s="121"/>
      <c r="Y203" s="121"/>
      <c r="AA203" s="123"/>
      <c r="AB203" s="123"/>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c r="BP203" s="123"/>
      <c r="BQ203" s="123"/>
      <c r="BR203" s="123"/>
      <c r="BS203" s="123"/>
      <c r="BT203" s="123"/>
      <c r="BU203" s="123"/>
      <c r="BV203" s="123"/>
      <c r="BW203" s="123"/>
      <c r="BX203" s="123"/>
      <c r="BY203" s="123"/>
      <c r="BZ203" s="123"/>
      <c r="CA203" s="123"/>
      <c r="CB203" s="123"/>
      <c r="CC203" s="123"/>
      <c r="CD203" s="123"/>
      <c r="CE203" s="123"/>
      <c r="CF203" s="123"/>
      <c r="CG203" s="123"/>
      <c r="CH203" s="123"/>
      <c r="CI203" s="123"/>
      <c r="CJ203" s="123"/>
      <c r="CK203" s="123"/>
      <c r="CL203" s="123"/>
      <c r="CM203" s="123"/>
      <c r="CN203" s="123"/>
      <c r="CO203" s="123"/>
      <c r="CP203" s="123"/>
      <c r="CQ203" s="123"/>
      <c r="CR203" s="123"/>
      <c r="CS203" s="123"/>
      <c r="CT203" s="123"/>
      <c r="CU203" s="123"/>
      <c r="CV203" s="123"/>
      <c r="CW203" s="123"/>
      <c r="CX203" s="123"/>
      <c r="CY203" s="123"/>
      <c r="CZ203" s="123"/>
      <c r="DA203" s="123"/>
      <c r="DB203" s="123"/>
      <c r="DC203" s="123"/>
      <c r="DD203" s="123"/>
      <c r="DE203" s="123"/>
      <c r="DF203" s="123"/>
      <c r="DG203" s="123"/>
      <c r="DH203" s="123"/>
      <c r="DI203" s="123"/>
      <c r="DJ203" s="123"/>
      <c r="DK203" s="123"/>
      <c r="DL203" s="123"/>
      <c r="DM203" s="123"/>
      <c r="DN203" s="123"/>
      <c r="DO203" s="123"/>
      <c r="DP203" s="123"/>
      <c r="DQ203" s="123"/>
      <c r="DR203" s="123"/>
      <c r="DS203" s="123"/>
      <c r="DT203" s="123"/>
      <c r="DU203" s="123"/>
      <c r="DV203" s="123"/>
      <c r="DW203" s="123"/>
      <c r="DX203" s="123"/>
      <c r="DY203" s="123"/>
      <c r="DZ203" s="123"/>
      <c r="EA203" s="123"/>
      <c r="EB203" s="123"/>
      <c r="EC203" s="123"/>
      <c r="ED203" s="123"/>
      <c r="EE203" s="123"/>
      <c r="EF203" s="123"/>
      <c r="EG203" s="123"/>
      <c r="EH203" s="123"/>
      <c r="EI203" s="123"/>
      <c r="EJ203" s="123"/>
      <c r="EK203" s="123"/>
      <c r="EL203" s="123"/>
      <c r="EM203" s="123"/>
      <c r="EN203" s="123"/>
      <c r="EO203" s="123"/>
      <c r="EP203" s="123"/>
      <c r="EQ203" s="123"/>
      <c r="ER203" s="123"/>
      <c r="ES203" s="123"/>
      <c r="ET203" s="123"/>
      <c r="EU203" s="123"/>
      <c r="EV203" s="123"/>
      <c r="EW203" s="123"/>
      <c r="EX203" s="123"/>
      <c r="EY203" s="123"/>
      <c r="EZ203" s="123"/>
      <c r="FA203" s="123"/>
      <c r="FB203" s="123"/>
      <c r="FC203" s="123"/>
      <c r="FD203" s="123"/>
      <c r="FE203" s="123"/>
      <c r="FF203" s="123"/>
      <c r="FG203" s="123"/>
      <c r="FH203" s="123"/>
      <c r="FI203" s="123"/>
      <c r="FJ203" s="123"/>
      <c r="FK203" s="123"/>
      <c r="FL203" s="123"/>
      <c r="FM203" s="123"/>
      <c r="FN203" s="123"/>
      <c r="FO203" s="123"/>
      <c r="FP203" s="123"/>
      <c r="FQ203" s="123"/>
      <c r="FR203" s="123"/>
      <c r="FS203" s="123"/>
      <c r="FT203" s="123"/>
      <c r="FU203" s="123"/>
      <c r="FV203" s="123"/>
      <c r="FW203" s="123"/>
      <c r="FX203" s="123"/>
      <c r="FY203" s="123"/>
      <c r="FZ203" s="123"/>
      <c r="GA203" s="123"/>
      <c r="GB203" s="123"/>
      <c r="GC203" s="123"/>
      <c r="GD203" s="123"/>
      <c r="GE203" s="123"/>
      <c r="GF203" s="123"/>
      <c r="GG203" s="123"/>
      <c r="GH203" s="123"/>
      <c r="GI203" s="123"/>
      <c r="GJ203" s="123"/>
      <c r="GK203" s="123"/>
      <c r="GL203" s="123"/>
      <c r="GM203" s="123"/>
      <c r="GN203" s="123"/>
      <c r="GO203" s="123"/>
      <c r="GP203" s="123"/>
      <c r="GQ203" s="123"/>
      <c r="GR203" s="123"/>
      <c r="GS203" s="123"/>
      <c r="GT203" s="123"/>
      <c r="GU203" s="123"/>
      <c r="GV203" s="123"/>
      <c r="GW203" s="123"/>
      <c r="GX203" s="123"/>
      <c r="GY203" s="123"/>
      <c r="GZ203" s="123"/>
      <c r="HA203" s="123"/>
      <c r="HB203" s="123"/>
      <c r="HC203" s="123"/>
      <c r="HD203" s="123"/>
      <c r="HE203" s="123"/>
      <c r="HF203" s="123"/>
      <c r="HG203" s="123"/>
      <c r="HH203" s="123"/>
      <c r="HI203" s="123"/>
      <c r="HJ203" s="123"/>
      <c r="HK203" s="123"/>
      <c r="HL203" s="123"/>
      <c r="HM203" s="123"/>
      <c r="HN203" s="123"/>
      <c r="HO203" s="123"/>
      <c r="HP203" s="123"/>
      <c r="HQ203" s="123"/>
      <c r="HR203" s="123"/>
      <c r="HS203" s="123"/>
      <c r="HT203" s="123"/>
      <c r="HU203" s="123"/>
      <c r="HV203" s="123"/>
      <c r="HW203" s="123"/>
      <c r="HX203" s="123"/>
      <c r="HY203" s="123"/>
      <c r="HZ203" s="123"/>
      <c r="IA203" s="123"/>
      <c r="IB203" s="123"/>
      <c r="IC203" s="123"/>
      <c r="ID203" s="123"/>
      <c r="IE203" s="123"/>
      <c r="IF203" s="123"/>
      <c r="IG203" s="123"/>
      <c r="IH203" s="123"/>
      <c r="II203" s="123"/>
      <c r="IJ203" s="123"/>
      <c r="IK203" s="123"/>
      <c r="IL203" s="123"/>
      <c r="IM203" s="123"/>
      <c r="IN203" s="123"/>
      <c r="IO203" s="123"/>
      <c r="IP203" s="123"/>
      <c r="IQ203" s="123"/>
      <c r="IR203" s="123"/>
      <c r="IS203" s="123"/>
      <c r="IT203" s="123"/>
      <c r="IU203" s="123"/>
      <c r="IV203" s="123"/>
      <c r="IW203" s="123"/>
      <c r="IX203" s="123"/>
      <c r="IY203" s="123"/>
      <c r="IZ203" s="123"/>
      <c r="JA203" s="123"/>
      <c r="JB203" s="123"/>
      <c r="JC203" s="123"/>
      <c r="JD203" s="123"/>
      <c r="JE203" s="123"/>
      <c r="JF203" s="123"/>
      <c r="JG203" s="123"/>
      <c r="JH203" s="123"/>
      <c r="JI203" s="123"/>
      <c r="JJ203" s="123"/>
      <c r="JK203" s="123"/>
      <c r="JL203" s="123"/>
      <c r="JM203" s="123"/>
      <c r="JN203" s="123"/>
      <c r="JO203" s="123"/>
      <c r="JP203" s="123"/>
      <c r="JQ203" s="123"/>
      <c r="JR203" s="123"/>
      <c r="JS203" s="123"/>
      <c r="JT203" s="123"/>
      <c r="JU203" s="123"/>
      <c r="JV203" s="123"/>
      <c r="JW203" s="123"/>
      <c r="JX203" s="123"/>
      <c r="JY203" s="123"/>
      <c r="JZ203" s="123"/>
      <c r="KA203" s="123"/>
      <c r="KB203" s="123"/>
      <c r="KC203" s="123"/>
      <c r="KD203" s="123"/>
      <c r="KE203" s="123"/>
      <c r="KF203" s="123"/>
      <c r="KG203" s="123"/>
      <c r="KH203" s="123"/>
      <c r="KI203" s="123"/>
      <c r="KJ203" s="123"/>
      <c r="KK203" s="123"/>
      <c r="KL203" s="123"/>
      <c r="KM203" s="123"/>
      <c r="KN203" s="123"/>
      <c r="KO203" s="123"/>
      <c r="KP203" s="123"/>
      <c r="KQ203" s="123"/>
      <c r="KR203" s="123"/>
      <c r="KS203" s="123"/>
      <c r="KT203" s="123"/>
      <c r="KU203" s="123"/>
      <c r="KV203" s="123"/>
      <c r="KW203" s="123"/>
      <c r="KX203" s="123"/>
      <c r="KY203" s="123"/>
      <c r="KZ203" s="123"/>
      <c r="LA203" s="123"/>
      <c r="LB203" s="123"/>
      <c r="LC203" s="123"/>
      <c r="LD203" s="123"/>
      <c r="LE203" s="123"/>
      <c r="LF203" s="123"/>
      <c r="LG203" s="123"/>
      <c r="LH203" s="123"/>
      <c r="LI203" s="123"/>
      <c r="LJ203" s="123"/>
      <c r="LK203" s="123"/>
      <c r="LL203" s="123"/>
      <c r="LM203" s="123"/>
      <c r="LN203" s="123"/>
      <c r="LO203" s="123"/>
      <c r="LP203" s="123"/>
      <c r="LQ203" s="123"/>
      <c r="LR203" s="123"/>
      <c r="LS203" s="123"/>
      <c r="LT203" s="123"/>
      <c r="LU203" s="123"/>
      <c r="LV203" s="123"/>
      <c r="LW203" s="123"/>
      <c r="LX203" s="123"/>
      <c r="LY203" s="123"/>
      <c r="LZ203" s="123"/>
      <c r="MA203" s="123"/>
      <c r="MB203" s="123"/>
      <c r="MC203" s="123"/>
      <c r="MD203" s="123"/>
      <c r="ME203" s="123"/>
      <c r="MF203" s="123"/>
      <c r="MG203" s="123"/>
      <c r="MH203" s="123"/>
      <c r="MI203" s="123"/>
      <c r="MJ203" s="123"/>
      <c r="MK203" s="123"/>
      <c r="ML203" s="123"/>
      <c r="MM203" s="123"/>
      <c r="MN203" s="123"/>
      <c r="MO203" s="123"/>
      <c r="MP203" s="123"/>
      <c r="MQ203" s="123"/>
      <c r="MR203" s="123"/>
      <c r="MS203" s="123"/>
      <c r="MT203" s="123"/>
      <c r="MU203" s="123"/>
      <c r="MV203" s="123"/>
      <c r="MW203" s="123"/>
      <c r="MX203" s="123"/>
      <c r="MY203" s="123"/>
      <c r="MZ203" s="123"/>
      <c r="NA203" s="123"/>
      <c r="NB203" s="123"/>
      <c r="NC203" s="123"/>
      <c r="ND203" s="123"/>
      <c r="NE203" s="123"/>
      <c r="NF203" s="123"/>
      <c r="NG203" s="123"/>
      <c r="NH203" s="123"/>
      <c r="NI203" s="123"/>
      <c r="NJ203" s="123"/>
      <c r="NK203" s="123"/>
      <c r="NL203" s="123"/>
      <c r="NM203" s="123"/>
      <c r="NN203" s="123"/>
      <c r="NO203" s="123"/>
      <c r="NP203" s="123"/>
      <c r="NQ203" s="123"/>
      <c r="NR203" s="123"/>
      <c r="NS203" s="123"/>
      <c r="NT203" s="123"/>
      <c r="NU203" s="123"/>
      <c r="NV203" s="123"/>
      <c r="NW203" s="123"/>
      <c r="NX203" s="123"/>
      <c r="NY203" s="123"/>
      <c r="NZ203" s="123"/>
    </row>
    <row r="204" spans="1:390">
      <c r="A204" s="138"/>
      <c r="B204" s="138"/>
      <c r="C204" s="139"/>
    </row>
    <row r="205" spans="1:390">
      <c r="A205" s="138"/>
      <c r="B205" s="138"/>
    </row>
  </sheetData>
  <mergeCells count="176">
    <mergeCell ref="MY11:NE11"/>
    <mergeCell ref="NF11:NL11"/>
    <mergeCell ref="NM11:NS11"/>
    <mergeCell ref="NT11:NZ11"/>
    <mergeCell ref="X9:X11"/>
    <mergeCell ref="Y9:Y11"/>
    <mergeCell ref="LI11:LO11"/>
    <mergeCell ref="LP11:LV11"/>
    <mergeCell ref="LW11:MC11"/>
    <mergeCell ref="MD11:MJ11"/>
    <mergeCell ref="MK11:MQ11"/>
    <mergeCell ref="MR11:MX11"/>
    <mergeCell ref="JS11:JY11"/>
    <mergeCell ref="JZ11:KF11"/>
    <mergeCell ref="KG11:KM11"/>
    <mergeCell ref="KN11:KT11"/>
    <mergeCell ref="KU11:LA11"/>
    <mergeCell ref="LB11:LH11"/>
    <mergeCell ref="IC11:II11"/>
    <mergeCell ref="IJ11:IP11"/>
    <mergeCell ref="IQ11:IW11"/>
    <mergeCell ref="IX11:JD11"/>
    <mergeCell ref="JE11:JK11"/>
    <mergeCell ref="JL11:JR11"/>
    <mergeCell ref="GM11:GS11"/>
    <mergeCell ref="GT11:GZ11"/>
    <mergeCell ref="HA11:HG11"/>
    <mergeCell ref="HH11:HN11"/>
    <mergeCell ref="HO11:HU11"/>
    <mergeCell ref="HV11:IB11"/>
    <mergeCell ref="EW11:FC11"/>
    <mergeCell ref="FD11:FJ11"/>
    <mergeCell ref="FK11:FQ11"/>
    <mergeCell ref="FR11:FX11"/>
    <mergeCell ref="FY11:GE11"/>
    <mergeCell ref="GF11:GL11"/>
    <mergeCell ref="DG11:DM11"/>
    <mergeCell ref="DN11:DT11"/>
    <mergeCell ref="DU11:EA11"/>
    <mergeCell ref="EB11:EH11"/>
    <mergeCell ref="EI11:EO11"/>
    <mergeCell ref="EP11:EV11"/>
    <mergeCell ref="BQ11:BW11"/>
    <mergeCell ref="BX11:CD11"/>
    <mergeCell ref="CE11:CK11"/>
    <mergeCell ref="CL11:CR11"/>
    <mergeCell ref="CS11:CY11"/>
    <mergeCell ref="CZ11:DF11"/>
    <mergeCell ref="MY10:NE10"/>
    <mergeCell ref="NF10:NL10"/>
    <mergeCell ref="NM10:NS10"/>
    <mergeCell ref="NT10:NZ10"/>
    <mergeCell ref="AA11:AG11"/>
    <mergeCell ref="AH11:AN11"/>
    <mergeCell ref="AO11:AU11"/>
    <mergeCell ref="AV11:BB11"/>
    <mergeCell ref="BC11:BI11"/>
    <mergeCell ref="BJ11:BP11"/>
    <mergeCell ref="LI10:LO10"/>
    <mergeCell ref="LP10:LV10"/>
    <mergeCell ref="LW10:MC10"/>
    <mergeCell ref="MD10:MJ10"/>
    <mergeCell ref="MK10:MQ10"/>
    <mergeCell ref="MR10:MX10"/>
    <mergeCell ref="JS10:JY10"/>
    <mergeCell ref="JZ10:KF10"/>
    <mergeCell ref="KG10:KM10"/>
    <mergeCell ref="KN10:KT10"/>
    <mergeCell ref="KU10:LA10"/>
    <mergeCell ref="LB10:LH10"/>
    <mergeCell ref="IC10:II10"/>
    <mergeCell ref="IJ10:IP10"/>
    <mergeCell ref="IQ10:IW10"/>
    <mergeCell ref="IX10:JD10"/>
    <mergeCell ref="JE10:JK10"/>
    <mergeCell ref="JL10:JR10"/>
    <mergeCell ref="GM10:GS10"/>
    <mergeCell ref="GT10:GZ10"/>
    <mergeCell ref="HA10:HG10"/>
    <mergeCell ref="HH10:HN10"/>
    <mergeCell ref="HO10:HU10"/>
    <mergeCell ref="HV10:IB10"/>
    <mergeCell ref="EW10:FC10"/>
    <mergeCell ref="FD10:FJ10"/>
    <mergeCell ref="FK10:FQ10"/>
    <mergeCell ref="FR10:FX10"/>
    <mergeCell ref="FY10:GE10"/>
    <mergeCell ref="GF10:GL10"/>
    <mergeCell ref="DG10:DM10"/>
    <mergeCell ref="DN10:DT10"/>
    <mergeCell ref="DU10:EA10"/>
    <mergeCell ref="EB10:EH10"/>
    <mergeCell ref="EI10:EO10"/>
    <mergeCell ref="EP10:EV10"/>
    <mergeCell ref="BQ10:BW10"/>
    <mergeCell ref="BX10:CD10"/>
    <mergeCell ref="CE10:CK10"/>
    <mergeCell ref="CL10:CR10"/>
    <mergeCell ref="CS10:CY10"/>
    <mergeCell ref="CZ10:DF10"/>
    <mergeCell ref="MY9:NE9"/>
    <mergeCell ref="NF9:NL9"/>
    <mergeCell ref="NM9:NS9"/>
    <mergeCell ref="JL9:JR9"/>
    <mergeCell ref="GM9:GS9"/>
    <mergeCell ref="GT9:GZ9"/>
    <mergeCell ref="HA9:HG9"/>
    <mergeCell ref="HH9:HN9"/>
    <mergeCell ref="HO9:HU9"/>
    <mergeCell ref="HV9:IB9"/>
    <mergeCell ref="EW9:FC9"/>
    <mergeCell ref="FD9:FJ9"/>
    <mergeCell ref="FK9:FQ9"/>
    <mergeCell ref="FR9:FX9"/>
    <mergeCell ref="FY9:GE9"/>
    <mergeCell ref="GF9:GL9"/>
    <mergeCell ref="DG9:DM9"/>
    <mergeCell ref="DN9:DT9"/>
    <mergeCell ref="NT9:NZ9"/>
    <mergeCell ref="AA10:AG10"/>
    <mergeCell ref="AH10:AN10"/>
    <mergeCell ref="AO10:AU10"/>
    <mergeCell ref="AV10:BB10"/>
    <mergeCell ref="BC10:BI10"/>
    <mergeCell ref="BJ10:BP10"/>
    <mergeCell ref="LI9:LO9"/>
    <mergeCell ref="LP9:LV9"/>
    <mergeCell ref="LW9:MC9"/>
    <mergeCell ref="MD9:MJ9"/>
    <mergeCell ref="MK9:MQ9"/>
    <mergeCell ref="MR9:MX9"/>
    <mergeCell ref="JS9:JY9"/>
    <mergeCell ref="JZ9:KF9"/>
    <mergeCell ref="KG9:KM9"/>
    <mergeCell ref="KN9:KT9"/>
    <mergeCell ref="KU9:LA9"/>
    <mergeCell ref="LB9:LH9"/>
    <mergeCell ref="IC9:II9"/>
    <mergeCell ref="IJ9:IP9"/>
    <mergeCell ref="IQ9:IW9"/>
    <mergeCell ref="IX9:JD9"/>
    <mergeCell ref="JE9:JK9"/>
    <mergeCell ref="DU9:EA9"/>
    <mergeCell ref="EB9:EH9"/>
    <mergeCell ref="EI9:EO9"/>
    <mergeCell ref="EP9:EV9"/>
    <mergeCell ref="BQ9:BW9"/>
    <mergeCell ref="BX9:CD9"/>
    <mergeCell ref="CE9:CK9"/>
    <mergeCell ref="CL9:CR9"/>
    <mergeCell ref="CS9:CY9"/>
    <mergeCell ref="CZ9:DF9"/>
    <mergeCell ref="AA9:AG9"/>
    <mergeCell ref="AH9:AN9"/>
    <mergeCell ref="AO9:AU9"/>
    <mergeCell ref="AV9:BB9"/>
    <mergeCell ref="BC9:BI9"/>
    <mergeCell ref="BJ9:BP9"/>
    <mergeCell ref="R9:R11"/>
    <mergeCell ref="S9:S11"/>
    <mergeCell ref="T9:T11"/>
    <mergeCell ref="U9:U11"/>
    <mergeCell ref="V9:V11"/>
    <mergeCell ref="W9:W11"/>
    <mergeCell ref="L9:L11"/>
    <mergeCell ref="M9:M11"/>
    <mergeCell ref="N9:N11"/>
    <mergeCell ref="O9:O11"/>
    <mergeCell ref="P9:P11"/>
    <mergeCell ref="Q9:Q11"/>
    <mergeCell ref="D9:D11"/>
    <mergeCell ref="E9:E11"/>
    <mergeCell ref="F9:F11"/>
    <mergeCell ref="G9:G11"/>
    <mergeCell ref="H9:H11"/>
    <mergeCell ref="I9:K11"/>
  </mergeCells>
  <conditionalFormatting sqref="F58 F92:F94 F117:F119 F144:F145 F171:F203 F12:F14 F16:F18 F31:F33 F24:F29 F52 F72 F79 F89 F107 F129 F136:F137 F62:F64 F100:F102">
    <cfRule type="expression" dxfId="734" priority="1874">
      <formula>$D12=7</formula>
    </cfRule>
    <cfRule type="expression" dxfId="733" priority="1875">
      <formula>$D12=6</formula>
    </cfRule>
    <cfRule type="expression" dxfId="732" priority="1876">
      <formula>$D12=5</formula>
    </cfRule>
    <cfRule type="expression" dxfId="731" priority="1877">
      <formula>$D12=4</formula>
    </cfRule>
    <cfRule type="expression" dxfId="730" priority="1878">
      <formula>$D12=3</formula>
    </cfRule>
    <cfRule type="expression" dxfId="729" priority="1879">
      <formula>$D12=2</formula>
    </cfRule>
  </conditionalFormatting>
  <conditionalFormatting sqref="AA11:NZ11">
    <cfRule type="expression" dxfId="728" priority="1880">
      <formula>AND($S$6="Daily",NETWORKDAYS.INTL(AA10,AA10,weekend,holidays)=0)</formula>
    </cfRule>
  </conditionalFormatting>
  <conditionalFormatting sqref="S58 S92:S94 S117:S119 S173:S203 S12:S14 S16:S18 S24:S29 S31:S33 S52 S72 S79 S89 S107 S129 S136:S137 S35 S62:S64">
    <cfRule type="expression" dxfId="727" priority="1870">
      <formula>AND(enddate_highlight="on",S12&lt;TODAY(),P12&lt;100%)</formula>
    </cfRule>
    <cfRule type="expression" dxfId="726" priority="1873">
      <formula>AND(enddate_highlight="on",S12&lt;=TODAY()+enddate_highlight_days,P12&lt;100%)</formula>
    </cfRule>
  </conditionalFormatting>
  <conditionalFormatting sqref="F6:F8 S58 X58:Y58 L58:M58 L92:M94 X92:Y94 S92:S94 L117:M119 X117:Y119 S117:S119 R173:S203 X173:Y203 L173:M203 L12:M14 X12:Y14 R12:S14 R16:S18 X16:Y18 L16:M18 R19:R20 L24:M26 X24:Y26 S24:S26 R22:R29 R52:R59 S52 X52:Y52 L52:M52 R46:R47 L72:M72 X72:Y72 S72 R79:R84 L79:M79 X79:Y79 S79 R89:R98 L89:M89 X89:Y89 S89 R107:R109 L107:M107 X107:Y107 S107 R114:R124 R129:R131 L129:M129 X129:Y129 S129 R136:R142 L136:M136 X136:Y136 S136 R31:R44 R69:R74 R62:R67 S62:S64 X62:Y64 L62:M64 R100:R102 R144:R170">
    <cfRule type="expression" dxfId="725" priority="1868">
      <formula>(dateformat="dmy")</formula>
    </cfRule>
  </conditionalFormatting>
  <conditionalFormatting sqref="AA12:NZ14 AA16:NZ44 AA46:NZ59 AA62:NZ98 AA100:NZ142 AA144:NZ203">
    <cfRule type="expression" dxfId="724" priority="2543">
      <formula>AND($X12&lt;=AA$8,$Y12&gt;=AA$8)</formula>
    </cfRule>
  </conditionalFormatting>
  <conditionalFormatting sqref="AA12:NZ14 AA16:NZ44 AA46:NZ59 AA62:NZ98 AA100:NZ142 AA144:NZ203">
    <cfRule type="expression" dxfId="723" priority="2544" stopIfTrue="1">
      <formula>AND($F$8&gt;=AA$8,$F$8&lt;AB$8)</formula>
    </cfRule>
    <cfRule type="expression" priority="2545" stopIfTrue="1">
      <formula>IF(OR($S$6="Monthly",$S$6="Quarterly"),OR(AB$8&lt;=$R12,AA$8&gt;$S12),OR(AA$8&gt;$S12,AA$8&lt;$R12))</formula>
    </cfRule>
    <cfRule type="expression" dxfId="722" priority="2546" stopIfTrue="1">
      <formula>OR($P12&gt;=1,IF(OR($S$6="Quarterly",$S$6="Monthly"),AB$8&lt;=$R12+$V12,AA$8&lt;$R12+$V12))</formula>
    </cfRule>
    <cfRule type="expression" dxfId="721" priority="2547" stopIfTrue="1">
      <formula>$Q12="k"</formula>
    </cfRule>
    <cfRule type="expression" dxfId="720" priority="2548" stopIfTrue="1">
      <formula>$Q12="o"</formula>
    </cfRule>
    <cfRule type="expression" dxfId="719" priority="2549" stopIfTrue="1">
      <formula>$Q12="y"</formula>
    </cfRule>
    <cfRule type="expression" dxfId="718" priority="2550" stopIfTrue="1">
      <formula>$Q12="p"</formula>
    </cfRule>
    <cfRule type="expression" dxfId="717" priority="2551" stopIfTrue="1">
      <formula>$Q12="g"</formula>
    </cfRule>
    <cfRule type="expression" dxfId="716" priority="2552" stopIfTrue="1">
      <formula>$Q12="r"</formula>
    </cfRule>
    <cfRule type="expression" dxfId="715" priority="2553" stopIfTrue="1">
      <formula>$Q12=1</formula>
    </cfRule>
    <cfRule type="expression" dxfId="714" priority="2554" stopIfTrue="1">
      <formula>$Q12=2</formula>
    </cfRule>
    <cfRule type="expression" dxfId="713" priority="2555" stopIfTrue="1">
      <formula>$Q12=3</formula>
    </cfRule>
    <cfRule type="expression" dxfId="712" priority="2556" stopIfTrue="1">
      <formula>$Q12=4</formula>
    </cfRule>
    <cfRule type="expression" dxfId="711" priority="2557" stopIfTrue="1">
      <formula>$Q12=5</formula>
    </cfRule>
    <cfRule type="expression" dxfId="710" priority="2558" stopIfTrue="1">
      <formula>$Q12=6</formula>
    </cfRule>
    <cfRule type="expression" dxfId="709" priority="2559" stopIfTrue="1">
      <formula>TRUE</formula>
    </cfRule>
  </conditionalFormatting>
  <conditionalFormatting sqref="F22:F23">
    <cfRule type="expression" dxfId="708" priority="1816">
      <formula>$D22=7</formula>
    </cfRule>
    <cfRule type="expression" dxfId="707" priority="1817">
      <formula>$D22=6</formula>
    </cfRule>
    <cfRule type="expression" dxfId="706" priority="1818">
      <formula>$D22=5</formula>
    </cfRule>
    <cfRule type="expression" dxfId="705" priority="1819">
      <formula>$D22=4</formula>
    </cfRule>
    <cfRule type="expression" dxfId="704" priority="1820">
      <formula>$D22=3</formula>
    </cfRule>
    <cfRule type="expression" dxfId="703" priority="1821">
      <formula>$D22=2</formula>
    </cfRule>
  </conditionalFormatting>
  <conditionalFormatting sqref="S20 S22:S23">
    <cfRule type="expression" dxfId="702" priority="1814">
      <formula>AND(enddate_highlight="on",S20&lt;TODAY(),P20&lt;100%)</formula>
    </cfRule>
    <cfRule type="expression" dxfId="701" priority="1815">
      <formula>AND(enddate_highlight="on",S20&lt;=TODAY()+enddate_highlight_days,P20&lt;100%)</formula>
    </cfRule>
  </conditionalFormatting>
  <conditionalFormatting sqref="L20:M20 X20:Y20 S20 S22:S23 X22:Y23 L22:M23">
    <cfRule type="expression" dxfId="700" priority="1813">
      <formula>(dateformat="dmy")</formula>
    </cfRule>
  </conditionalFormatting>
  <conditionalFormatting sqref="L27:M29 X27:Y29 L31:M33 X31:Y33 S27:S29 S31:S33 S35">
    <cfRule type="expression" dxfId="699" priority="1786">
      <formula>(dateformat="dmy")</formula>
    </cfRule>
  </conditionalFormatting>
  <conditionalFormatting sqref="F19">
    <cfRule type="expression" dxfId="698" priority="1762">
      <formula>$D19=7</formula>
    </cfRule>
    <cfRule type="expression" dxfId="697" priority="1763">
      <formula>$D19=6</formula>
    </cfRule>
    <cfRule type="expression" dxfId="696" priority="1764">
      <formula>$D19=5</formula>
    </cfRule>
    <cfRule type="expression" dxfId="695" priority="1765">
      <formula>$D19=4</formula>
    </cfRule>
    <cfRule type="expression" dxfId="694" priority="1766">
      <formula>$D19=3</formula>
    </cfRule>
    <cfRule type="expression" dxfId="693" priority="1767">
      <formula>$D19=2</formula>
    </cfRule>
  </conditionalFormatting>
  <conditionalFormatting sqref="S19">
    <cfRule type="expression" dxfId="692" priority="1760">
      <formula>AND(enddate_highlight="on",S19&lt;TODAY(),P19&lt;100%)</formula>
    </cfRule>
    <cfRule type="expression" dxfId="691" priority="1761">
      <formula>AND(enddate_highlight="on",S19&lt;=TODAY()+enddate_highlight_days,P19&lt;100%)</formula>
    </cfRule>
  </conditionalFormatting>
  <conditionalFormatting sqref="S19 X19:Y19 L19:M19">
    <cfRule type="expression" dxfId="690" priority="1759">
      <formula>(dateformat="dmy")</formula>
    </cfRule>
  </conditionalFormatting>
  <conditionalFormatting sqref="F39:F40">
    <cfRule type="expression" dxfId="689" priority="1735">
      <formula>$D39=7</formula>
    </cfRule>
    <cfRule type="expression" dxfId="688" priority="1736">
      <formula>$D39=6</formula>
    </cfRule>
    <cfRule type="expression" dxfId="687" priority="1737">
      <formula>$D39=5</formula>
    </cfRule>
    <cfRule type="expression" dxfId="686" priority="1738">
      <formula>$D39=4</formula>
    </cfRule>
    <cfRule type="expression" dxfId="685" priority="1739">
      <formula>$D39=3</formula>
    </cfRule>
    <cfRule type="expression" dxfId="684" priority="1740">
      <formula>$D39=2</formula>
    </cfRule>
  </conditionalFormatting>
  <conditionalFormatting sqref="S39:S41">
    <cfRule type="expression" dxfId="683" priority="1733">
      <formula>AND(enddate_highlight="on",S39&lt;TODAY(),P39&lt;100%)</formula>
    </cfRule>
    <cfRule type="expression" dxfId="682" priority="1734">
      <formula>AND(enddate_highlight="on",S39&lt;=TODAY()+enddate_highlight_days,P39&lt;100%)</formula>
    </cfRule>
  </conditionalFormatting>
  <conditionalFormatting sqref="X39:Y41 L39:M40 S39:S41">
    <cfRule type="expression" dxfId="681" priority="1732">
      <formula>(dateformat="dmy")</formula>
    </cfRule>
  </conditionalFormatting>
  <conditionalFormatting sqref="F38">
    <cfRule type="expression" dxfId="680" priority="1726">
      <formula>$D38=7</formula>
    </cfRule>
    <cfRule type="expression" dxfId="679" priority="1727">
      <formula>$D38=6</formula>
    </cfRule>
    <cfRule type="expression" dxfId="678" priority="1728">
      <formula>$D38=5</formula>
    </cfRule>
    <cfRule type="expression" dxfId="677" priority="1729">
      <formula>$D38=4</formula>
    </cfRule>
    <cfRule type="expression" dxfId="676" priority="1730">
      <formula>$D38=3</formula>
    </cfRule>
    <cfRule type="expression" dxfId="675" priority="1731">
      <formula>$D38=2</formula>
    </cfRule>
  </conditionalFormatting>
  <conditionalFormatting sqref="S34 S36:S38">
    <cfRule type="expression" dxfId="674" priority="1724">
      <formula>AND(enddate_highlight="on",S34&lt;TODAY(),P34&lt;100%)</formula>
    </cfRule>
    <cfRule type="expression" dxfId="673" priority="1725">
      <formula>AND(enddate_highlight="on",S34&lt;=TODAY()+enddate_highlight_days,P34&lt;100%)</formula>
    </cfRule>
  </conditionalFormatting>
  <conditionalFormatting sqref="L38:M38 X34:Y38 S34 S36:S38">
    <cfRule type="expression" dxfId="672" priority="1723">
      <formula>(dateformat="dmy")</formula>
    </cfRule>
  </conditionalFormatting>
  <conditionalFormatting sqref="F46:F47">
    <cfRule type="expression" dxfId="671" priority="1672">
      <formula>$D46=7</formula>
    </cfRule>
    <cfRule type="expression" dxfId="670" priority="1673">
      <formula>$D46=6</formula>
    </cfRule>
    <cfRule type="expression" dxfId="669" priority="1674">
      <formula>$D46=5</formula>
    </cfRule>
    <cfRule type="expression" dxfId="668" priority="1675">
      <formula>$D46=4</formula>
    </cfRule>
    <cfRule type="expression" dxfId="667" priority="1676">
      <formula>$D46=3</formula>
    </cfRule>
    <cfRule type="expression" dxfId="666" priority="1677">
      <formula>$D46=2</formula>
    </cfRule>
  </conditionalFormatting>
  <conditionalFormatting sqref="S46:S47">
    <cfRule type="expression" dxfId="665" priority="1670">
      <formula>AND(enddate_highlight="on",S46&lt;TODAY(),P46&lt;100%)</formula>
    </cfRule>
    <cfRule type="expression" dxfId="664" priority="1671">
      <formula>AND(enddate_highlight="on",S46&lt;=TODAY()+enddate_highlight_days,P46&lt;100%)</formula>
    </cfRule>
  </conditionalFormatting>
  <conditionalFormatting sqref="S46:S47 X46:Y47 L46:M47">
    <cfRule type="expression" dxfId="663" priority="1669">
      <formula>(dateformat="dmy")</formula>
    </cfRule>
  </conditionalFormatting>
  <conditionalFormatting sqref="S42:S44">
    <cfRule type="expression" dxfId="662" priority="1661">
      <formula>AND(enddate_highlight="on",S42&lt;TODAY(),P42&lt;100%)</formula>
    </cfRule>
    <cfRule type="expression" dxfId="661" priority="1662">
      <formula>AND(enddate_highlight="on",S42&lt;=TODAY()+enddate_highlight_days,P42&lt;100%)</formula>
    </cfRule>
  </conditionalFormatting>
  <conditionalFormatting sqref="X42:Y44 S42:S44">
    <cfRule type="expression" dxfId="660" priority="1660">
      <formula>(dateformat="dmy")</formula>
    </cfRule>
  </conditionalFormatting>
  <conditionalFormatting sqref="F53:F54">
    <cfRule type="expression" dxfId="659" priority="1609">
      <formula>$D53=7</formula>
    </cfRule>
    <cfRule type="expression" dxfId="658" priority="1610">
      <formula>$D53=6</formula>
    </cfRule>
    <cfRule type="expression" dxfId="657" priority="1611">
      <formula>$D53=5</formula>
    </cfRule>
    <cfRule type="expression" dxfId="656" priority="1612">
      <formula>$D53=4</formula>
    </cfRule>
    <cfRule type="expression" dxfId="655" priority="1613">
      <formula>$D53=3</formula>
    </cfRule>
    <cfRule type="expression" dxfId="654" priority="1614">
      <formula>$D53=2</formula>
    </cfRule>
  </conditionalFormatting>
  <conditionalFormatting sqref="S53:S54">
    <cfRule type="expression" dxfId="653" priority="1607">
      <formula>AND(enddate_highlight="on",S53&lt;TODAY(),P53&lt;100%)</formula>
    </cfRule>
    <cfRule type="expression" dxfId="652" priority="1608">
      <formula>AND(enddate_highlight="on",S53&lt;=TODAY()+enddate_highlight_days,P53&lt;100%)</formula>
    </cfRule>
  </conditionalFormatting>
  <conditionalFormatting sqref="S53:S54 X53:Y54 L53:M54">
    <cfRule type="expression" dxfId="651" priority="1606">
      <formula>(dateformat="dmy")</formula>
    </cfRule>
  </conditionalFormatting>
  <conditionalFormatting sqref="F59">
    <cfRule type="expression" dxfId="650" priority="1573">
      <formula>$D59=7</formula>
    </cfRule>
    <cfRule type="expression" dxfId="649" priority="1574">
      <formula>$D59=6</formula>
    </cfRule>
    <cfRule type="expression" dxfId="648" priority="1575">
      <formula>$D59=5</formula>
    </cfRule>
    <cfRule type="expression" dxfId="647" priority="1576">
      <formula>$D59=4</formula>
    </cfRule>
    <cfRule type="expression" dxfId="646" priority="1577">
      <formula>$D59=3</formula>
    </cfRule>
    <cfRule type="expression" dxfId="645" priority="1578">
      <formula>$D59=2</formula>
    </cfRule>
  </conditionalFormatting>
  <conditionalFormatting sqref="S59">
    <cfRule type="expression" dxfId="644" priority="1571">
      <formula>AND(enddate_highlight="on",S59&lt;TODAY(),P59&lt;100%)</formula>
    </cfRule>
    <cfRule type="expression" dxfId="643" priority="1572">
      <formula>AND(enddate_highlight="on",S59&lt;=TODAY()+enddate_highlight_days,P59&lt;100%)</formula>
    </cfRule>
  </conditionalFormatting>
  <conditionalFormatting sqref="L59:M59 X59:Y59 S59">
    <cfRule type="expression" dxfId="642" priority="1570">
      <formula>(dateformat="dmy")</formula>
    </cfRule>
  </conditionalFormatting>
  <conditionalFormatting sqref="F65:F67">
    <cfRule type="expression" dxfId="641" priority="1546">
      <formula>$D65=7</formula>
    </cfRule>
    <cfRule type="expression" dxfId="640" priority="1547">
      <formula>$D65=6</formula>
    </cfRule>
    <cfRule type="expression" dxfId="639" priority="1548">
      <formula>$D65=5</formula>
    </cfRule>
    <cfRule type="expression" dxfId="638" priority="1549">
      <formula>$D65=4</formula>
    </cfRule>
    <cfRule type="expression" dxfId="637" priority="1550">
      <formula>$D65=3</formula>
    </cfRule>
    <cfRule type="expression" dxfId="636" priority="1551">
      <formula>$D65=2</formula>
    </cfRule>
  </conditionalFormatting>
  <conditionalFormatting sqref="S65:S67">
    <cfRule type="expression" dxfId="635" priority="1544">
      <formula>AND(enddate_highlight="on",S65&lt;TODAY(),P65&lt;100%)</formula>
    </cfRule>
    <cfRule type="expression" dxfId="634" priority="1545">
      <formula>AND(enddate_highlight="on",S65&lt;=TODAY()+enddate_highlight_days,P65&lt;100%)</formula>
    </cfRule>
  </conditionalFormatting>
  <conditionalFormatting sqref="L65:M67 X65:Y67 S65:S67">
    <cfRule type="expression" dxfId="633" priority="1543">
      <formula>(dateformat="dmy")</formula>
    </cfRule>
  </conditionalFormatting>
  <conditionalFormatting sqref="F55:F57">
    <cfRule type="expression" dxfId="632" priority="1492">
      <formula>$D55=7</formula>
    </cfRule>
    <cfRule type="expression" dxfId="631" priority="1493">
      <formula>$D55=6</formula>
    </cfRule>
    <cfRule type="expression" dxfId="630" priority="1494">
      <formula>$D55=5</formula>
    </cfRule>
    <cfRule type="expression" dxfId="629" priority="1495">
      <formula>$D55=4</formula>
    </cfRule>
    <cfRule type="expression" dxfId="628" priority="1496">
      <formula>$D55=3</formula>
    </cfRule>
    <cfRule type="expression" dxfId="627" priority="1497">
      <formula>$D55=2</formula>
    </cfRule>
  </conditionalFormatting>
  <conditionalFormatting sqref="S55:S57">
    <cfRule type="expression" dxfId="626" priority="1490">
      <formula>AND(enddate_highlight="on",S55&lt;TODAY(),P55&lt;100%)</formula>
    </cfRule>
    <cfRule type="expression" dxfId="625" priority="1491">
      <formula>AND(enddate_highlight="on",S55&lt;=TODAY()+enddate_highlight_days,P55&lt;100%)</formula>
    </cfRule>
  </conditionalFormatting>
  <conditionalFormatting sqref="L55:M57 X55:Y57 S55:S57">
    <cfRule type="expression" dxfId="624" priority="1489">
      <formula>(dateformat="dmy")</formula>
    </cfRule>
  </conditionalFormatting>
  <conditionalFormatting sqref="F73:F74">
    <cfRule type="expression" dxfId="623" priority="1465">
      <formula>$D73=7</formula>
    </cfRule>
    <cfRule type="expression" dxfId="622" priority="1466">
      <formula>$D73=6</formula>
    </cfRule>
    <cfRule type="expression" dxfId="621" priority="1467">
      <formula>$D73=5</formula>
    </cfRule>
    <cfRule type="expression" dxfId="620" priority="1468">
      <formula>$D73=4</formula>
    </cfRule>
    <cfRule type="expression" dxfId="619" priority="1469">
      <formula>$D73=3</formula>
    </cfRule>
    <cfRule type="expression" dxfId="618" priority="1470">
      <formula>$D73=2</formula>
    </cfRule>
  </conditionalFormatting>
  <conditionalFormatting sqref="S73:S74">
    <cfRule type="expression" dxfId="617" priority="1463">
      <formula>AND(enddate_highlight="on",S73&lt;TODAY(),P73&lt;100%)</formula>
    </cfRule>
    <cfRule type="expression" dxfId="616" priority="1464">
      <formula>AND(enddate_highlight="on",S73&lt;=TODAY()+enddate_highlight_days,P73&lt;100%)</formula>
    </cfRule>
  </conditionalFormatting>
  <conditionalFormatting sqref="S73:S74 X73:Y74 L73:M74">
    <cfRule type="expression" dxfId="615" priority="1462">
      <formula>(dateformat="dmy")</formula>
    </cfRule>
  </conditionalFormatting>
  <conditionalFormatting sqref="F80:F81">
    <cfRule type="expression" dxfId="614" priority="1429">
      <formula>$D80=7</formula>
    </cfRule>
    <cfRule type="expression" dxfId="613" priority="1430">
      <formula>$D80=6</formula>
    </cfRule>
    <cfRule type="expression" dxfId="612" priority="1431">
      <formula>$D80=5</formula>
    </cfRule>
    <cfRule type="expression" dxfId="611" priority="1432">
      <formula>$D80=4</formula>
    </cfRule>
    <cfRule type="expression" dxfId="610" priority="1433">
      <formula>$D80=3</formula>
    </cfRule>
    <cfRule type="expression" dxfId="609" priority="1434">
      <formula>$D80=2</formula>
    </cfRule>
  </conditionalFormatting>
  <conditionalFormatting sqref="S80:S81">
    <cfRule type="expression" dxfId="608" priority="1427">
      <formula>AND(enddate_highlight="on",S80&lt;TODAY(),P80&lt;100%)</formula>
    </cfRule>
    <cfRule type="expression" dxfId="607" priority="1428">
      <formula>AND(enddate_highlight="on",S80&lt;=TODAY()+enddate_highlight_days,P80&lt;100%)</formula>
    </cfRule>
  </conditionalFormatting>
  <conditionalFormatting sqref="S80:S81 X80:Y81 L80:M81">
    <cfRule type="expression" dxfId="606" priority="1426">
      <formula>(dateformat="dmy")</formula>
    </cfRule>
  </conditionalFormatting>
  <conditionalFormatting sqref="F95:F96">
    <cfRule type="expression" dxfId="605" priority="1384">
      <formula>$D95=7</formula>
    </cfRule>
    <cfRule type="expression" dxfId="604" priority="1385">
      <formula>$D95=6</formula>
    </cfRule>
    <cfRule type="expression" dxfId="603" priority="1386">
      <formula>$D95=5</formula>
    </cfRule>
    <cfRule type="expression" dxfId="602" priority="1387">
      <formula>$D95=4</formula>
    </cfRule>
    <cfRule type="expression" dxfId="601" priority="1388">
      <formula>$D95=3</formula>
    </cfRule>
    <cfRule type="expression" dxfId="600" priority="1389">
      <formula>$D95=2</formula>
    </cfRule>
  </conditionalFormatting>
  <conditionalFormatting sqref="S95:S96">
    <cfRule type="expression" dxfId="599" priority="1382">
      <formula>AND(enddate_highlight="on",S95&lt;TODAY(),P95&lt;100%)</formula>
    </cfRule>
    <cfRule type="expression" dxfId="598" priority="1383">
      <formula>AND(enddate_highlight="on",S95&lt;=TODAY()+enddate_highlight_days,P95&lt;100%)</formula>
    </cfRule>
  </conditionalFormatting>
  <conditionalFormatting sqref="L95:M96 X95:Y96 S95:S96">
    <cfRule type="expression" dxfId="597" priority="1381">
      <formula>(dateformat="dmy")</formula>
    </cfRule>
  </conditionalFormatting>
  <conditionalFormatting sqref="F90:F91">
    <cfRule type="expression" dxfId="596" priority="1357">
      <formula>$D90=7</formula>
    </cfRule>
    <cfRule type="expression" dxfId="595" priority="1358">
      <formula>$D90=6</formula>
    </cfRule>
    <cfRule type="expression" dxfId="594" priority="1359">
      <formula>$D90=5</formula>
    </cfRule>
    <cfRule type="expression" dxfId="593" priority="1360">
      <formula>$D90=4</formula>
    </cfRule>
    <cfRule type="expression" dxfId="592" priority="1361">
      <formula>$D90=3</formula>
    </cfRule>
    <cfRule type="expression" dxfId="591" priority="1362">
      <formula>$D90=2</formula>
    </cfRule>
  </conditionalFormatting>
  <conditionalFormatting sqref="S90:S91">
    <cfRule type="expression" dxfId="590" priority="1355">
      <formula>AND(enddate_highlight="on",S90&lt;TODAY(),P90&lt;100%)</formula>
    </cfRule>
    <cfRule type="expression" dxfId="589" priority="1356">
      <formula>AND(enddate_highlight="on",S90&lt;=TODAY()+enddate_highlight_days,P90&lt;100%)</formula>
    </cfRule>
  </conditionalFormatting>
  <conditionalFormatting sqref="S90:S91 X90:Y91 L90:M91">
    <cfRule type="expression" dxfId="588" priority="1354">
      <formula>(dateformat="dmy")</formula>
    </cfRule>
  </conditionalFormatting>
  <conditionalFormatting sqref="F97:F98">
    <cfRule type="expression" dxfId="587" priority="1321">
      <formula>$D97=7</formula>
    </cfRule>
    <cfRule type="expression" dxfId="586" priority="1322">
      <formula>$D97=6</formula>
    </cfRule>
    <cfRule type="expression" dxfId="585" priority="1323">
      <formula>$D97=5</formula>
    </cfRule>
    <cfRule type="expression" dxfId="584" priority="1324">
      <formula>$D97=4</formula>
    </cfRule>
    <cfRule type="expression" dxfId="583" priority="1325">
      <formula>$D97=3</formula>
    </cfRule>
    <cfRule type="expression" dxfId="582" priority="1326">
      <formula>$D97=2</formula>
    </cfRule>
  </conditionalFormatting>
  <conditionalFormatting sqref="S97:S98 S100:S102">
    <cfRule type="expression" dxfId="581" priority="1319">
      <formula>AND(enddate_highlight="on",S97&lt;TODAY(),P97&lt;100%)</formula>
    </cfRule>
    <cfRule type="expression" dxfId="580" priority="1320">
      <formula>AND(enddate_highlight="on",S97&lt;=TODAY()+enddate_highlight_days,P97&lt;100%)</formula>
    </cfRule>
  </conditionalFormatting>
  <conditionalFormatting sqref="L97:M98 X97:Y98 S97:S98 S100:S102 X100:Y102 L100:M102">
    <cfRule type="expression" dxfId="579" priority="1318">
      <formula>(dateformat="dmy")</formula>
    </cfRule>
  </conditionalFormatting>
  <conditionalFormatting sqref="F108:F109">
    <cfRule type="expression" dxfId="578" priority="1294">
      <formula>$D108=7</formula>
    </cfRule>
    <cfRule type="expression" dxfId="577" priority="1295">
      <formula>$D108=6</formula>
    </cfRule>
    <cfRule type="expression" dxfId="576" priority="1296">
      <formula>$D108=5</formula>
    </cfRule>
    <cfRule type="expression" dxfId="575" priority="1297">
      <formula>$D108=4</formula>
    </cfRule>
    <cfRule type="expression" dxfId="574" priority="1298">
      <formula>$D108=3</formula>
    </cfRule>
    <cfRule type="expression" dxfId="573" priority="1299">
      <formula>$D108=2</formula>
    </cfRule>
  </conditionalFormatting>
  <conditionalFormatting sqref="S108:S109">
    <cfRule type="expression" dxfId="572" priority="1292">
      <formula>AND(enddate_highlight="on",S108&lt;TODAY(),P108&lt;100%)</formula>
    </cfRule>
    <cfRule type="expression" dxfId="571" priority="1293">
      <formula>AND(enddate_highlight="on",S108&lt;=TODAY()+enddate_highlight_days,P108&lt;100%)</formula>
    </cfRule>
  </conditionalFormatting>
  <conditionalFormatting sqref="S108:S109 X108:Y109 L108:M109">
    <cfRule type="expression" dxfId="570" priority="1291">
      <formula>(dateformat="dmy")</formula>
    </cfRule>
  </conditionalFormatting>
  <conditionalFormatting sqref="F115:F116">
    <cfRule type="expression" dxfId="569" priority="1258">
      <formula>$D115=7</formula>
    </cfRule>
    <cfRule type="expression" dxfId="568" priority="1259">
      <formula>$D115=6</formula>
    </cfRule>
    <cfRule type="expression" dxfId="567" priority="1260">
      <formula>$D115=5</formula>
    </cfRule>
    <cfRule type="expression" dxfId="566" priority="1261">
      <formula>$D115=4</formula>
    </cfRule>
    <cfRule type="expression" dxfId="565" priority="1262">
      <formula>$D115=3</formula>
    </cfRule>
    <cfRule type="expression" dxfId="564" priority="1263">
      <formula>$D115=2</formula>
    </cfRule>
  </conditionalFormatting>
  <conditionalFormatting sqref="S115:S116">
    <cfRule type="expression" dxfId="563" priority="1256">
      <formula>AND(enddate_highlight="on",S115&lt;TODAY(),P115&lt;100%)</formula>
    </cfRule>
    <cfRule type="expression" dxfId="562" priority="1257">
      <formula>AND(enddate_highlight="on",S115&lt;=TODAY()+enddate_highlight_days,P115&lt;100%)</formula>
    </cfRule>
  </conditionalFormatting>
  <conditionalFormatting sqref="S115:S116 X115:Y116 L115:M116">
    <cfRule type="expression" dxfId="561" priority="1255">
      <formula>(dateformat="dmy")</formula>
    </cfRule>
  </conditionalFormatting>
  <conditionalFormatting sqref="F114">
    <cfRule type="expression" dxfId="560" priority="1249">
      <formula>$D114=7</formula>
    </cfRule>
    <cfRule type="expression" dxfId="559" priority="1250">
      <formula>$D114=6</formula>
    </cfRule>
    <cfRule type="expression" dxfId="558" priority="1251">
      <formula>$D114=5</formula>
    </cfRule>
    <cfRule type="expression" dxfId="557" priority="1252">
      <formula>$D114=4</formula>
    </cfRule>
    <cfRule type="expression" dxfId="556" priority="1253">
      <formula>$D114=3</formula>
    </cfRule>
    <cfRule type="expression" dxfId="555" priority="1254">
      <formula>$D114=2</formula>
    </cfRule>
  </conditionalFormatting>
  <conditionalFormatting sqref="S114">
    <cfRule type="expression" dxfId="554" priority="1247">
      <formula>AND(enddate_highlight="on",S114&lt;TODAY(),P114&lt;100%)</formula>
    </cfRule>
    <cfRule type="expression" dxfId="553" priority="1248">
      <formula>AND(enddate_highlight="on",S114&lt;=TODAY()+enddate_highlight_days,P114&lt;100%)</formula>
    </cfRule>
  </conditionalFormatting>
  <conditionalFormatting sqref="S114 X114:Y114 L114:M114">
    <cfRule type="expression" dxfId="552" priority="1246">
      <formula>(dateformat="dmy")</formula>
    </cfRule>
  </conditionalFormatting>
  <conditionalFormatting sqref="F82:F84">
    <cfRule type="expression" dxfId="551" priority="1222">
      <formula>$D82=7</formula>
    </cfRule>
    <cfRule type="expression" dxfId="550" priority="1223">
      <formula>$D82=6</formula>
    </cfRule>
    <cfRule type="expression" dxfId="549" priority="1224">
      <formula>$D82=5</formula>
    </cfRule>
    <cfRule type="expression" dxfId="548" priority="1225">
      <formula>$D82=4</formula>
    </cfRule>
    <cfRule type="expression" dxfId="547" priority="1226">
      <formula>$D82=3</formula>
    </cfRule>
    <cfRule type="expression" dxfId="546" priority="1227">
      <formula>$D82=2</formula>
    </cfRule>
  </conditionalFormatting>
  <conditionalFormatting sqref="S82:S84">
    <cfRule type="expression" dxfId="545" priority="1220">
      <formula>AND(enddate_highlight="on",S82&lt;TODAY(),P82&lt;100%)</formula>
    </cfRule>
    <cfRule type="expression" dxfId="544" priority="1221">
      <formula>AND(enddate_highlight="on",S82&lt;=TODAY()+enddate_highlight_days,P82&lt;100%)</formula>
    </cfRule>
  </conditionalFormatting>
  <conditionalFormatting sqref="L82:M84 X82:Y84 S82:S84">
    <cfRule type="expression" dxfId="543" priority="1219">
      <formula>(dateformat="dmy")</formula>
    </cfRule>
  </conditionalFormatting>
  <conditionalFormatting sqref="F120:F122">
    <cfRule type="expression" dxfId="542" priority="1168">
      <formula>$D120=7</formula>
    </cfRule>
    <cfRule type="expression" dxfId="541" priority="1169">
      <formula>$D120=6</formula>
    </cfRule>
    <cfRule type="expression" dxfId="540" priority="1170">
      <formula>$D120=5</formula>
    </cfRule>
    <cfRule type="expression" dxfId="539" priority="1171">
      <formula>$D120=4</formula>
    </cfRule>
    <cfRule type="expression" dxfId="538" priority="1172">
      <formula>$D120=3</formula>
    </cfRule>
    <cfRule type="expression" dxfId="537" priority="1173">
      <formula>$D120=2</formula>
    </cfRule>
  </conditionalFormatting>
  <conditionalFormatting sqref="S120:S122">
    <cfRule type="expression" dxfId="536" priority="1166">
      <formula>AND(enddate_highlight="on",S120&lt;TODAY(),P120&lt;100%)</formula>
    </cfRule>
    <cfRule type="expression" dxfId="535" priority="1167">
      <formula>AND(enddate_highlight="on",S120&lt;=TODAY()+enddate_highlight_days,P120&lt;100%)</formula>
    </cfRule>
  </conditionalFormatting>
  <conditionalFormatting sqref="L120:M122 X120:Y122 S120:S122">
    <cfRule type="expression" dxfId="534" priority="1165">
      <formula>(dateformat="dmy")</formula>
    </cfRule>
  </conditionalFormatting>
  <conditionalFormatting sqref="F123:F124">
    <cfRule type="expression" dxfId="533" priority="1159">
      <formula>$D123=7</formula>
    </cfRule>
    <cfRule type="expression" dxfId="532" priority="1160">
      <formula>$D123=6</formula>
    </cfRule>
    <cfRule type="expression" dxfId="531" priority="1161">
      <formula>$D123=5</formula>
    </cfRule>
    <cfRule type="expression" dxfId="530" priority="1162">
      <formula>$D123=4</formula>
    </cfRule>
    <cfRule type="expression" dxfId="529" priority="1163">
      <formula>$D123=3</formula>
    </cfRule>
    <cfRule type="expression" dxfId="528" priority="1164">
      <formula>$D123=2</formula>
    </cfRule>
  </conditionalFormatting>
  <conditionalFormatting sqref="S123:S124">
    <cfRule type="expression" dxfId="527" priority="1157">
      <formula>AND(enddate_highlight="on",S123&lt;TODAY(),P123&lt;100%)</formula>
    </cfRule>
    <cfRule type="expression" dxfId="526" priority="1158">
      <formula>AND(enddate_highlight="on",S123&lt;=TODAY()+enddate_highlight_days,P123&lt;100%)</formula>
    </cfRule>
  </conditionalFormatting>
  <conditionalFormatting sqref="L123:M124 X123:Y124 S123:S124">
    <cfRule type="expression" dxfId="525" priority="1156">
      <formula>(dateformat="dmy")</formula>
    </cfRule>
  </conditionalFormatting>
  <conditionalFormatting sqref="F138:F140">
    <cfRule type="expression" dxfId="524" priority="1132">
      <formula>$D138=7</formula>
    </cfRule>
    <cfRule type="expression" dxfId="523" priority="1133">
      <formula>$D138=6</formula>
    </cfRule>
    <cfRule type="expression" dxfId="522" priority="1134">
      <formula>$D138=5</formula>
    </cfRule>
    <cfRule type="expression" dxfId="521" priority="1135">
      <formula>$D138=4</formula>
    </cfRule>
    <cfRule type="expression" dxfId="520" priority="1136">
      <formula>$D138=3</formula>
    </cfRule>
    <cfRule type="expression" dxfId="519" priority="1137">
      <formula>$D138=2</formula>
    </cfRule>
  </conditionalFormatting>
  <conditionalFormatting sqref="S138:S140">
    <cfRule type="expression" dxfId="518" priority="1130">
      <formula>AND(enddate_highlight="on",S138&lt;TODAY(),P138&lt;100%)</formula>
    </cfRule>
    <cfRule type="expression" dxfId="517" priority="1131">
      <formula>AND(enddate_highlight="on",S138&lt;=TODAY()+enddate_highlight_days,P138&lt;100%)</formula>
    </cfRule>
  </conditionalFormatting>
  <conditionalFormatting sqref="L138:M140 X138:Y140 S138:S140">
    <cfRule type="expression" dxfId="516" priority="1129">
      <formula>(dateformat="dmy")</formula>
    </cfRule>
  </conditionalFormatting>
  <conditionalFormatting sqref="F130:F131">
    <cfRule type="expression" dxfId="515" priority="1123">
      <formula>$D130=7</formula>
    </cfRule>
    <cfRule type="expression" dxfId="514" priority="1124">
      <formula>$D130=6</formula>
    </cfRule>
    <cfRule type="expression" dxfId="513" priority="1125">
      <formula>$D130=5</formula>
    </cfRule>
    <cfRule type="expression" dxfId="512" priority="1126">
      <formula>$D130=4</formula>
    </cfRule>
    <cfRule type="expression" dxfId="511" priority="1127">
      <formula>$D130=3</formula>
    </cfRule>
    <cfRule type="expression" dxfId="510" priority="1128">
      <formula>$D130=2</formula>
    </cfRule>
  </conditionalFormatting>
  <conditionalFormatting sqref="S130:S131">
    <cfRule type="expression" dxfId="509" priority="1121">
      <formula>AND(enddate_highlight="on",S130&lt;TODAY(),P130&lt;100%)</formula>
    </cfRule>
    <cfRule type="expression" dxfId="508" priority="1122">
      <formula>AND(enddate_highlight="on",S130&lt;=TODAY()+enddate_highlight_days,P130&lt;100%)</formula>
    </cfRule>
  </conditionalFormatting>
  <conditionalFormatting sqref="S130:S131 X130:Y131 L130:M131">
    <cfRule type="expression" dxfId="507" priority="1120">
      <formula>(dateformat="dmy")</formula>
    </cfRule>
  </conditionalFormatting>
  <conditionalFormatting sqref="F141">
    <cfRule type="expression" dxfId="506" priority="1087">
      <formula>$D141=7</formula>
    </cfRule>
    <cfRule type="expression" dxfId="505" priority="1088">
      <formula>$D141=6</formula>
    </cfRule>
    <cfRule type="expression" dxfId="504" priority="1089">
      <formula>$D141=5</formula>
    </cfRule>
    <cfRule type="expression" dxfId="503" priority="1090">
      <formula>$D141=4</formula>
    </cfRule>
    <cfRule type="expression" dxfId="502" priority="1091">
      <formula>$D141=3</formula>
    </cfRule>
    <cfRule type="expression" dxfId="501" priority="1092">
      <formula>$D141=2</formula>
    </cfRule>
  </conditionalFormatting>
  <conditionalFormatting sqref="S141 S144:S145">
    <cfRule type="expression" dxfId="500" priority="1085">
      <formula>AND(enddate_highlight="on",S141&lt;TODAY(),P141&lt;100%)</formula>
    </cfRule>
    <cfRule type="expression" dxfId="499" priority="1086">
      <formula>AND(enddate_highlight="on",S141&lt;=TODAY()+enddate_highlight_days,P141&lt;100%)</formula>
    </cfRule>
  </conditionalFormatting>
  <conditionalFormatting sqref="L141:M141 X141:Y141 S141 S144:S145 X144:Y145 L144:M145">
    <cfRule type="expression" dxfId="498" priority="1084">
      <formula>(dateformat="dmy")</formula>
    </cfRule>
  </conditionalFormatting>
  <conditionalFormatting sqref="F146:F147">
    <cfRule type="expression" dxfId="497" priority="1078">
      <formula>$D146=7</formula>
    </cfRule>
    <cfRule type="expression" dxfId="496" priority="1079">
      <formula>$D146=6</formula>
    </cfRule>
    <cfRule type="expression" dxfId="495" priority="1080">
      <formula>$D146=5</formula>
    </cfRule>
    <cfRule type="expression" dxfId="494" priority="1081">
      <formula>$D146=4</formula>
    </cfRule>
    <cfRule type="expression" dxfId="493" priority="1082">
      <formula>$D146=3</formula>
    </cfRule>
    <cfRule type="expression" dxfId="492" priority="1083">
      <formula>$D146=2</formula>
    </cfRule>
  </conditionalFormatting>
  <conditionalFormatting sqref="S146:S147">
    <cfRule type="expression" dxfId="491" priority="1076">
      <formula>AND(enddate_highlight="on",S146&lt;TODAY(),P146&lt;100%)</formula>
    </cfRule>
    <cfRule type="expression" dxfId="490" priority="1077">
      <formula>AND(enddate_highlight="on",S146&lt;=TODAY()+enddate_highlight_days,P146&lt;100%)</formula>
    </cfRule>
  </conditionalFormatting>
  <conditionalFormatting sqref="L146:M147 X146:Y147 S146:S147">
    <cfRule type="expression" dxfId="489" priority="1075">
      <formula>(dateformat="dmy")</formula>
    </cfRule>
  </conditionalFormatting>
  <conditionalFormatting sqref="F148:F150">
    <cfRule type="expression" dxfId="488" priority="1051">
      <formula>$D148=7</formula>
    </cfRule>
    <cfRule type="expression" dxfId="487" priority="1052">
      <formula>$D148=6</formula>
    </cfRule>
    <cfRule type="expression" dxfId="486" priority="1053">
      <formula>$D148=5</formula>
    </cfRule>
    <cfRule type="expression" dxfId="485" priority="1054">
      <formula>$D148=4</formula>
    </cfRule>
    <cfRule type="expression" dxfId="484" priority="1055">
      <formula>$D148=3</formula>
    </cfRule>
    <cfRule type="expression" dxfId="483" priority="1056">
      <formula>$D148=2</formula>
    </cfRule>
  </conditionalFormatting>
  <conditionalFormatting sqref="S148:S150">
    <cfRule type="expression" dxfId="482" priority="1049">
      <formula>AND(enddate_highlight="on",S148&lt;TODAY(),P148&lt;100%)</formula>
    </cfRule>
    <cfRule type="expression" dxfId="481" priority="1050">
      <formula>AND(enddate_highlight="on",S148&lt;=TODAY()+enddate_highlight_days,P148&lt;100%)</formula>
    </cfRule>
  </conditionalFormatting>
  <conditionalFormatting sqref="L148:M150 X148:Y150 S148:S150">
    <cfRule type="expression" dxfId="480" priority="1048">
      <formula>(dateformat="dmy")</formula>
    </cfRule>
  </conditionalFormatting>
  <conditionalFormatting sqref="F151:F153">
    <cfRule type="expression" dxfId="479" priority="1024">
      <formula>$D151=7</formula>
    </cfRule>
    <cfRule type="expression" dxfId="478" priority="1025">
      <formula>$D151=6</formula>
    </cfRule>
    <cfRule type="expression" dxfId="477" priority="1026">
      <formula>$D151=5</formula>
    </cfRule>
    <cfRule type="expression" dxfId="476" priority="1027">
      <formula>$D151=4</formula>
    </cfRule>
    <cfRule type="expression" dxfId="475" priority="1028">
      <formula>$D151=3</formula>
    </cfRule>
    <cfRule type="expression" dxfId="474" priority="1029">
      <formula>$D151=2</formula>
    </cfRule>
  </conditionalFormatting>
  <conditionalFormatting sqref="S151:S153">
    <cfRule type="expression" dxfId="473" priority="1022">
      <formula>AND(enddate_highlight="on",S151&lt;TODAY(),P151&lt;100%)</formula>
    </cfRule>
    <cfRule type="expression" dxfId="472" priority="1023">
      <formula>AND(enddate_highlight="on",S151&lt;=TODAY()+enddate_highlight_days,P151&lt;100%)</formula>
    </cfRule>
  </conditionalFormatting>
  <conditionalFormatting sqref="L151:M153 X151:Y153 S151:S153">
    <cfRule type="expression" dxfId="471" priority="1021">
      <formula>(dateformat="dmy")</formula>
    </cfRule>
  </conditionalFormatting>
  <conditionalFormatting sqref="F154:F155">
    <cfRule type="expression" dxfId="470" priority="1015">
      <formula>$D154=7</formula>
    </cfRule>
    <cfRule type="expression" dxfId="469" priority="1016">
      <formula>$D154=6</formula>
    </cfRule>
    <cfRule type="expression" dxfId="468" priority="1017">
      <formula>$D154=5</formula>
    </cfRule>
    <cfRule type="expression" dxfId="467" priority="1018">
      <formula>$D154=4</formula>
    </cfRule>
    <cfRule type="expression" dxfId="466" priority="1019">
      <formula>$D154=3</formula>
    </cfRule>
    <cfRule type="expression" dxfId="465" priority="1020">
      <formula>$D154=2</formula>
    </cfRule>
  </conditionalFormatting>
  <conditionalFormatting sqref="S154:S155 S172">
    <cfRule type="expression" dxfId="464" priority="1013">
      <formula>AND(enddate_highlight="on",S154&lt;TODAY(),P154&lt;100%)</formula>
    </cfRule>
    <cfRule type="expression" dxfId="463" priority="1014">
      <formula>AND(enddate_highlight="on",S154&lt;=TODAY()+enddate_highlight_days,P154&lt;100%)</formula>
    </cfRule>
  </conditionalFormatting>
  <conditionalFormatting sqref="L154:M155 X154:Y155 S154:S155 R172:S172 X172:Y172 L172:M172">
    <cfRule type="expression" dxfId="462" priority="1012">
      <formula>(dateformat="dmy")</formula>
    </cfRule>
  </conditionalFormatting>
  <conditionalFormatting sqref="F156:F158">
    <cfRule type="expression" dxfId="461" priority="988">
      <formula>$D156=7</formula>
    </cfRule>
    <cfRule type="expression" dxfId="460" priority="989">
      <formula>$D156=6</formula>
    </cfRule>
    <cfRule type="expression" dxfId="459" priority="990">
      <formula>$D156=5</formula>
    </cfRule>
    <cfRule type="expression" dxfId="458" priority="991">
      <formula>$D156=4</formula>
    </cfRule>
    <cfRule type="expression" dxfId="457" priority="992">
      <formula>$D156=3</formula>
    </cfRule>
    <cfRule type="expression" dxfId="456" priority="993">
      <formula>$D156=2</formula>
    </cfRule>
  </conditionalFormatting>
  <conditionalFormatting sqref="S156:S158">
    <cfRule type="expression" dxfId="455" priority="986">
      <formula>AND(enddate_highlight="on",S156&lt;TODAY(),P156&lt;100%)</formula>
    </cfRule>
    <cfRule type="expression" dxfId="454" priority="987">
      <formula>AND(enddate_highlight="on",S156&lt;=TODAY()+enddate_highlight_days,P156&lt;100%)</formula>
    </cfRule>
  </conditionalFormatting>
  <conditionalFormatting sqref="L156:M158 X156:Y158 S156:S158">
    <cfRule type="expression" dxfId="453" priority="985">
      <formula>(dateformat="dmy")</formula>
    </cfRule>
  </conditionalFormatting>
  <conditionalFormatting sqref="F159:F161">
    <cfRule type="expression" dxfId="452" priority="961">
      <formula>$D159=7</formula>
    </cfRule>
    <cfRule type="expression" dxfId="451" priority="962">
      <formula>$D159=6</formula>
    </cfRule>
    <cfRule type="expression" dxfId="450" priority="963">
      <formula>$D159=5</formula>
    </cfRule>
    <cfRule type="expression" dxfId="449" priority="964">
      <formula>$D159=4</formula>
    </cfRule>
    <cfRule type="expression" dxfId="448" priority="965">
      <formula>$D159=3</formula>
    </cfRule>
    <cfRule type="expression" dxfId="447" priority="966">
      <formula>$D159=2</formula>
    </cfRule>
  </conditionalFormatting>
  <conditionalFormatting sqref="S159:S161">
    <cfRule type="expression" dxfId="446" priority="959">
      <formula>AND(enddate_highlight="on",S159&lt;TODAY(),P159&lt;100%)</formula>
    </cfRule>
    <cfRule type="expression" dxfId="445" priority="960">
      <formula>AND(enddate_highlight="on",S159&lt;=TODAY()+enddate_highlight_days,P159&lt;100%)</formula>
    </cfRule>
  </conditionalFormatting>
  <conditionalFormatting sqref="L159:M161 X159:Y161 S159:S161">
    <cfRule type="expression" dxfId="444" priority="958">
      <formula>(dateformat="dmy")</formula>
    </cfRule>
  </conditionalFormatting>
  <conditionalFormatting sqref="F162:F164">
    <cfRule type="expression" dxfId="443" priority="925">
      <formula>$D162=7</formula>
    </cfRule>
    <cfRule type="expression" dxfId="442" priority="926">
      <formula>$D162=6</formula>
    </cfRule>
    <cfRule type="expression" dxfId="441" priority="927">
      <formula>$D162=5</formula>
    </cfRule>
    <cfRule type="expression" dxfId="440" priority="928">
      <formula>$D162=4</formula>
    </cfRule>
    <cfRule type="expression" dxfId="439" priority="929">
      <formula>$D162=3</formula>
    </cfRule>
    <cfRule type="expression" dxfId="438" priority="930">
      <formula>$D162=2</formula>
    </cfRule>
  </conditionalFormatting>
  <conditionalFormatting sqref="S162:S164 S171">
    <cfRule type="expression" dxfId="437" priority="923">
      <formula>AND(enddate_highlight="on",S162&lt;TODAY(),P162&lt;100%)</formula>
    </cfRule>
    <cfRule type="expression" dxfId="436" priority="924">
      <formula>AND(enddate_highlight="on",S162&lt;=TODAY()+enddate_highlight_days,P162&lt;100%)</formula>
    </cfRule>
  </conditionalFormatting>
  <conditionalFormatting sqref="L162:M164 X162:Y164 S162:S164 R171:S171 X171:Y171 L171:M171">
    <cfRule type="expression" dxfId="435" priority="922">
      <formula>(dateformat="dmy")</formula>
    </cfRule>
  </conditionalFormatting>
  <conditionalFormatting sqref="F165:F167">
    <cfRule type="expression" dxfId="434" priority="898">
      <formula>$D165=7</formula>
    </cfRule>
    <cfRule type="expression" dxfId="433" priority="899">
      <formula>$D165=6</formula>
    </cfRule>
    <cfRule type="expression" dxfId="432" priority="900">
      <formula>$D165=5</formula>
    </cfRule>
    <cfRule type="expression" dxfId="431" priority="901">
      <formula>$D165=4</formula>
    </cfRule>
    <cfRule type="expression" dxfId="430" priority="902">
      <formula>$D165=3</formula>
    </cfRule>
    <cfRule type="expression" dxfId="429" priority="903">
      <formula>$D165=2</formula>
    </cfRule>
  </conditionalFormatting>
  <conditionalFormatting sqref="S165:S167">
    <cfRule type="expression" dxfId="428" priority="896">
      <formula>AND(enddate_highlight="on",S165&lt;TODAY(),P165&lt;100%)</formula>
    </cfRule>
    <cfRule type="expression" dxfId="427" priority="897">
      <formula>AND(enddate_highlight="on",S165&lt;=TODAY()+enddate_highlight_days,P165&lt;100%)</formula>
    </cfRule>
  </conditionalFormatting>
  <conditionalFormatting sqref="L165:M167 X165:Y167 S165:S167">
    <cfRule type="expression" dxfId="426" priority="895">
      <formula>(dateformat="dmy")</formula>
    </cfRule>
  </conditionalFormatting>
  <conditionalFormatting sqref="S137 X137:Y137 L137:M137">
    <cfRule type="expression" dxfId="425" priority="868">
      <formula>(dateformat="dmy")</formula>
    </cfRule>
  </conditionalFormatting>
  <conditionalFormatting sqref="F142">
    <cfRule type="expression" dxfId="424" priority="835">
      <formula>$D142=7</formula>
    </cfRule>
    <cfRule type="expression" dxfId="423" priority="836">
      <formula>$D142=6</formula>
    </cfRule>
    <cfRule type="expression" dxfId="422" priority="837">
      <formula>$D142=5</formula>
    </cfRule>
    <cfRule type="expression" dxfId="421" priority="838">
      <formula>$D142=4</formula>
    </cfRule>
    <cfRule type="expression" dxfId="420" priority="839">
      <formula>$D142=3</formula>
    </cfRule>
    <cfRule type="expression" dxfId="419" priority="840">
      <formula>$D142=2</formula>
    </cfRule>
  </conditionalFormatting>
  <conditionalFormatting sqref="S142">
    <cfRule type="expression" dxfId="418" priority="833">
      <formula>AND(enddate_highlight="on",S142&lt;TODAY(),P142&lt;100%)</formula>
    </cfRule>
    <cfRule type="expression" dxfId="417" priority="834">
      <formula>AND(enddate_highlight="on",S142&lt;=TODAY()+enddate_highlight_days,P142&lt;100%)</formula>
    </cfRule>
  </conditionalFormatting>
  <conditionalFormatting sqref="L142:M142 X142:Y142 S142">
    <cfRule type="expression" dxfId="416" priority="832">
      <formula>(dateformat="dmy")</formula>
    </cfRule>
  </conditionalFormatting>
  <conditionalFormatting sqref="F168:F170">
    <cfRule type="expression" dxfId="415" priority="808">
      <formula>$D168=7</formula>
    </cfRule>
    <cfRule type="expression" dxfId="414" priority="809">
      <formula>$D168=6</formula>
    </cfRule>
    <cfRule type="expression" dxfId="413" priority="810">
      <formula>$D168=5</formula>
    </cfRule>
    <cfRule type="expression" dxfId="412" priority="811">
      <formula>$D168=4</formula>
    </cfRule>
    <cfRule type="expression" dxfId="411" priority="812">
      <formula>$D168=3</formula>
    </cfRule>
    <cfRule type="expression" dxfId="410" priority="813">
      <formula>$D168=2</formula>
    </cfRule>
  </conditionalFormatting>
  <conditionalFormatting sqref="S168:S170">
    <cfRule type="expression" dxfId="409" priority="806">
      <formula>AND(enddate_highlight="on",S168&lt;TODAY(),P168&lt;100%)</formula>
    </cfRule>
    <cfRule type="expression" dxfId="408" priority="807">
      <formula>AND(enddate_highlight="on",S168&lt;=TODAY()+enddate_highlight_days,P168&lt;100%)</formula>
    </cfRule>
  </conditionalFormatting>
  <conditionalFormatting sqref="L168:M170 X168:Y170 S168:S170">
    <cfRule type="expression" dxfId="407" priority="805">
      <formula>(dateformat="dmy")</formula>
    </cfRule>
  </conditionalFormatting>
  <conditionalFormatting sqref="F15">
    <cfRule type="expression" dxfId="406" priority="781">
      <formula>$D15=7</formula>
    </cfRule>
    <cfRule type="expression" dxfId="405" priority="782">
      <formula>$D15=6</formula>
    </cfRule>
    <cfRule type="expression" dxfId="404" priority="783">
      <formula>$D15=5</formula>
    </cfRule>
    <cfRule type="expression" dxfId="403" priority="784">
      <formula>$D15=4</formula>
    </cfRule>
    <cfRule type="expression" dxfId="402" priority="785">
      <formula>$D15=3</formula>
    </cfRule>
    <cfRule type="expression" dxfId="401" priority="786">
      <formula>$D15=2</formula>
    </cfRule>
  </conditionalFormatting>
  <conditionalFormatting sqref="S15">
    <cfRule type="expression" dxfId="400" priority="779">
      <formula>AND(enddate_highlight="on",S15&lt;TODAY(),P15&lt;100%)</formula>
    </cfRule>
    <cfRule type="expression" dxfId="399" priority="780">
      <formula>AND(enddate_highlight="on",S15&lt;=TODAY()+enddate_highlight_days,P15&lt;100%)</formula>
    </cfRule>
  </conditionalFormatting>
  <conditionalFormatting sqref="L15:M15 X15:Y15 R15:S15">
    <cfRule type="expression" dxfId="398" priority="778">
      <formula>(dateformat="dmy")</formula>
    </cfRule>
  </conditionalFormatting>
  <conditionalFormatting sqref="AA15:NZ15">
    <cfRule type="expression" dxfId="397" priority="788">
      <formula>AND($X15&lt;=AA$8,$Y15&gt;=AA$8)</formula>
    </cfRule>
  </conditionalFormatting>
  <conditionalFormatting sqref="AA15:NZ15">
    <cfRule type="expression" dxfId="396" priority="789" stopIfTrue="1">
      <formula>AND($F$8&gt;=AA$8,$F$8&lt;AB$8)</formula>
    </cfRule>
    <cfRule type="expression" priority="790" stopIfTrue="1">
      <formula>IF(OR($S$6="Monthly",$S$6="Quarterly"),OR(AB$8&lt;=$R15,AA$8&gt;$S15),OR(AA$8&gt;$S15,AA$8&lt;$R15))</formula>
    </cfRule>
    <cfRule type="expression" dxfId="395" priority="791" stopIfTrue="1">
      <formula>OR($P15&gt;=1,IF(OR($S$6="Quarterly",$S$6="Monthly"),AB$8&lt;=$R15+$V15,AA$8&lt;$R15+$V15))</formula>
    </cfRule>
    <cfRule type="expression" dxfId="394" priority="792" stopIfTrue="1">
      <formula>$Q15="k"</formula>
    </cfRule>
    <cfRule type="expression" dxfId="393" priority="793" stopIfTrue="1">
      <formula>$Q15="o"</formula>
    </cfRule>
    <cfRule type="expression" dxfId="392" priority="794" stopIfTrue="1">
      <formula>$Q15="y"</formula>
    </cfRule>
    <cfRule type="expression" dxfId="391" priority="795" stopIfTrue="1">
      <formula>$Q15="p"</formula>
    </cfRule>
    <cfRule type="expression" dxfId="390" priority="796" stopIfTrue="1">
      <formula>$Q15="g"</formula>
    </cfRule>
    <cfRule type="expression" dxfId="389" priority="797" stopIfTrue="1">
      <formula>$Q15="r"</formula>
    </cfRule>
    <cfRule type="expression" dxfId="388" priority="798" stopIfTrue="1">
      <formula>$Q15=1</formula>
    </cfRule>
    <cfRule type="expression" dxfId="387" priority="799" stopIfTrue="1">
      <formula>$Q15=2</formula>
    </cfRule>
    <cfRule type="expression" dxfId="386" priority="800" stopIfTrue="1">
      <formula>$Q15=3</formula>
    </cfRule>
    <cfRule type="expression" dxfId="385" priority="801" stopIfTrue="1">
      <formula>$Q15=4</formula>
    </cfRule>
    <cfRule type="expression" dxfId="384" priority="802" stopIfTrue="1">
      <formula>$Q15=5</formula>
    </cfRule>
    <cfRule type="expression" dxfId="383" priority="803" stopIfTrue="1">
      <formula>$Q15=6</formula>
    </cfRule>
    <cfRule type="expression" dxfId="382" priority="804" stopIfTrue="1">
      <formula>TRUE</formula>
    </cfRule>
  </conditionalFormatting>
  <conditionalFormatting sqref="R21">
    <cfRule type="expression" dxfId="381" priority="759">
      <formula>(dateformat="dmy")</formula>
    </cfRule>
  </conditionalFormatting>
  <conditionalFormatting sqref="S21">
    <cfRule type="expression" dxfId="380" priority="751">
      <formula>AND(enddate_highlight="on",S21&lt;TODAY(),P21&lt;100%)</formula>
    </cfRule>
    <cfRule type="expression" dxfId="379" priority="752">
      <formula>AND(enddate_highlight="on",S21&lt;=TODAY()+enddate_highlight_days,P21&lt;100%)</formula>
    </cfRule>
  </conditionalFormatting>
  <conditionalFormatting sqref="L21:M21 X21:Y21 S21">
    <cfRule type="expression" dxfId="378" priority="750">
      <formula>(dateformat="dmy")</formula>
    </cfRule>
  </conditionalFormatting>
  <conditionalFormatting sqref="F20">
    <cfRule type="expression" dxfId="377" priority="744">
      <formula>$D20=7</formula>
    </cfRule>
    <cfRule type="expression" dxfId="376" priority="745">
      <formula>$D20=6</formula>
    </cfRule>
    <cfRule type="expression" dxfId="375" priority="746">
      <formula>$D20=5</formula>
    </cfRule>
    <cfRule type="expression" dxfId="374" priority="747">
      <formula>$D20=4</formula>
    </cfRule>
    <cfRule type="expression" dxfId="373" priority="748">
      <formula>$D20=3</formula>
    </cfRule>
    <cfRule type="expression" dxfId="372" priority="749">
      <formula>$D20=2</formula>
    </cfRule>
  </conditionalFormatting>
  <conditionalFormatting sqref="F21">
    <cfRule type="expression" dxfId="371" priority="738">
      <formula>$D21=7</formula>
    </cfRule>
    <cfRule type="expression" dxfId="370" priority="739">
      <formula>$D21=6</formula>
    </cfRule>
    <cfRule type="expression" dxfId="369" priority="740">
      <formula>$D21=5</formula>
    </cfRule>
    <cfRule type="expression" dxfId="368" priority="741">
      <formula>$D21=4</formula>
    </cfRule>
    <cfRule type="expression" dxfId="367" priority="742">
      <formula>$D21=3</formula>
    </cfRule>
    <cfRule type="expression" dxfId="366" priority="743">
      <formula>$D21=2</formula>
    </cfRule>
  </conditionalFormatting>
  <conditionalFormatting sqref="F35">
    <cfRule type="expression" dxfId="365" priority="610">
      <formula>$D35=7</formula>
    </cfRule>
    <cfRule type="expression" dxfId="364" priority="611">
      <formula>$D35=6</formula>
    </cfRule>
    <cfRule type="expression" dxfId="363" priority="612">
      <formula>$D35=5</formula>
    </cfRule>
    <cfRule type="expression" dxfId="362" priority="613">
      <formula>$D35=4</formula>
    </cfRule>
    <cfRule type="expression" dxfId="361" priority="614">
      <formula>$D35=3</formula>
    </cfRule>
    <cfRule type="expression" dxfId="360" priority="615">
      <formula>$D35=2</formula>
    </cfRule>
  </conditionalFormatting>
  <conditionalFormatting sqref="F42">
    <cfRule type="expression" dxfId="359" priority="590">
      <formula>$D42=7</formula>
    </cfRule>
    <cfRule type="expression" dxfId="358" priority="591">
      <formula>$D42=6</formula>
    </cfRule>
    <cfRule type="expression" dxfId="357" priority="592">
      <formula>$D42=5</formula>
    </cfRule>
    <cfRule type="expression" dxfId="356" priority="593">
      <formula>$D42=4</formula>
    </cfRule>
    <cfRule type="expression" dxfId="355" priority="594">
      <formula>$D42=3</formula>
    </cfRule>
    <cfRule type="expression" dxfId="354" priority="595">
      <formula>$D42=2</formula>
    </cfRule>
  </conditionalFormatting>
  <conditionalFormatting sqref="F36:F37">
    <cfRule type="expression" dxfId="353" priority="624">
      <formula>$D36=7</formula>
    </cfRule>
    <cfRule type="expression" dxfId="352" priority="625">
      <formula>$D36=6</formula>
    </cfRule>
    <cfRule type="expression" dxfId="351" priority="626">
      <formula>$D36=5</formula>
    </cfRule>
    <cfRule type="expression" dxfId="350" priority="627">
      <formula>$D36=4</formula>
    </cfRule>
    <cfRule type="expression" dxfId="349" priority="628">
      <formula>$D36=3</formula>
    </cfRule>
    <cfRule type="expression" dxfId="348" priority="629">
      <formula>$D36=2</formula>
    </cfRule>
  </conditionalFormatting>
  <conditionalFormatting sqref="L34:M34 L36:M37">
    <cfRule type="expression" dxfId="347" priority="623">
      <formula>(dateformat="dmy")</formula>
    </cfRule>
  </conditionalFormatting>
  <conditionalFormatting sqref="L35:M35">
    <cfRule type="expression" dxfId="346" priority="622">
      <formula>(dateformat="dmy")</formula>
    </cfRule>
  </conditionalFormatting>
  <conditionalFormatting sqref="F34">
    <cfRule type="expression" dxfId="345" priority="616">
      <formula>$D34=7</formula>
    </cfRule>
    <cfRule type="expression" dxfId="344" priority="617">
      <formula>$D34=6</formula>
    </cfRule>
    <cfRule type="expression" dxfId="343" priority="618">
      <formula>$D34=5</formula>
    </cfRule>
    <cfRule type="expression" dxfId="342" priority="619">
      <formula>$D34=4</formula>
    </cfRule>
    <cfRule type="expression" dxfId="341" priority="620">
      <formula>$D34=3</formula>
    </cfRule>
    <cfRule type="expression" dxfId="340" priority="621">
      <formula>$D34=2</formula>
    </cfRule>
  </conditionalFormatting>
  <conditionalFormatting sqref="F43:F44">
    <cfRule type="expression" dxfId="339" priority="604">
      <formula>$D43=7</formula>
    </cfRule>
    <cfRule type="expression" dxfId="338" priority="605">
      <formula>$D43=6</formula>
    </cfRule>
    <cfRule type="expression" dxfId="337" priority="606">
      <formula>$D43=5</formula>
    </cfRule>
    <cfRule type="expression" dxfId="336" priority="607">
      <formula>$D43=4</formula>
    </cfRule>
    <cfRule type="expression" dxfId="335" priority="608">
      <formula>$D43=3</formula>
    </cfRule>
    <cfRule type="expression" dxfId="334" priority="609">
      <formula>$D43=2</formula>
    </cfRule>
  </conditionalFormatting>
  <conditionalFormatting sqref="L41:M41 L43:M44">
    <cfRule type="expression" dxfId="333" priority="603">
      <formula>(dateformat="dmy")</formula>
    </cfRule>
  </conditionalFormatting>
  <conditionalFormatting sqref="L42:M42">
    <cfRule type="expression" dxfId="332" priority="602">
      <formula>(dateformat="dmy")</formula>
    </cfRule>
  </conditionalFormatting>
  <conditionalFormatting sqref="F41">
    <cfRule type="expression" dxfId="331" priority="596">
      <formula>$D41=7</formula>
    </cfRule>
    <cfRule type="expression" dxfId="330" priority="597">
      <formula>$D41=6</formula>
    </cfRule>
    <cfRule type="expression" dxfId="329" priority="598">
      <formula>$D41=5</formula>
    </cfRule>
    <cfRule type="expression" dxfId="328" priority="599">
      <formula>$D41=4</formula>
    </cfRule>
    <cfRule type="expression" dxfId="327" priority="600">
      <formula>$D41=3</formula>
    </cfRule>
    <cfRule type="expression" dxfId="326" priority="601">
      <formula>$D41=2</formula>
    </cfRule>
  </conditionalFormatting>
  <conditionalFormatting sqref="F30">
    <cfRule type="expression" dxfId="325" priority="551">
      <formula>$D30=7</formula>
    </cfRule>
    <cfRule type="expression" dxfId="324" priority="552">
      <formula>$D30=6</formula>
    </cfRule>
    <cfRule type="expression" dxfId="323" priority="553">
      <formula>$D30=5</formula>
    </cfRule>
    <cfRule type="expression" dxfId="322" priority="554">
      <formula>$D30=4</formula>
    </cfRule>
    <cfRule type="expression" dxfId="321" priority="555">
      <formula>$D30=3</formula>
    </cfRule>
    <cfRule type="expression" dxfId="320" priority="556">
      <formula>$D30=2</formula>
    </cfRule>
  </conditionalFormatting>
  <conditionalFormatting sqref="S30">
    <cfRule type="expression" dxfId="319" priority="549">
      <formula>AND(enddate_highlight="on",S30&lt;TODAY(),P30&lt;100%)</formula>
    </cfRule>
    <cfRule type="expression" dxfId="318" priority="550">
      <formula>AND(enddate_highlight="on",S30&lt;=TODAY()+enddate_highlight_days,P30&lt;100%)</formula>
    </cfRule>
  </conditionalFormatting>
  <conditionalFormatting sqref="R30">
    <cfRule type="expression" dxfId="317" priority="548">
      <formula>(dateformat="dmy")</formula>
    </cfRule>
  </conditionalFormatting>
  <conditionalFormatting sqref="X30:Y30 L30:M30 S30">
    <cfRule type="expression" dxfId="316" priority="547">
      <formula>(dateformat="dmy")</formula>
    </cfRule>
  </conditionalFormatting>
  <conditionalFormatting sqref="R48:R51">
    <cfRule type="expression" dxfId="315" priority="474">
      <formula>(dateformat="dmy")</formula>
    </cfRule>
  </conditionalFormatting>
  <conditionalFormatting sqref="S48:S51">
    <cfRule type="expression" dxfId="314" priority="472">
      <formula>AND(enddate_highlight="on",S48&lt;TODAY(),P48&lt;100%)</formula>
    </cfRule>
    <cfRule type="expression" dxfId="313" priority="473">
      <formula>AND(enddate_highlight="on",S48&lt;=TODAY()+enddate_highlight_days,P48&lt;100%)</formula>
    </cfRule>
  </conditionalFormatting>
  <conditionalFormatting sqref="X48:Y51 S48:S51">
    <cfRule type="expression" dxfId="312" priority="471">
      <formula>(dateformat="dmy")</formula>
    </cfRule>
  </conditionalFormatting>
  <conditionalFormatting sqref="F49">
    <cfRule type="expression" dxfId="311" priority="451">
      <formula>$D49=7</formula>
    </cfRule>
    <cfRule type="expression" dxfId="310" priority="452">
      <formula>$D49=6</formula>
    </cfRule>
    <cfRule type="expression" dxfId="309" priority="453">
      <formula>$D49=5</formula>
    </cfRule>
    <cfRule type="expression" dxfId="308" priority="454">
      <formula>$D49=4</formula>
    </cfRule>
    <cfRule type="expression" dxfId="307" priority="455">
      <formula>$D49=3</formula>
    </cfRule>
    <cfRule type="expression" dxfId="306" priority="456">
      <formula>$D49=2</formula>
    </cfRule>
  </conditionalFormatting>
  <conditionalFormatting sqref="F50:F51">
    <cfRule type="expression" dxfId="305" priority="465">
      <formula>$D50=7</formula>
    </cfRule>
    <cfRule type="expression" dxfId="304" priority="466">
      <formula>$D50=6</formula>
    </cfRule>
    <cfRule type="expression" dxfId="303" priority="467">
      <formula>$D50=5</formula>
    </cfRule>
    <cfRule type="expression" dxfId="302" priority="468">
      <formula>$D50=4</formula>
    </cfRule>
    <cfRule type="expression" dxfId="301" priority="469">
      <formula>$D50=3</formula>
    </cfRule>
    <cfRule type="expression" dxfId="300" priority="470">
      <formula>$D50=2</formula>
    </cfRule>
  </conditionalFormatting>
  <conditionalFormatting sqref="L48:M48 L50:M51">
    <cfRule type="expression" dxfId="299" priority="464">
      <formula>(dateformat="dmy")</formula>
    </cfRule>
  </conditionalFormatting>
  <conditionalFormatting sqref="L49:M49">
    <cfRule type="expression" dxfId="298" priority="463">
      <formula>(dateformat="dmy")</formula>
    </cfRule>
  </conditionalFormatting>
  <conditionalFormatting sqref="F48">
    <cfRule type="expression" dxfId="297" priority="457">
      <formula>$D48=7</formula>
    </cfRule>
    <cfRule type="expression" dxfId="296" priority="458">
      <formula>$D48=6</formula>
    </cfRule>
    <cfRule type="expression" dxfId="295" priority="459">
      <formula>$D48=5</formula>
    </cfRule>
    <cfRule type="expression" dxfId="294" priority="460">
      <formula>$D48=4</formula>
    </cfRule>
    <cfRule type="expression" dxfId="293" priority="461">
      <formula>$D48=3</formula>
    </cfRule>
    <cfRule type="expression" dxfId="292" priority="462">
      <formula>$D48=2</formula>
    </cfRule>
  </conditionalFormatting>
  <conditionalFormatting sqref="F45">
    <cfRule type="expression" dxfId="291" priority="427">
      <formula>$D45=7</formula>
    </cfRule>
    <cfRule type="expression" dxfId="290" priority="428">
      <formula>$D45=6</formula>
    </cfRule>
    <cfRule type="expression" dxfId="289" priority="429">
      <formula>$D45=5</formula>
    </cfRule>
    <cfRule type="expression" dxfId="288" priority="430">
      <formula>$D45=4</formula>
    </cfRule>
    <cfRule type="expression" dxfId="287" priority="431">
      <formula>$D45=3</formula>
    </cfRule>
    <cfRule type="expression" dxfId="286" priority="432">
      <formula>$D45=2</formula>
    </cfRule>
  </conditionalFormatting>
  <conditionalFormatting sqref="S45">
    <cfRule type="expression" dxfId="285" priority="425">
      <formula>AND(enddate_highlight="on",S45&lt;TODAY(),P45&lt;100%)</formula>
    </cfRule>
    <cfRule type="expression" dxfId="284" priority="426">
      <formula>AND(enddate_highlight="on",S45&lt;=TODAY()+enddate_highlight_days,P45&lt;100%)</formula>
    </cfRule>
  </conditionalFormatting>
  <conditionalFormatting sqref="R45:S45 X45:Y45 L45:M45">
    <cfRule type="expression" dxfId="283" priority="424">
      <formula>(dateformat="dmy")</formula>
    </cfRule>
  </conditionalFormatting>
  <conditionalFormatting sqref="AA45:NZ45">
    <cfRule type="expression" dxfId="282" priority="434">
      <formula>AND($X45&lt;=AA$8,$Y45&gt;=AA$8)</formula>
    </cfRule>
  </conditionalFormatting>
  <conditionalFormatting sqref="AA45:NZ45">
    <cfRule type="expression" dxfId="281" priority="435" stopIfTrue="1">
      <formula>AND($F$8&gt;=AA$8,$F$8&lt;AB$8)</formula>
    </cfRule>
    <cfRule type="expression" priority="436" stopIfTrue="1">
      <formula>IF(OR($S$6="Monthly",$S$6="Quarterly"),OR(AB$8&lt;=$R45,AA$8&gt;$S45),OR(AA$8&gt;$S45,AA$8&lt;$R45))</formula>
    </cfRule>
    <cfRule type="expression" dxfId="280" priority="437" stopIfTrue="1">
      <formula>OR($P45&gt;=1,IF(OR($S$6="Quarterly",$S$6="Monthly"),AB$8&lt;=$R45+$V45,AA$8&lt;$R45+$V45))</formula>
    </cfRule>
    <cfRule type="expression" dxfId="279" priority="438" stopIfTrue="1">
      <formula>$Q45="k"</formula>
    </cfRule>
    <cfRule type="expression" dxfId="278" priority="439" stopIfTrue="1">
      <formula>$Q45="o"</formula>
    </cfRule>
    <cfRule type="expression" dxfId="277" priority="440" stopIfTrue="1">
      <formula>$Q45="y"</formula>
    </cfRule>
    <cfRule type="expression" dxfId="276" priority="441" stopIfTrue="1">
      <formula>$Q45="p"</formula>
    </cfRule>
    <cfRule type="expression" dxfId="275" priority="442" stopIfTrue="1">
      <formula>$Q45="g"</formula>
    </cfRule>
    <cfRule type="expression" dxfId="274" priority="443" stopIfTrue="1">
      <formula>$Q45="r"</formula>
    </cfRule>
    <cfRule type="expression" dxfId="273" priority="444" stopIfTrue="1">
      <formula>$Q45=1</formula>
    </cfRule>
    <cfRule type="expression" dxfId="272" priority="445" stopIfTrue="1">
      <formula>$Q45=2</formula>
    </cfRule>
    <cfRule type="expression" dxfId="271" priority="446" stopIfTrue="1">
      <formula>$Q45=3</formula>
    </cfRule>
    <cfRule type="expression" dxfId="270" priority="447" stopIfTrue="1">
      <formula>$Q45=4</formula>
    </cfRule>
    <cfRule type="expression" dxfId="269" priority="448" stopIfTrue="1">
      <formula>$Q45=5</formula>
    </cfRule>
    <cfRule type="expression" dxfId="268" priority="449" stopIfTrue="1">
      <formula>$Q45=6</formula>
    </cfRule>
    <cfRule type="expression" dxfId="267" priority="450" stopIfTrue="1">
      <formula>TRUE</formula>
    </cfRule>
  </conditionalFormatting>
  <conditionalFormatting sqref="S69:S71">
    <cfRule type="expression" dxfId="266" priority="403">
      <formula>AND(enddate_highlight="on",S69&lt;TODAY(),P69&lt;100%)</formula>
    </cfRule>
    <cfRule type="expression" dxfId="265" priority="404">
      <formula>AND(enddate_highlight="on",S69&lt;=TODAY()+enddate_highlight_days,P69&lt;100%)</formula>
    </cfRule>
  </conditionalFormatting>
  <conditionalFormatting sqref="X69:Y71 S69:S71">
    <cfRule type="expression" dxfId="264" priority="402">
      <formula>(dateformat="dmy")</formula>
    </cfRule>
  </conditionalFormatting>
  <conditionalFormatting sqref="F69">
    <cfRule type="expression" dxfId="263" priority="382">
      <formula>$D69=7</formula>
    </cfRule>
    <cfRule type="expression" dxfId="262" priority="383">
      <formula>$D69=6</formula>
    </cfRule>
    <cfRule type="expression" dxfId="261" priority="384">
      <formula>$D69=5</formula>
    </cfRule>
    <cfRule type="expression" dxfId="260" priority="385">
      <formula>$D69=4</formula>
    </cfRule>
    <cfRule type="expression" dxfId="259" priority="386">
      <formula>$D69=3</formula>
    </cfRule>
    <cfRule type="expression" dxfId="258" priority="387">
      <formula>$D69=2</formula>
    </cfRule>
  </conditionalFormatting>
  <conditionalFormatting sqref="F70:F71">
    <cfRule type="expression" dxfId="257" priority="396">
      <formula>$D70=7</formula>
    </cfRule>
    <cfRule type="expression" dxfId="256" priority="397">
      <formula>$D70=6</formula>
    </cfRule>
    <cfRule type="expression" dxfId="255" priority="398">
      <formula>$D70=5</formula>
    </cfRule>
    <cfRule type="expression" dxfId="254" priority="399">
      <formula>$D70=4</formula>
    </cfRule>
    <cfRule type="expression" dxfId="253" priority="400">
      <formula>$D70=3</formula>
    </cfRule>
    <cfRule type="expression" dxfId="252" priority="401">
      <formula>$D70=2</formula>
    </cfRule>
  </conditionalFormatting>
  <conditionalFormatting sqref="L70:M71">
    <cfRule type="expression" dxfId="251" priority="395">
      <formula>(dateformat="dmy")</formula>
    </cfRule>
  </conditionalFormatting>
  <conditionalFormatting sqref="L69:M69">
    <cfRule type="expression" dxfId="250" priority="394">
      <formula>(dateformat="dmy")</formula>
    </cfRule>
  </conditionalFormatting>
  <conditionalFormatting sqref="F76">
    <cfRule type="expression" dxfId="249" priority="340">
      <formula>$D76=7</formula>
    </cfRule>
    <cfRule type="expression" dxfId="248" priority="341">
      <formula>$D76=6</formula>
    </cfRule>
    <cfRule type="expression" dxfId="247" priority="342">
      <formula>$D76=5</formula>
    </cfRule>
    <cfRule type="expression" dxfId="246" priority="343">
      <formula>$D76=4</formula>
    </cfRule>
    <cfRule type="expression" dxfId="245" priority="344">
      <formula>$D76=3</formula>
    </cfRule>
    <cfRule type="expression" dxfId="244" priority="345">
      <formula>$D76=2</formula>
    </cfRule>
  </conditionalFormatting>
  <conditionalFormatting sqref="R75:R78">
    <cfRule type="expression" dxfId="243" priority="363">
      <formula>(dateformat="dmy")</formula>
    </cfRule>
  </conditionalFormatting>
  <conditionalFormatting sqref="S75:S78">
    <cfRule type="expression" dxfId="242" priority="361">
      <formula>AND(enddate_highlight="on",S75&lt;TODAY(),P75&lt;100%)</formula>
    </cfRule>
    <cfRule type="expression" dxfId="241" priority="362">
      <formula>AND(enddate_highlight="on",S75&lt;=TODAY()+enddate_highlight_days,P75&lt;100%)</formula>
    </cfRule>
  </conditionalFormatting>
  <conditionalFormatting sqref="X75:Y78 S75:S78">
    <cfRule type="expression" dxfId="240" priority="360">
      <formula>(dateformat="dmy")</formula>
    </cfRule>
  </conditionalFormatting>
  <conditionalFormatting sqref="F77:F78">
    <cfRule type="expression" dxfId="239" priority="354">
      <formula>$D77=7</formula>
    </cfRule>
    <cfRule type="expression" dxfId="238" priority="355">
      <formula>$D77=6</formula>
    </cfRule>
    <cfRule type="expression" dxfId="237" priority="356">
      <formula>$D77=5</formula>
    </cfRule>
    <cfRule type="expression" dxfId="236" priority="357">
      <formula>$D77=4</formula>
    </cfRule>
    <cfRule type="expression" dxfId="235" priority="358">
      <formula>$D77=3</formula>
    </cfRule>
    <cfRule type="expression" dxfId="234" priority="359">
      <formula>$D77=2</formula>
    </cfRule>
  </conditionalFormatting>
  <conditionalFormatting sqref="L75:M75 L77:M78">
    <cfRule type="expression" dxfId="233" priority="353">
      <formula>(dateformat="dmy")</formula>
    </cfRule>
  </conditionalFormatting>
  <conditionalFormatting sqref="L76:M76">
    <cfRule type="expression" dxfId="232" priority="352">
      <formula>(dateformat="dmy")</formula>
    </cfRule>
  </conditionalFormatting>
  <conditionalFormatting sqref="F75">
    <cfRule type="expression" dxfId="231" priority="346">
      <formula>$D75=7</formula>
    </cfRule>
    <cfRule type="expression" dxfId="230" priority="347">
      <formula>$D75=6</formula>
    </cfRule>
    <cfRule type="expression" dxfId="229" priority="348">
      <formula>$D75=5</formula>
    </cfRule>
    <cfRule type="expression" dxfId="228" priority="349">
      <formula>$D75=4</formula>
    </cfRule>
    <cfRule type="expression" dxfId="227" priority="350">
      <formula>$D75=3</formula>
    </cfRule>
    <cfRule type="expression" dxfId="226" priority="351">
      <formula>$D75=2</formula>
    </cfRule>
  </conditionalFormatting>
  <conditionalFormatting sqref="F86">
    <cfRule type="expression" dxfId="225" priority="298">
      <formula>$D86=7</formula>
    </cfRule>
    <cfRule type="expression" dxfId="224" priority="299">
      <formula>$D86=6</formula>
    </cfRule>
    <cfRule type="expression" dxfId="223" priority="300">
      <formula>$D86=5</formula>
    </cfRule>
    <cfRule type="expression" dxfId="222" priority="301">
      <formula>$D86=4</formula>
    </cfRule>
    <cfRule type="expression" dxfId="221" priority="302">
      <formula>$D86=3</formula>
    </cfRule>
    <cfRule type="expression" dxfId="220" priority="303">
      <formula>$D86=2</formula>
    </cfRule>
  </conditionalFormatting>
  <conditionalFormatting sqref="R85:R88">
    <cfRule type="expression" dxfId="219" priority="321">
      <formula>(dateformat="dmy")</formula>
    </cfRule>
  </conditionalFormatting>
  <conditionalFormatting sqref="S85:S88">
    <cfRule type="expression" dxfId="218" priority="319">
      <formula>AND(enddate_highlight="on",S85&lt;TODAY(),P85&lt;100%)</formula>
    </cfRule>
    <cfRule type="expression" dxfId="217" priority="320">
      <formula>AND(enddate_highlight="on",S85&lt;=TODAY()+enddate_highlight_days,P85&lt;100%)</formula>
    </cfRule>
  </conditionalFormatting>
  <conditionalFormatting sqref="X85:Y88 S85:S88">
    <cfRule type="expression" dxfId="216" priority="318">
      <formula>(dateformat="dmy")</formula>
    </cfRule>
  </conditionalFormatting>
  <conditionalFormatting sqref="F87:F88">
    <cfRule type="expression" dxfId="215" priority="312">
      <formula>$D87=7</formula>
    </cfRule>
    <cfRule type="expression" dxfId="214" priority="313">
      <formula>$D87=6</formula>
    </cfRule>
    <cfRule type="expression" dxfId="213" priority="314">
      <formula>$D87=5</formula>
    </cfRule>
    <cfRule type="expression" dxfId="212" priority="315">
      <formula>$D87=4</formula>
    </cfRule>
    <cfRule type="expression" dxfId="211" priority="316">
      <formula>$D87=3</formula>
    </cfRule>
    <cfRule type="expression" dxfId="210" priority="317">
      <formula>$D87=2</formula>
    </cfRule>
  </conditionalFormatting>
  <conditionalFormatting sqref="L85:M85 L87:M88">
    <cfRule type="expression" dxfId="209" priority="311">
      <formula>(dateformat="dmy")</formula>
    </cfRule>
  </conditionalFormatting>
  <conditionalFormatting sqref="L86:M86">
    <cfRule type="expression" dxfId="208" priority="310">
      <formula>(dateformat="dmy")</formula>
    </cfRule>
  </conditionalFormatting>
  <conditionalFormatting sqref="F85">
    <cfRule type="expression" dxfId="207" priority="304">
      <formula>$D85=7</formula>
    </cfRule>
    <cfRule type="expression" dxfId="206" priority="305">
      <formula>$D85=6</formula>
    </cfRule>
    <cfRule type="expression" dxfId="205" priority="306">
      <formula>$D85=5</formula>
    </cfRule>
    <cfRule type="expression" dxfId="204" priority="307">
      <formula>$D85=4</formula>
    </cfRule>
    <cfRule type="expression" dxfId="203" priority="308">
      <formula>$D85=3</formula>
    </cfRule>
    <cfRule type="expression" dxfId="202" priority="309">
      <formula>$D85=2</formula>
    </cfRule>
  </conditionalFormatting>
  <conditionalFormatting sqref="F104">
    <cfRule type="expression" dxfId="201" priority="256">
      <formula>$D104=7</formula>
    </cfRule>
    <cfRule type="expression" dxfId="200" priority="257">
      <formula>$D104=6</formula>
    </cfRule>
    <cfRule type="expression" dxfId="199" priority="258">
      <formula>$D104=5</formula>
    </cfRule>
    <cfRule type="expression" dxfId="198" priority="259">
      <formula>$D104=4</formula>
    </cfRule>
    <cfRule type="expression" dxfId="197" priority="260">
      <formula>$D104=3</formula>
    </cfRule>
    <cfRule type="expression" dxfId="196" priority="261">
      <formula>$D104=2</formula>
    </cfRule>
  </conditionalFormatting>
  <conditionalFormatting sqref="R103:R106">
    <cfRule type="expression" dxfId="195" priority="279">
      <formula>(dateformat="dmy")</formula>
    </cfRule>
  </conditionalFormatting>
  <conditionalFormatting sqref="S103:S106">
    <cfRule type="expression" dxfId="194" priority="277">
      <formula>AND(enddate_highlight="on",S103&lt;TODAY(),P103&lt;100%)</formula>
    </cfRule>
    <cfRule type="expression" dxfId="193" priority="278">
      <formula>AND(enddate_highlight="on",S103&lt;=TODAY()+enddate_highlight_days,P103&lt;100%)</formula>
    </cfRule>
  </conditionalFormatting>
  <conditionalFormatting sqref="X103:Y106 S103:S106">
    <cfRule type="expression" dxfId="192" priority="276">
      <formula>(dateformat="dmy")</formula>
    </cfRule>
  </conditionalFormatting>
  <conditionalFormatting sqref="F105:F106">
    <cfRule type="expression" dxfId="191" priority="270">
      <formula>$D105=7</formula>
    </cfRule>
    <cfRule type="expression" dxfId="190" priority="271">
      <formula>$D105=6</formula>
    </cfRule>
    <cfRule type="expression" dxfId="189" priority="272">
      <formula>$D105=5</formula>
    </cfRule>
    <cfRule type="expression" dxfId="188" priority="273">
      <formula>$D105=4</formula>
    </cfRule>
    <cfRule type="expression" dxfId="187" priority="274">
      <formula>$D105=3</formula>
    </cfRule>
    <cfRule type="expression" dxfId="186" priority="275">
      <formula>$D105=2</formula>
    </cfRule>
  </conditionalFormatting>
  <conditionalFormatting sqref="L103:M103 L105:M106">
    <cfRule type="expression" dxfId="185" priority="269">
      <formula>(dateformat="dmy")</formula>
    </cfRule>
  </conditionalFormatting>
  <conditionalFormatting sqref="L104:M104">
    <cfRule type="expression" dxfId="184" priority="268">
      <formula>(dateformat="dmy")</formula>
    </cfRule>
  </conditionalFormatting>
  <conditionalFormatting sqref="F103">
    <cfRule type="expression" dxfId="183" priority="262">
      <formula>$D103=7</formula>
    </cfRule>
    <cfRule type="expression" dxfId="182" priority="263">
      <formula>$D103=6</formula>
    </cfRule>
    <cfRule type="expression" dxfId="181" priority="264">
      <formula>$D103=5</formula>
    </cfRule>
    <cfRule type="expression" dxfId="180" priority="265">
      <formula>$D103=4</formula>
    </cfRule>
    <cfRule type="expression" dxfId="179" priority="266">
      <formula>$D103=3</formula>
    </cfRule>
    <cfRule type="expression" dxfId="178" priority="267">
      <formula>$D103=2</formula>
    </cfRule>
  </conditionalFormatting>
  <conditionalFormatting sqref="F111">
    <cfRule type="expression" dxfId="177" priority="214">
      <formula>$D111=7</formula>
    </cfRule>
    <cfRule type="expression" dxfId="176" priority="215">
      <formula>$D111=6</formula>
    </cfRule>
    <cfRule type="expression" dxfId="175" priority="216">
      <formula>$D111=5</formula>
    </cfRule>
    <cfRule type="expression" dxfId="174" priority="217">
      <formula>$D111=4</formula>
    </cfRule>
    <cfRule type="expression" dxfId="173" priority="218">
      <formula>$D111=3</formula>
    </cfRule>
    <cfRule type="expression" dxfId="172" priority="219">
      <formula>$D111=2</formula>
    </cfRule>
  </conditionalFormatting>
  <conditionalFormatting sqref="R110:R113">
    <cfRule type="expression" dxfId="171" priority="237">
      <formula>(dateformat="dmy")</formula>
    </cfRule>
  </conditionalFormatting>
  <conditionalFormatting sqref="S110:S113">
    <cfRule type="expression" dxfId="170" priority="235">
      <formula>AND(enddate_highlight="on",S110&lt;TODAY(),P110&lt;100%)</formula>
    </cfRule>
    <cfRule type="expression" dxfId="169" priority="236">
      <formula>AND(enddate_highlight="on",S110&lt;=TODAY()+enddate_highlight_days,P110&lt;100%)</formula>
    </cfRule>
  </conditionalFormatting>
  <conditionalFormatting sqref="X110:Y113 S110:S113">
    <cfRule type="expression" dxfId="168" priority="234">
      <formula>(dateformat="dmy")</formula>
    </cfRule>
  </conditionalFormatting>
  <conditionalFormatting sqref="F112:F113">
    <cfRule type="expression" dxfId="167" priority="228">
      <formula>$D112=7</formula>
    </cfRule>
    <cfRule type="expression" dxfId="166" priority="229">
      <formula>$D112=6</formula>
    </cfRule>
    <cfRule type="expression" dxfId="165" priority="230">
      <formula>$D112=5</formula>
    </cfRule>
    <cfRule type="expression" dxfId="164" priority="231">
      <formula>$D112=4</formula>
    </cfRule>
    <cfRule type="expression" dxfId="163" priority="232">
      <formula>$D112=3</formula>
    </cfRule>
    <cfRule type="expression" dxfId="162" priority="233">
      <formula>$D112=2</formula>
    </cfRule>
  </conditionalFormatting>
  <conditionalFormatting sqref="L110:M110 L112:M113">
    <cfRule type="expression" dxfId="161" priority="227">
      <formula>(dateformat="dmy")</formula>
    </cfRule>
  </conditionalFormatting>
  <conditionalFormatting sqref="L111:M111">
    <cfRule type="expression" dxfId="160" priority="226">
      <formula>(dateformat="dmy")</formula>
    </cfRule>
  </conditionalFormatting>
  <conditionalFormatting sqref="F110">
    <cfRule type="expression" dxfId="159" priority="220">
      <formula>$D110=7</formula>
    </cfRule>
    <cfRule type="expression" dxfId="158" priority="221">
      <formula>$D110=6</formula>
    </cfRule>
    <cfRule type="expression" dxfId="157" priority="222">
      <formula>$D110=5</formula>
    </cfRule>
    <cfRule type="expression" dxfId="156" priority="223">
      <formula>$D110=4</formula>
    </cfRule>
    <cfRule type="expression" dxfId="155" priority="224">
      <formula>$D110=3</formula>
    </cfRule>
    <cfRule type="expression" dxfId="154" priority="225">
      <formula>$D110=2</formula>
    </cfRule>
  </conditionalFormatting>
  <conditionalFormatting sqref="F126">
    <cfRule type="expression" dxfId="153" priority="172">
      <formula>$D126=7</formula>
    </cfRule>
    <cfRule type="expression" dxfId="152" priority="173">
      <formula>$D126=6</formula>
    </cfRule>
    <cfRule type="expression" dxfId="151" priority="174">
      <formula>$D126=5</formula>
    </cfRule>
    <cfRule type="expression" dxfId="150" priority="175">
      <formula>$D126=4</formula>
    </cfRule>
    <cfRule type="expression" dxfId="149" priority="176">
      <formula>$D126=3</formula>
    </cfRule>
    <cfRule type="expression" dxfId="148" priority="177">
      <formula>$D126=2</formula>
    </cfRule>
  </conditionalFormatting>
  <conditionalFormatting sqref="R125:R128">
    <cfRule type="expression" dxfId="147" priority="195">
      <formula>(dateformat="dmy")</formula>
    </cfRule>
  </conditionalFormatting>
  <conditionalFormatting sqref="S125:S128">
    <cfRule type="expression" dxfId="146" priority="193">
      <formula>AND(enddate_highlight="on",S125&lt;TODAY(),P125&lt;100%)</formula>
    </cfRule>
    <cfRule type="expression" dxfId="145" priority="194">
      <formula>AND(enddate_highlight="on",S125&lt;=TODAY()+enddate_highlight_days,P125&lt;100%)</formula>
    </cfRule>
  </conditionalFormatting>
  <conditionalFormatting sqref="X125:Y128 S125:S128">
    <cfRule type="expression" dxfId="144" priority="192">
      <formula>(dateformat="dmy")</formula>
    </cfRule>
  </conditionalFormatting>
  <conditionalFormatting sqref="F127:F128">
    <cfRule type="expression" dxfId="143" priority="186">
      <formula>$D127=7</formula>
    </cfRule>
    <cfRule type="expression" dxfId="142" priority="187">
      <formula>$D127=6</formula>
    </cfRule>
    <cfRule type="expression" dxfId="141" priority="188">
      <formula>$D127=5</formula>
    </cfRule>
    <cfRule type="expression" dxfId="140" priority="189">
      <formula>$D127=4</formula>
    </cfRule>
    <cfRule type="expression" dxfId="139" priority="190">
      <formula>$D127=3</formula>
    </cfRule>
    <cfRule type="expression" dxfId="138" priority="191">
      <formula>$D127=2</formula>
    </cfRule>
  </conditionalFormatting>
  <conditionalFormatting sqref="L125:M125 L127:M128">
    <cfRule type="expression" dxfId="137" priority="185">
      <formula>(dateformat="dmy")</formula>
    </cfRule>
  </conditionalFormatting>
  <conditionalFormatting sqref="L126:M126">
    <cfRule type="expression" dxfId="136" priority="184">
      <formula>(dateformat="dmy")</formula>
    </cfRule>
  </conditionalFormatting>
  <conditionalFormatting sqref="F125">
    <cfRule type="expression" dxfId="135" priority="178">
      <formula>$D125=7</formula>
    </cfRule>
    <cfRule type="expression" dxfId="134" priority="179">
      <formula>$D125=6</formula>
    </cfRule>
    <cfRule type="expression" dxfId="133" priority="180">
      <formula>$D125=5</formula>
    </cfRule>
    <cfRule type="expression" dxfId="132" priority="181">
      <formula>$D125=4</formula>
    </cfRule>
    <cfRule type="expression" dxfId="131" priority="182">
      <formula>$D125=3</formula>
    </cfRule>
    <cfRule type="expression" dxfId="130" priority="183">
      <formula>$D125=2</formula>
    </cfRule>
  </conditionalFormatting>
  <conditionalFormatting sqref="F133">
    <cfRule type="expression" dxfId="129" priority="130">
      <formula>$D133=7</formula>
    </cfRule>
    <cfRule type="expression" dxfId="128" priority="131">
      <formula>$D133=6</formula>
    </cfRule>
    <cfRule type="expression" dxfId="127" priority="132">
      <formula>$D133=5</formula>
    </cfRule>
    <cfRule type="expression" dxfId="126" priority="133">
      <formula>$D133=4</formula>
    </cfRule>
    <cfRule type="expression" dxfId="125" priority="134">
      <formula>$D133=3</formula>
    </cfRule>
    <cfRule type="expression" dxfId="124" priority="135">
      <formula>$D133=2</formula>
    </cfRule>
  </conditionalFormatting>
  <conditionalFormatting sqref="R132:R135">
    <cfRule type="expression" dxfId="123" priority="153">
      <formula>(dateformat="dmy")</formula>
    </cfRule>
  </conditionalFormatting>
  <conditionalFormatting sqref="S132:S135">
    <cfRule type="expression" dxfId="122" priority="151">
      <formula>AND(enddate_highlight="on",S132&lt;TODAY(),P132&lt;100%)</formula>
    </cfRule>
    <cfRule type="expression" dxfId="121" priority="152">
      <formula>AND(enddate_highlight="on",S132&lt;=TODAY()+enddate_highlight_days,P132&lt;100%)</formula>
    </cfRule>
  </conditionalFormatting>
  <conditionalFormatting sqref="X132:Y135 S132:S135">
    <cfRule type="expression" dxfId="120" priority="150">
      <formula>(dateformat="dmy")</formula>
    </cfRule>
  </conditionalFormatting>
  <conditionalFormatting sqref="F134:F135">
    <cfRule type="expression" dxfId="119" priority="144">
      <formula>$D134=7</formula>
    </cfRule>
    <cfRule type="expression" dxfId="118" priority="145">
      <formula>$D134=6</formula>
    </cfRule>
    <cfRule type="expression" dxfId="117" priority="146">
      <formula>$D134=5</formula>
    </cfRule>
    <cfRule type="expression" dxfId="116" priority="147">
      <formula>$D134=4</formula>
    </cfRule>
    <cfRule type="expression" dxfId="115" priority="148">
      <formula>$D134=3</formula>
    </cfRule>
    <cfRule type="expression" dxfId="114" priority="149">
      <formula>$D134=2</formula>
    </cfRule>
  </conditionalFormatting>
  <conditionalFormatting sqref="L132:M132 L134:M135">
    <cfRule type="expression" dxfId="113" priority="143">
      <formula>(dateformat="dmy")</formula>
    </cfRule>
  </conditionalFormatting>
  <conditionalFormatting sqref="L133:M133">
    <cfRule type="expression" dxfId="112" priority="142">
      <formula>(dateformat="dmy")</formula>
    </cfRule>
  </conditionalFormatting>
  <conditionalFormatting sqref="F132">
    <cfRule type="expression" dxfId="111" priority="136">
      <formula>$D132=7</formula>
    </cfRule>
    <cfRule type="expression" dxfId="110" priority="137">
      <formula>$D132=6</formula>
    </cfRule>
    <cfRule type="expression" dxfId="109" priority="138">
      <formula>$D132=5</formula>
    </cfRule>
    <cfRule type="expression" dxfId="108" priority="139">
      <formula>$D132=4</formula>
    </cfRule>
    <cfRule type="expression" dxfId="107" priority="140">
      <formula>$D132=3</formula>
    </cfRule>
    <cfRule type="expression" dxfId="106" priority="141">
      <formula>$D132=2</formula>
    </cfRule>
  </conditionalFormatting>
  <conditionalFormatting sqref="R68">
    <cfRule type="expression" dxfId="105" priority="111">
      <formula>(dateformat="dmy")</formula>
    </cfRule>
  </conditionalFormatting>
  <conditionalFormatting sqref="S68">
    <cfRule type="expression" dxfId="104" priority="103">
      <formula>AND(enddate_highlight="on",S68&lt;TODAY(),P68&lt;100%)</formula>
    </cfRule>
    <cfRule type="expression" dxfId="103" priority="104">
      <formula>AND(enddate_highlight="on",S68&lt;=TODAY()+enddate_highlight_days,P68&lt;100%)</formula>
    </cfRule>
  </conditionalFormatting>
  <conditionalFormatting sqref="X68:Y68 S68">
    <cfRule type="expression" dxfId="102" priority="102">
      <formula>(dateformat="dmy")</formula>
    </cfRule>
  </conditionalFormatting>
  <conditionalFormatting sqref="L68:M68">
    <cfRule type="expression" dxfId="101" priority="101">
      <formula>(dateformat="dmy")</formula>
    </cfRule>
  </conditionalFormatting>
  <conditionalFormatting sqref="F68">
    <cfRule type="expression" dxfId="100" priority="95">
      <formula>$D68=7</formula>
    </cfRule>
    <cfRule type="expression" dxfId="99" priority="96">
      <formula>$D68=6</formula>
    </cfRule>
    <cfRule type="expression" dxfId="98" priority="97">
      <formula>$D68=5</formula>
    </cfRule>
    <cfRule type="expression" dxfId="97" priority="98">
      <formula>$D68=4</formula>
    </cfRule>
    <cfRule type="expression" dxfId="96" priority="99">
      <formula>$D68=3</formula>
    </cfRule>
    <cfRule type="expression" dxfId="95" priority="100">
      <formula>$D68=2</formula>
    </cfRule>
  </conditionalFormatting>
  <conditionalFormatting sqref="F60">
    <cfRule type="expression" dxfId="94" priority="71">
      <formula>$D60=7</formula>
    </cfRule>
    <cfRule type="expression" dxfId="93" priority="72">
      <formula>$D60=6</formula>
    </cfRule>
    <cfRule type="expression" dxfId="92" priority="73">
      <formula>$D60=5</formula>
    </cfRule>
    <cfRule type="expression" dxfId="91" priority="74">
      <formula>$D60=4</formula>
    </cfRule>
    <cfRule type="expression" dxfId="90" priority="75">
      <formula>$D60=3</formula>
    </cfRule>
    <cfRule type="expression" dxfId="89" priority="76">
      <formula>$D60=2</formula>
    </cfRule>
  </conditionalFormatting>
  <conditionalFormatting sqref="S60">
    <cfRule type="expression" dxfId="88" priority="69">
      <formula>AND(enddate_highlight="on",S60&lt;TODAY(),P60&lt;100%)</formula>
    </cfRule>
    <cfRule type="expression" dxfId="87" priority="70">
      <formula>AND(enddate_highlight="on",S60&lt;=TODAY()+enddate_highlight_days,P60&lt;100%)</formula>
    </cfRule>
  </conditionalFormatting>
  <conditionalFormatting sqref="R60">
    <cfRule type="expression" dxfId="86" priority="68">
      <formula>(dateformat="dmy")</formula>
    </cfRule>
  </conditionalFormatting>
  <conditionalFormatting sqref="AA60:NZ61">
    <cfRule type="expression" dxfId="85" priority="78">
      <formula>AND($X60&lt;=AA$8,$Y60&gt;=AA$8)</formula>
    </cfRule>
  </conditionalFormatting>
  <conditionalFormatting sqref="AA60:NZ61">
    <cfRule type="expression" dxfId="84" priority="79" stopIfTrue="1">
      <formula>AND($F$8&gt;=AA$8,$F$8&lt;AB$8)</formula>
    </cfRule>
    <cfRule type="expression" priority="80" stopIfTrue="1">
      <formula>IF(OR($S$6="Monthly",$S$6="Quarterly"),OR(AB$8&lt;=$R60,AA$8&gt;$S60),OR(AA$8&gt;$S60,AA$8&lt;$R60))</formula>
    </cfRule>
    <cfRule type="expression" dxfId="83" priority="81" stopIfTrue="1">
      <formula>OR($P60&gt;=1,IF(OR($S$6="Quarterly",$S$6="Monthly"),AB$8&lt;=$R60+$V60,AA$8&lt;$R60+$V60))</formula>
    </cfRule>
    <cfRule type="expression" dxfId="82" priority="82" stopIfTrue="1">
      <formula>$Q60="k"</formula>
    </cfRule>
    <cfRule type="expression" dxfId="81" priority="83" stopIfTrue="1">
      <formula>$Q60="o"</formula>
    </cfRule>
    <cfRule type="expression" dxfId="80" priority="84" stopIfTrue="1">
      <formula>$Q60="y"</formula>
    </cfRule>
    <cfRule type="expression" dxfId="79" priority="85" stopIfTrue="1">
      <formula>$Q60="p"</formula>
    </cfRule>
    <cfRule type="expression" dxfId="78" priority="86" stopIfTrue="1">
      <formula>$Q60="g"</formula>
    </cfRule>
    <cfRule type="expression" dxfId="77" priority="87" stopIfTrue="1">
      <formula>$Q60="r"</formula>
    </cfRule>
    <cfRule type="expression" dxfId="76" priority="88" stopIfTrue="1">
      <formula>$Q60=1</formula>
    </cfRule>
    <cfRule type="expression" dxfId="75" priority="89" stopIfTrue="1">
      <formula>$Q60=2</formula>
    </cfRule>
    <cfRule type="expression" dxfId="74" priority="90" stopIfTrue="1">
      <formula>$Q60=3</formula>
    </cfRule>
    <cfRule type="expression" dxfId="73" priority="91" stopIfTrue="1">
      <formula>$Q60=4</formula>
    </cfRule>
    <cfRule type="expression" dxfId="72" priority="92" stopIfTrue="1">
      <formula>$Q60=5</formula>
    </cfRule>
    <cfRule type="expression" dxfId="71" priority="93" stopIfTrue="1">
      <formula>$Q60=6</formula>
    </cfRule>
    <cfRule type="expression" dxfId="70" priority="94" stopIfTrue="1">
      <formula>TRUE</formula>
    </cfRule>
  </conditionalFormatting>
  <conditionalFormatting sqref="L60:M60 X60:Y60 S60">
    <cfRule type="expression" dxfId="69" priority="67">
      <formula>(dateformat="dmy")</formula>
    </cfRule>
  </conditionalFormatting>
  <conditionalFormatting sqref="F61">
    <cfRule type="expression" dxfId="68" priority="61">
      <formula>$D61=7</formula>
    </cfRule>
    <cfRule type="expression" dxfId="67" priority="62">
      <formula>$D61=6</formula>
    </cfRule>
    <cfRule type="expression" dxfId="66" priority="63">
      <formula>$D61=5</formula>
    </cfRule>
    <cfRule type="expression" dxfId="65" priority="64">
      <formula>$D61=4</formula>
    </cfRule>
    <cfRule type="expression" dxfId="64" priority="65">
      <formula>$D61=3</formula>
    </cfRule>
    <cfRule type="expression" dxfId="63" priority="66">
      <formula>$D61=2</formula>
    </cfRule>
  </conditionalFormatting>
  <conditionalFormatting sqref="S61">
    <cfRule type="expression" dxfId="62" priority="59">
      <formula>AND(enddate_highlight="on",S61&lt;TODAY(),P61&lt;100%)</formula>
    </cfRule>
    <cfRule type="expression" dxfId="61" priority="60">
      <formula>AND(enddate_highlight="on",S61&lt;=TODAY()+enddate_highlight_days,P61&lt;100%)</formula>
    </cfRule>
  </conditionalFormatting>
  <conditionalFormatting sqref="R61">
    <cfRule type="expression" dxfId="60" priority="58">
      <formula>(dateformat="dmy")</formula>
    </cfRule>
  </conditionalFormatting>
  <conditionalFormatting sqref="X61:Y61 L61:M61 S61">
    <cfRule type="expression" dxfId="59" priority="57">
      <formula>(dateformat="dmy")</formula>
    </cfRule>
  </conditionalFormatting>
  <conditionalFormatting sqref="R99">
    <cfRule type="expression" dxfId="58" priority="38">
      <formula>(dateformat="dmy")</formula>
    </cfRule>
  </conditionalFormatting>
  <conditionalFormatting sqref="AA99:NZ99">
    <cfRule type="expression" dxfId="57" priority="40">
      <formula>AND($X99&lt;=AA$8,$Y99&gt;=AA$8)</formula>
    </cfRule>
  </conditionalFormatting>
  <conditionalFormatting sqref="AA99:NZ99">
    <cfRule type="expression" dxfId="56" priority="41" stopIfTrue="1">
      <formula>AND($F$8&gt;=AA$8,$F$8&lt;AB$8)</formula>
    </cfRule>
    <cfRule type="expression" priority="42" stopIfTrue="1">
      <formula>IF(OR($S$6="Monthly",$S$6="Quarterly"),OR(AB$8&lt;=$R99,AA$8&gt;$S99),OR(AA$8&gt;$S99,AA$8&lt;$R99))</formula>
    </cfRule>
    <cfRule type="expression" dxfId="55" priority="43" stopIfTrue="1">
      <formula>OR($P99&gt;=1,IF(OR($S$6="Quarterly",$S$6="Monthly"),AB$8&lt;=$R99+$V99,AA$8&lt;$R99+$V99))</formula>
    </cfRule>
    <cfRule type="expression" dxfId="54" priority="44" stopIfTrue="1">
      <formula>$Q99="k"</formula>
    </cfRule>
    <cfRule type="expression" dxfId="53" priority="45" stopIfTrue="1">
      <formula>$Q99="o"</formula>
    </cfRule>
    <cfRule type="expression" dxfId="52" priority="46" stopIfTrue="1">
      <formula>$Q99="y"</formula>
    </cfRule>
    <cfRule type="expression" dxfId="51" priority="47" stopIfTrue="1">
      <formula>$Q99="p"</formula>
    </cfRule>
    <cfRule type="expression" dxfId="50" priority="48" stopIfTrue="1">
      <formula>$Q99="g"</formula>
    </cfRule>
    <cfRule type="expression" dxfId="49" priority="49" stopIfTrue="1">
      <formula>$Q99="r"</formula>
    </cfRule>
    <cfRule type="expression" dxfId="48" priority="50" stopIfTrue="1">
      <formula>$Q99=1</formula>
    </cfRule>
    <cfRule type="expression" dxfId="47" priority="51" stopIfTrue="1">
      <formula>$Q99=2</formula>
    </cfRule>
    <cfRule type="expression" dxfId="46" priority="52" stopIfTrue="1">
      <formula>$Q99=3</formula>
    </cfRule>
    <cfRule type="expression" dxfId="45" priority="53" stopIfTrue="1">
      <formula>$Q99=4</formula>
    </cfRule>
    <cfRule type="expression" dxfId="44" priority="54" stopIfTrue="1">
      <formula>$Q99=5</formula>
    </cfRule>
    <cfRule type="expression" dxfId="43" priority="55" stopIfTrue="1">
      <formula>$Q99=6</formula>
    </cfRule>
    <cfRule type="expression" dxfId="42" priority="56" stopIfTrue="1">
      <formula>TRUE</formula>
    </cfRule>
  </conditionalFormatting>
  <conditionalFormatting sqref="F99">
    <cfRule type="expression" dxfId="41" priority="32">
      <formula>$D99=7</formula>
    </cfRule>
    <cfRule type="expression" dxfId="40" priority="33">
      <formula>$D99=6</formula>
    </cfRule>
    <cfRule type="expression" dxfId="39" priority="34">
      <formula>$D99=5</formula>
    </cfRule>
    <cfRule type="expression" dxfId="38" priority="35">
      <formula>$D99=4</formula>
    </cfRule>
    <cfRule type="expression" dxfId="37" priority="36">
      <formula>$D99=3</formula>
    </cfRule>
    <cfRule type="expression" dxfId="36" priority="37">
      <formula>$D99=2</formula>
    </cfRule>
  </conditionalFormatting>
  <conditionalFormatting sqref="S99">
    <cfRule type="expression" dxfId="35" priority="30">
      <formula>AND(enddate_highlight="on",S99&lt;TODAY(),P99&lt;100%)</formula>
    </cfRule>
    <cfRule type="expression" dxfId="34" priority="31">
      <formula>AND(enddate_highlight="on",S99&lt;=TODAY()+enddate_highlight_days,P99&lt;100%)</formula>
    </cfRule>
  </conditionalFormatting>
  <conditionalFormatting sqref="L99:M99 X99:Y99 S99">
    <cfRule type="expression" dxfId="33" priority="29">
      <formula>(dateformat="dmy")</formula>
    </cfRule>
  </conditionalFormatting>
  <conditionalFormatting sqref="R143">
    <cfRule type="expression" dxfId="32" priority="10">
      <formula>(dateformat="dmy")</formula>
    </cfRule>
  </conditionalFormatting>
  <conditionalFormatting sqref="AA143:NZ143">
    <cfRule type="expression" dxfId="31" priority="12">
      <formula>AND($X143&lt;=AA$8,$Y143&gt;=AA$8)</formula>
    </cfRule>
  </conditionalFormatting>
  <conditionalFormatting sqref="AA143:NZ143">
    <cfRule type="expression" dxfId="30" priority="13" stopIfTrue="1">
      <formula>AND($F$8&gt;=AA$8,$F$8&lt;AB$8)</formula>
    </cfRule>
    <cfRule type="expression" priority="14" stopIfTrue="1">
      <formula>IF(OR($S$6="Monthly",$S$6="Quarterly"),OR(AB$8&lt;=$R143,AA$8&gt;$S143),OR(AA$8&gt;$S143,AA$8&lt;$R143))</formula>
    </cfRule>
    <cfRule type="expression" dxfId="29" priority="15" stopIfTrue="1">
      <formula>OR($P143&gt;=1,IF(OR($S$6="Quarterly",$S$6="Monthly"),AB$8&lt;=$R143+$V143,AA$8&lt;$R143+$V143))</formula>
    </cfRule>
    <cfRule type="expression" dxfId="28" priority="16" stopIfTrue="1">
      <formula>$Q143="k"</formula>
    </cfRule>
    <cfRule type="expression" dxfId="27" priority="17" stopIfTrue="1">
      <formula>$Q143="o"</formula>
    </cfRule>
    <cfRule type="expression" dxfId="26" priority="18" stopIfTrue="1">
      <formula>$Q143="y"</formula>
    </cfRule>
    <cfRule type="expression" dxfId="25" priority="19" stopIfTrue="1">
      <formula>$Q143="p"</formula>
    </cfRule>
    <cfRule type="expression" dxfId="24" priority="20" stopIfTrue="1">
      <formula>$Q143="g"</formula>
    </cfRule>
    <cfRule type="expression" dxfId="23" priority="21" stopIfTrue="1">
      <formula>$Q143="r"</formula>
    </cfRule>
    <cfRule type="expression" dxfId="22" priority="22" stopIfTrue="1">
      <formula>$Q143=1</formula>
    </cfRule>
    <cfRule type="expression" dxfId="21" priority="23" stopIfTrue="1">
      <formula>$Q143=2</formula>
    </cfRule>
    <cfRule type="expression" dxfId="20" priority="24" stopIfTrue="1">
      <formula>$Q143=3</formula>
    </cfRule>
    <cfRule type="expression" dxfId="19" priority="25" stopIfTrue="1">
      <formula>$Q143=4</formula>
    </cfRule>
    <cfRule type="expression" dxfId="18" priority="26" stopIfTrue="1">
      <formula>$Q143=5</formula>
    </cfRule>
    <cfRule type="expression" dxfId="17" priority="27" stopIfTrue="1">
      <formula>$Q143=6</formula>
    </cfRule>
    <cfRule type="expression" dxfId="16" priority="28" stopIfTrue="1">
      <formula>TRUE</formula>
    </cfRule>
  </conditionalFormatting>
  <conditionalFormatting sqref="F143">
    <cfRule type="expression" dxfId="15" priority="4">
      <formula>$D143=7</formula>
    </cfRule>
    <cfRule type="expression" dxfId="14" priority="5">
      <formula>$D143=6</formula>
    </cfRule>
    <cfRule type="expression" dxfId="13" priority="6">
      <formula>$D143=5</formula>
    </cfRule>
    <cfRule type="expression" dxfId="12" priority="7">
      <formula>$D143=4</formula>
    </cfRule>
    <cfRule type="expression" dxfId="11" priority="8">
      <formula>$D143=3</formula>
    </cfRule>
    <cfRule type="expression" dxfId="10" priority="9">
      <formula>$D143=2</formula>
    </cfRule>
  </conditionalFormatting>
  <conditionalFormatting sqref="S143">
    <cfRule type="expression" dxfId="9" priority="2">
      <formula>AND(enddate_highlight="on",S143&lt;TODAY(),P143&lt;100%)</formula>
    </cfRule>
    <cfRule type="expression" dxfId="8" priority="3">
      <formula>AND(enddate_highlight="on",S143&lt;=TODAY()+enddate_highlight_days,P143&lt;100%)</formula>
    </cfRule>
  </conditionalFormatting>
  <conditionalFormatting sqref="L143:M143 X143:Y143 S143">
    <cfRule type="expression" dxfId="7" priority="1">
      <formula>(dateformat="dmy")</formula>
    </cfRule>
  </conditionalFormatting>
  <dataValidations disablePrompts="1" count="2">
    <dataValidation type="list" allowBlank="1" showInputMessage="1" showErrorMessage="1" sqref="S6" xr:uid="{00000000-0002-0000-0000-000000000000}">
      <formula1>"Daily,Weekly,Monthly,Quarterly"</formula1>
    </dataValidation>
    <dataValidation type="list" allowBlank="1" sqref="D12:D203" xr:uid="{00000000-0002-0000-0000-000001000000}">
      <formula1>"1,2,3,4,5,6"</formula1>
    </dataValidation>
  </dataValidations>
  <pageMargins left="0.25" right="0.25" top="0.5" bottom="0.5" header="0.5" footer="0.25"/>
  <pageSetup scale="41" fitToHeight="0" orientation="portrait" r:id="rId1"/>
  <headerFooter alignWithMargins="0"/>
  <ignoredErrors>
    <ignoredError sqref="S12:S13" formula="1"/>
    <ignoredError sqref="N36 N45:N47 N22 N28 N50 N52:N57 N59 N62 N63:N67 N70 N72 N73:N74 N79 N77 N80:N81 N82:N87 N89 N90:N99 N100:N116 N117:N13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25</xdr:col>
                    <xdr:colOff>101600</xdr:colOff>
                    <xdr:row>4</xdr:row>
                    <xdr:rowOff>139700</xdr:rowOff>
                  </from>
                  <to>
                    <xdr:col>139</xdr:col>
                    <xdr:colOff>0</xdr:colOff>
                    <xdr:row>6</xdr:row>
                    <xdr:rowOff>25400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25</xdr:col>
                    <xdr:colOff>63500</xdr:colOff>
                    <xdr:row>2</xdr:row>
                    <xdr:rowOff>203200</xdr:rowOff>
                  </from>
                  <to>
                    <xdr:col>120</xdr:col>
                    <xdr:colOff>0</xdr:colOff>
                    <xdr:row>4</xdr:row>
                    <xdr:rowOff>25400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881" id="{1636A7B0-A93F-41CE-997B-DA0D5270BC3A}">
            <xm:f>OR($S$6="Monthly",$S$6="Quarterly",WEEKDAY(AA$8,1)=Help!$E$159)</xm:f>
            <x14:dxf>
              <border>
                <left style="thin">
                  <color theme="0" tint="-0.34998626667073579"/>
                </left>
                <vertical/>
                <horizontal/>
              </border>
            </x14:dxf>
          </x14:cfRule>
          <xm:sqref>AA9:NZ11</xm:sqref>
        </x14:conditionalFormatting>
        <x14:conditionalFormatting xmlns:xm="http://schemas.microsoft.com/office/excel/2006/main">
          <x14:cfRule type="expression" priority="2542" id="{3F0CCEEF-145E-4223-842A-48DCC5E22B49}">
            <xm:f>AND(OR(AA$8&lt;$R12,AA$8&gt;$S12),$S$6="Daily",AA$9&lt;&gt;0,WEEKDAY(AA$9,1)=Help!$E$159)</xm:f>
            <x14:dxf>
              <border>
                <left style="thin">
                  <color theme="0" tint="-0.14996795556505021"/>
                </left>
                <vertical/>
                <horizontal/>
              </border>
            </x14:dxf>
          </x14:cfRule>
          <xm:sqref>AA12:NZ14 AA16:NZ44 AA46:NZ59 AA62:NZ98 AA100:NZ142 AA144:NZ203</xm:sqref>
        </x14:conditionalFormatting>
        <x14:conditionalFormatting xmlns:xm="http://schemas.microsoft.com/office/excel/2006/main">
          <x14:cfRule type="expression" priority="787" id="{EFEF9D26-740E-4D27-9D1E-8CF38E056D92}">
            <xm:f>AND(OR(AA$8&lt;$R15,AA$8&gt;$S15),$S$6="Daily",AA$9&lt;&gt;0,WEEKDAY(AA$9,1)=Help!$E$159)</xm:f>
            <x14:dxf>
              <border>
                <left style="thin">
                  <color theme="0" tint="-0.14996795556505021"/>
                </left>
                <vertical/>
                <horizontal/>
              </border>
            </x14:dxf>
          </x14:cfRule>
          <xm:sqref>AA15:NZ15</xm:sqref>
        </x14:conditionalFormatting>
        <x14:conditionalFormatting xmlns:xm="http://schemas.microsoft.com/office/excel/2006/main">
          <x14:cfRule type="expression" priority="433" id="{9DFAA2DA-946F-D14C-8513-3F8C9CE01B05}">
            <xm:f>AND(OR(AA$8&lt;$R45,AA$8&gt;$S45),$S$6="Daily",AA$9&lt;&gt;0,WEEKDAY(AA$9,1)=Help!$E$159)</xm:f>
            <x14:dxf>
              <border>
                <left style="thin">
                  <color theme="0" tint="-0.14996795556505021"/>
                </left>
                <vertical/>
                <horizontal/>
              </border>
            </x14:dxf>
          </x14:cfRule>
          <xm:sqref>AA45:NZ45</xm:sqref>
        </x14:conditionalFormatting>
        <x14:conditionalFormatting xmlns:xm="http://schemas.microsoft.com/office/excel/2006/main">
          <x14:cfRule type="expression" priority="77" id="{10580462-6715-704C-B337-B057DD9702B6}">
            <xm:f>AND(OR(AA$8&lt;$R60,AA$8&gt;$S60),$S$6="Daily",AA$9&lt;&gt;0,WEEKDAY(AA$9,1)=Help!$E$159)</xm:f>
            <x14:dxf>
              <border>
                <left style="thin">
                  <color theme="0" tint="-0.14996795556505021"/>
                </left>
                <vertical/>
                <horizontal/>
              </border>
            </x14:dxf>
          </x14:cfRule>
          <xm:sqref>AA60:NZ61</xm:sqref>
        </x14:conditionalFormatting>
        <x14:conditionalFormatting xmlns:xm="http://schemas.microsoft.com/office/excel/2006/main">
          <x14:cfRule type="expression" priority="39" id="{19A180CC-B312-9444-A98E-9F8D1A01425A}">
            <xm:f>AND(OR(AA$8&lt;$R99,AA$8&gt;$S99),$S$6="Daily",AA$9&lt;&gt;0,WEEKDAY(AA$9,1)=Help!$E$159)</xm:f>
            <x14:dxf>
              <border>
                <left style="thin">
                  <color theme="0" tint="-0.14996795556505021"/>
                </left>
                <vertical/>
                <horizontal/>
              </border>
            </x14:dxf>
          </x14:cfRule>
          <xm:sqref>AA99:NZ99</xm:sqref>
        </x14:conditionalFormatting>
        <x14:conditionalFormatting xmlns:xm="http://schemas.microsoft.com/office/excel/2006/main">
          <x14:cfRule type="expression" priority="11" id="{90DC3A3A-BEFD-6641-B699-0FDC0669C4E6}">
            <xm:f>AND(OR(AA$8&lt;$R143,AA$8&gt;$S143),$S$6="Daily",AA$9&lt;&gt;0,WEEKDAY(AA$9,1)=Help!$E$159)</xm:f>
            <x14:dxf>
              <border>
                <left style="thin">
                  <color theme="0" tint="-0.14996795556505021"/>
                </left>
                <vertical/>
                <horizontal/>
              </border>
            </x14:dxf>
          </x14:cfRule>
          <xm:sqref>AA143:NZ143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8</v>
      </c>
      <c r="B1" s="23"/>
      <c r="C1" s="23"/>
      <c r="D1" s="23"/>
    </row>
    <row r="2" spans="1:7" ht="12.75" customHeight="1">
      <c r="D2" s="21"/>
      <c r="E2" s="21"/>
      <c r="F2" s="21"/>
      <c r="G2" s="21"/>
    </row>
    <row r="3" spans="1:7">
      <c r="A3" s="184" t="s">
        <v>99</v>
      </c>
      <c r="B3" s="184"/>
      <c r="C3" s="184"/>
      <c r="D3" s="21"/>
      <c r="E3" s="21"/>
      <c r="F3" s="21"/>
      <c r="G3" s="21"/>
    </row>
    <row r="4" spans="1:7">
      <c r="A4" s="22"/>
      <c r="B4" s="22"/>
      <c r="D4" s="21"/>
      <c r="E4" s="21"/>
      <c r="F4" s="21"/>
      <c r="G4" s="21"/>
    </row>
    <row r="5" spans="1:7">
      <c r="A5" s="184" t="s">
        <v>98</v>
      </c>
      <c r="B5" s="184"/>
      <c r="C5" s="184"/>
      <c r="D5" s="21"/>
      <c r="E5" s="21"/>
      <c r="F5" s="21"/>
      <c r="G5" s="21"/>
    </row>
    <row r="6" spans="1:7">
      <c r="A6" s="184"/>
      <c r="B6" s="184"/>
      <c r="C6" s="184"/>
    </row>
    <row r="8" spans="1:7" ht="14">
      <c r="A8" s="17" t="s">
        <v>2</v>
      </c>
      <c r="B8" s="18" t="s">
        <v>76</v>
      </c>
      <c r="C8" s="18" t="s">
        <v>110</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17</v>
      </c>
      <c r="C31" s="20" t="s">
        <v>101</v>
      </c>
    </row>
    <row r="32" spans="1:3">
      <c r="A32" s="19">
        <v>42653</v>
      </c>
      <c r="B32" s="20" t="s">
        <v>17</v>
      </c>
      <c r="C32" s="20" t="s">
        <v>101</v>
      </c>
    </row>
    <row r="33" spans="1:3">
      <c r="A33" s="19">
        <v>43017</v>
      </c>
      <c r="B33" s="20" t="s">
        <v>17</v>
      </c>
      <c r="C33" s="20" t="s">
        <v>101</v>
      </c>
    </row>
    <row r="34" spans="1:3">
      <c r="A34" s="19">
        <v>43381</v>
      </c>
      <c r="B34" s="20" t="s">
        <v>17</v>
      </c>
      <c r="C34" s="20" t="s">
        <v>101</v>
      </c>
    </row>
    <row r="35" spans="1:3">
      <c r="A35" s="19">
        <v>43752</v>
      </c>
      <c r="B35" s="20" t="s">
        <v>17</v>
      </c>
      <c r="C35" s="20" t="s">
        <v>101</v>
      </c>
    </row>
    <row r="36" spans="1:3">
      <c r="A36" s="19">
        <v>44116</v>
      </c>
      <c r="B36" s="20" t="s">
        <v>17</v>
      </c>
      <c r="C36" s="20" t="s">
        <v>101</v>
      </c>
    </row>
    <row r="37" spans="1:3">
      <c r="A37" s="19">
        <v>44480</v>
      </c>
      <c r="B37" s="20" t="s">
        <v>17</v>
      </c>
      <c r="C37" s="20" t="s">
        <v>101</v>
      </c>
    </row>
    <row r="38" spans="1:3">
      <c r="A38" s="19">
        <v>44844</v>
      </c>
      <c r="B38" s="20" t="s">
        <v>17</v>
      </c>
      <c r="C38" s="20" t="s">
        <v>101</v>
      </c>
    </row>
    <row r="39" spans="1:3">
      <c r="A39" s="19">
        <v>45208</v>
      </c>
      <c r="B39" s="20" t="s">
        <v>17</v>
      </c>
      <c r="C39" s="20" t="s">
        <v>101</v>
      </c>
    </row>
    <row r="40" spans="1:3">
      <c r="A40" s="19">
        <v>45579</v>
      </c>
      <c r="B40" s="20" t="s">
        <v>17</v>
      </c>
      <c r="C40" s="20" t="s">
        <v>101</v>
      </c>
    </row>
    <row r="41" spans="1:3">
      <c r="A41" s="19">
        <v>45943</v>
      </c>
      <c r="B41" s="20" t="s">
        <v>17</v>
      </c>
      <c r="C41" s="20" t="s">
        <v>101</v>
      </c>
    </row>
    <row r="42" spans="1:3">
      <c r="A42" s="19">
        <v>42189</v>
      </c>
      <c r="B42" s="20" t="s">
        <v>11</v>
      </c>
      <c r="C42" s="20" t="s">
        <v>101</v>
      </c>
    </row>
    <row r="43" spans="1:3">
      <c r="A43" s="19">
        <v>42555</v>
      </c>
      <c r="B43" s="20" t="s">
        <v>11</v>
      </c>
      <c r="C43" s="20" t="s">
        <v>101</v>
      </c>
    </row>
    <row r="44" spans="1:3">
      <c r="A44" s="19">
        <v>42920</v>
      </c>
      <c r="B44" s="20" t="s">
        <v>11</v>
      </c>
      <c r="C44" s="20" t="s">
        <v>101</v>
      </c>
    </row>
    <row r="45" spans="1:3">
      <c r="A45" s="19">
        <v>43285</v>
      </c>
      <c r="B45" s="20" t="s">
        <v>11</v>
      </c>
      <c r="C45" s="20" t="s">
        <v>101</v>
      </c>
    </row>
    <row r="46" spans="1:3">
      <c r="A46" s="19">
        <v>43650</v>
      </c>
      <c r="B46" s="20" t="s">
        <v>11</v>
      </c>
      <c r="C46" s="20" t="s">
        <v>101</v>
      </c>
    </row>
    <row r="47" spans="1:3">
      <c r="A47" s="19">
        <v>44016</v>
      </c>
      <c r="B47" s="20" t="s">
        <v>11</v>
      </c>
      <c r="C47" s="20" t="s">
        <v>101</v>
      </c>
    </row>
    <row r="48" spans="1:3">
      <c r="A48" s="19">
        <v>44381</v>
      </c>
      <c r="B48" s="20" t="s">
        <v>11</v>
      </c>
      <c r="C48" s="20" t="s">
        <v>101</v>
      </c>
    </row>
    <row r="49" spans="1:3">
      <c r="A49" s="19">
        <v>44746</v>
      </c>
      <c r="B49" s="20" t="s">
        <v>11</v>
      </c>
      <c r="C49" s="20" t="s">
        <v>101</v>
      </c>
    </row>
    <row r="50" spans="1:3">
      <c r="A50" s="19">
        <v>45111</v>
      </c>
      <c r="B50" s="20" t="s">
        <v>11</v>
      </c>
      <c r="C50" s="20" t="s">
        <v>101</v>
      </c>
    </row>
    <row r="51" spans="1:3">
      <c r="A51" s="19">
        <v>45477</v>
      </c>
      <c r="B51" s="20" t="s">
        <v>11</v>
      </c>
      <c r="C51" s="20" t="s">
        <v>101</v>
      </c>
    </row>
    <row r="52" spans="1:3">
      <c r="A52" s="19">
        <v>45842</v>
      </c>
      <c r="B52" s="20" t="s">
        <v>11</v>
      </c>
      <c r="C52" s="20" t="s">
        <v>101</v>
      </c>
    </row>
    <row r="53" spans="1:3">
      <c r="A53" s="19">
        <v>42254</v>
      </c>
      <c r="B53" s="20" t="s">
        <v>13</v>
      </c>
      <c r="C53" s="20" t="s">
        <v>101</v>
      </c>
    </row>
    <row r="54" spans="1:3">
      <c r="A54" s="19">
        <v>42618</v>
      </c>
      <c r="B54" s="20" t="s">
        <v>13</v>
      </c>
      <c r="C54" s="20" t="s">
        <v>101</v>
      </c>
    </row>
    <row r="55" spans="1:3">
      <c r="A55" s="19">
        <v>42982</v>
      </c>
      <c r="B55" s="20" t="s">
        <v>13</v>
      </c>
      <c r="C55" s="20" t="s">
        <v>101</v>
      </c>
    </row>
    <row r="56" spans="1:3">
      <c r="A56" s="19">
        <v>43346</v>
      </c>
      <c r="B56" s="20" t="s">
        <v>13</v>
      </c>
      <c r="C56" s="20" t="s">
        <v>101</v>
      </c>
    </row>
    <row r="57" spans="1:3">
      <c r="A57" s="19">
        <v>43710</v>
      </c>
      <c r="B57" s="20" t="s">
        <v>13</v>
      </c>
      <c r="C57" s="20" t="s">
        <v>101</v>
      </c>
    </row>
    <row r="58" spans="1:3">
      <c r="A58" s="19">
        <v>44081</v>
      </c>
      <c r="B58" s="20" t="s">
        <v>13</v>
      </c>
      <c r="C58" s="20" t="s">
        <v>101</v>
      </c>
    </row>
    <row r="59" spans="1:3">
      <c r="A59" s="19">
        <v>44445</v>
      </c>
      <c r="B59" s="20" t="s">
        <v>13</v>
      </c>
      <c r="C59" s="20" t="s">
        <v>101</v>
      </c>
    </row>
    <row r="60" spans="1:3">
      <c r="A60" s="19">
        <v>44809</v>
      </c>
      <c r="B60" s="20" t="s">
        <v>13</v>
      </c>
      <c r="C60" s="20" t="s">
        <v>101</v>
      </c>
    </row>
    <row r="61" spans="1:3">
      <c r="A61" s="19">
        <v>45173</v>
      </c>
      <c r="B61" s="20" t="s">
        <v>13</v>
      </c>
      <c r="C61" s="20" t="s">
        <v>101</v>
      </c>
    </row>
    <row r="62" spans="1:3">
      <c r="A62" s="19">
        <v>45537</v>
      </c>
      <c r="B62" s="20" t="s">
        <v>13</v>
      </c>
      <c r="C62" s="20" t="s">
        <v>101</v>
      </c>
    </row>
    <row r="63" spans="1:3">
      <c r="A63" s="19">
        <v>45901</v>
      </c>
      <c r="B63" s="20" t="s">
        <v>13</v>
      </c>
      <c r="C63" s="20" t="s">
        <v>101</v>
      </c>
    </row>
    <row r="64" spans="1:3">
      <c r="A64" s="19">
        <v>42023</v>
      </c>
      <c r="B64" s="20" t="s">
        <v>14</v>
      </c>
      <c r="C64" s="20" t="s">
        <v>101</v>
      </c>
    </row>
    <row r="65" spans="1:3">
      <c r="A65" s="19">
        <v>42387</v>
      </c>
      <c r="B65" s="20" t="s">
        <v>14</v>
      </c>
      <c r="C65" s="20" t="s">
        <v>101</v>
      </c>
    </row>
    <row r="66" spans="1:3">
      <c r="A66" s="19">
        <v>42751</v>
      </c>
      <c r="B66" s="20" t="s">
        <v>14</v>
      </c>
      <c r="C66" s="20" t="s">
        <v>101</v>
      </c>
    </row>
    <row r="67" spans="1:3">
      <c r="A67" s="19">
        <v>43115</v>
      </c>
      <c r="B67" s="20" t="s">
        <v>14</v>
      </c>
      <c r="C67" s="20" t="s">
        <v>101</v>
      </c>
    </row>
    <row r="68" spans="1:3">
      <c r="A68" s="19">
        <v>43486</v>
      </c>
      <c r="B68" s="20" t="s">
        <v>14</v>
      </c>
      <c r="C68" s="20" t="s">
        <v>101</v>
      </c>
    </row>
    <row r="69" spans="1:3">
      <c r="A69" s="19">
        <v>43850</v>
      </c>
      <c r="B69" s="20" t="s">
        <v>14</v>
      </c>
      <c r="C69" s="20" t="s">
        <v>101</v>
      </c>
    </row>
    <row r="70" spans="1:3">
      <c r="A70" s="19">
        <v>44214</v>
      </c>
      <c r="B70" s="20" t="s">
        <v>14</v>
      </c>
      <c r="C70" s="20" t="s">
        <v>101</v>
      </c>
    </row>
    <row r="71" spans="1:3">
      <c r="A71" s="19">
        <v>44578</v>
      </c>
      <c r="B71" s="20" t="s">
        <v>14</v>
      </c>
      <c r="C71" s="20" t="s">
        <v>101</v>
      </c>
    </row>
    <row r="72" spans="1:3">
      <c r="A72" s="19">
        <v>44942</v>
      </c>
      <c r="B72" s="20" t="s">
        <v>14</v>
      </c>
      <c r="C72" s="20" t="s">
        <v>101</v>
      </c>
    </row>
    <row r="73" spans="1:3">
      <c r="A73" s="19">
        <v>45306</v>
      </c>
      <c r="B73" s="20" t="s">
        <v>14</v>
      </c>
      <c r="C73" s="20" t="s">
        <v>101</v>
      </c>
    </row>
    <row r="74" spans="1:3">
      <c r="A74" s="19">
        <v>45677</v>
      </c>
      <c r="B74" s="20" t="s">
        <v>14</v>
      </c>
      <c r="C74" s="20" t="s">
        <v>101</v>
      </c>
    </row>
    <row r="75" spans="1:3">
      <c r="A75" s="19">
        <v>42149</v>
      </c>
      <c r="B75" s="20" t="s">
        <v>16</v>
      </c>
      <c r="C75" s="20" t="s">
        <v>101</v>
      </c>
    </row>
    <row r="76" spans="1:3">
      <c r="A76" s="19">
        <v>42520</v>
      </c>
      <c r="B76" s="20" t="s">
        <v>16</v>
      </c>
      <c r="C76" s="20" t="s">
        <v>101</v>
      </c>
    </row>
    <row r="77" spans="1:3">
      <c r="A77" s="19">
        <v>42884</v>
      </c>
      <c r="B77" s="20" t="s">
        <v>16</v>
      </c>
      <c r="C77" s="20" t="s">
        <v>101</v>
      </c>
    </row>
    <row r="78" spans="1:3">
      <c r="A78" s="19">
        <v>43248</v>
      </c>
      <c r="B78" s="20" t="s">
        <v>16</v>
      </c>
      <c r="C78" s="20" t="s">
        <v>101</v>
      </c>
    </row>
    <row r="79" spans="1:3">
      <c r="A79" s="19">
        <v>43612</v>
      </c>
      <c r="B79" s="20" t="s">
        <v>16</v>
      </c>
      <c r="C79" s="20" t="s">
        <v>101</v>
      </c>
    </row>
    <row r="80" spans="1:3">
      <c r="A80" s="19">
        <v>43976</v>
      </c>
      <c r="B80" s="20" t="s">
        <v>16</v>
      </c>
      <c r="C80" s="20" t="s">
        <v>101</v>
      </c>
    </row>
    <row r="81" spans="1:3">
      <c r="A81" s="19">
        <v>44347</v>
      </c>
      <c r="B81" s="20" t="s">
        <v>16</v>
      </c>
      <c r="C81" s="20" t="s">
        <v>101</v>
      </c>
    </row>
    <row r="82" spans="1:3">
      <c r="A82" s="19">
        <v>44711</v>
      </c>
      <c r="B82" s="20" t="s">
        <v>16</v>
      </c>
      <c r="C82" s="20" t="s">
        <v>101</v>
      </c>
    </row>
    <row r="83" spans="1:3">
      <c r="A83" s="19">
        <v>45075</v>
      </c>
      <c r="B83" s="20" t="s">
        <v>16</v>
      </c>
      <c r="C83" s="20" t="s">
        <v>101</v>
      </c>
    </row>
    <row r="84" spans="1:3">
      <c r="A84" s="19">
        <v>45439</v>
      </c>
      <c r="B84" s="20" t="s">
        <v>16</v>
      </c>
      <c r="C84" s="20" t="s">
        <v>101</v>
      </c>
    </row>
    <row r="85" spans="1:3">
      <c r="A85" s="19">
        <v>45803</v>
      </c>
      <c r="B85" s="20" t="s">
        <v>16</v>
      </c>
      <c r="C85" s="20" t="s">
        <v>101</v>
      </c>
    </row>
    <row r="86" spans="1:3">
      <c r="A86" s="19">
        <v>42051</v>
      </c>
      <c r="B86" s="20" t="s">
        <v>15</v>
      </c>
      <c r="C86" s="20" t="s">
        <v>101</v>
      </c>
    </row>
    <row r="87" spans="1:3">
      <c r="A87" s="19">
        <v>42415</v>
      </c>
      <c r="B87" s="20" t="s">
        <v>15</v>
      </c>
      <c r="C87" s="20" t="s">
        <v>101</v>
      </c>
    </row>
    <row r="88" spans="1:3">
      <c r="A88" s="19">
        <v>42786</v>
      </c>
      <c r="B88" s="20" t="s">
        <v>15</v>
      </c>
      <c r="C88" s="20" t="s">
        <v>101</v>
      </c>
    </row>
    <row r="89" spans="1:3">
      <c r="A89" s="19">
        <v>43150</v>
      </c>
      <c r="B89" s="20" t="s">
        <v>15</v>
      </c>
      <c r="C89" s="20" t="s">
        <v>101</v>
      </c>
    </row>
    <row r="90" spans="1:3">
      <c r="A90" s="19">
        <v>43514</v>
      </c>
      <c r="B90" s="20" t="s">
        <v>15</v>
      </c>
      <c r="C90" s="20" t="s">
        <v>101</v>
      </c>
    </row>
    <row r="91" spans="1:3">
      <c r="A91" s="19">
        <v>43878</v>
      </c>
      <c r="B91" s="20" t="s">
        <v>15</v>
      </c>
      <c r="C91" s="20" t="s">
        <v>101</v>
      </c>
    </row>
    <row r="92" spans="1:3">
      <c r="A92" s="19">
        <v>44242</v>
      </c>
      <c r="B92" s="20" t="s">
        <v>15</v>
      </c>
      <c r="C92" s="20" t="s">
        <v>101</v>
      </c>
    </row>
    <row r="93" spans="1:3">
      <c r="A93" s="19">
        <v>44613</v>
      </c>
      <c r="B93" s="20" t="s">
        <v>15</v>
      </c>
      <c r="C93" s="20" t="s">
        <v>101</v>
      </c>
    </row>
    <row r="94" spans="1:3">
      <c r="A94" s="19">
        <v>44977</v>
      </c>
      <c r="B94" s="20" t="s">
        <v>15</v>
      </c>
      <c r="C94" s="20" t="s">
        <v>101</v>
      </c>
    </row>
    <row r="95" spans="1:3">
      <c r="A95" s="19">
        <v>45341</v>
      </c>
      <c r="B95" s="20" t="s">
        <v>15</v>
      </c>
      <c r="C95" s="20" t="s">
        <v>101</v>
      </c>
    </row>
    <row r="96" spans="1:3">
      <c r="A96" s="19">
        <v>45705</v>
      </c>
      <c r="B96" s="20" t="s">
        <v>15</v>
      </c>
      <c r="C96" s="20" t="s">
        <v>101</v>
      </c>
    </row>
    <row r="97" spans="1:3">
      <c r="A97" s="19">
        <v>42334</v>
      </c>
      <c r="B97" s="20" t="s">
        <v>12</v>
      </c>
      <c r="C97" s="20" t="s">
        <v>101</v>
      </c>
    </row>
    <row r="98" spans="1:3">
      <c r="A98" s="19">
        <v>42698</v>
      </c>
      <c r="B98" s="20" t="s">
        <v>12</v>
      </c>
      <c r="C98" s="20" t="s">
        <v>101</v>
      </c>
    </row>
    <row r="99" spans="1:3">
      <c r="A99" s="19">
        <v>43062</v>
      </c>
      <c r="B99" s="20" t="s">
        <v>12</v>
      </c>
      <c r="C99" s="20" t="s">
        <v>101</v>
      </c>
    </row>
    <row r="100" spans="1:3">
      <c r="A100" s="19">
        <v>43426</v>
      </c>
      <c r="B100" s="20" t="s">
        <v>12</v>
      </c>
      <c r="C100" s="20" t="s">
        <v>101</v>
      </c>
    </row>
    <row r="101" spans="1:3">
      <c r="A101" s="19">
        <v>43797</v>
      </c>
      <c r="B101" s="20" t="s">
        <v>12</v>
      </c>
      <c r="C101" s="20" t="s">
        <v>101</v>
      </c>
    </row>
    <row r="102" spans="1:3">
      <c r="A102" s="19">
        <v>44161</v>
      </c>
      <c r="B102" s="20" t="s">
        <v>12</v>
      </c>
      <c r="C102" s="20" t="s">
        <v>101</v>
      </c>
    </row>
    <row r="103" spans="1:3">
      <c r="A103" s="19">
        <v>44525</v>
      </c>
      <c r="B103" s="20" t="s">
        <v>12</v>
      </c>
      <c r="C103" s="20" t="s">
        <v>101</v>
      </c>
    </row>
    <row r="104" spans="1:3">
      <c r="A104" s="19">
        <v>44889</v>
      </c>
      <c r="B104" s="20" t="s">
        <v>12</v>
      </c>
      <c r="C104" s="20" t="s">
        <v>101</v>
      </c>
    </row>
    <row r="105" spans="1:3">
      <c r="A105" s="19">
        <v>45253</v>
      </c>
      <c r="B105" s="20" t="s">
        <v>12</v>
      </c>
      <c r="C105" s="20" t="s">
        <v>101</v>
      </c>
    </row>
    <row r="106" spans="1:3">
      <c r="A106" s="19">
        <v>45624</v>
      </c>
      <c r="B106" s="20" t="s">
        <v>12</v>
      </c>
      <c r="C106" s="20" t="s">
        <v>101</v>
      </c>
    </row>
    <row r="107" spans="1:3">
      <c r="A107" s="19">
        <v>45988</v>
      </c>
      <c r="B107" s="20" t="s">
        <v>12</v>
      </c>
      <c r="C107" s="20" t="s">
        <v>101</v>
      </c>
    </row>
    <row r="108" spans="1:3">
      <c r="A108" s="19">
        <v>42319</v>
      </c>
      <c r="B108" s="20" t="s">
        <v>10</v>
      </c>
      <c r="C108" s="20" t="s">
        <v>101</v>
      </c>
    </row>
    <row r="109" spans="1:3">
      <c r="A109" s="19">
        <v>42685</v>
      </c>
      <c r="B109" s="20" t="s">
        <v>10</v>
      </c>
      <c r="C109" s="20" t="s">
        <v>101</v>
      </c>
    </row>
    <row r="110" spans="1:3">
      <c r="A110" s="19">
        <v>43050</v>
      </c>
      <c r="B110" s="20" t="s">
        <v>10</v>
      </c>
      <c r="C110" s="20" t="s">
        <v>101</v>
      </c>
    </row>
    <row r="111" spans="1:3">
      <c r="A111" s="19">
        <v>43415</v>
      </c>
      <c r="B111" s="20" t="s">
        <v>10</v>
      </c>
      <c r="C111" s="20" t="s">
        <v>101</v>
      </c>
    </row>
    <row r="112" spans="1:3">
      <c r="A112" s="19">
        <v>43780</v>
      </c>
      <c r="B112" s="20" t="s">
        <v>10</v>
      </c>
      <c r="C112" s="20" t="s">
        <v>101</v>
      </c>
    </row>
    <row r="113" spans="1:3">
      <c r="A113" s="19">
        <v>44146</v>
      </c>
      <c r="B113" s="20" t="s">
        <v>10</v>
      </c>
      <c r="C113" s="20" t="s">
        <v>101</v>
      </c>
    </row>
    <row r="114" spans="1:3">
      <c r="A114" s="19">
        <v>44511</v>
      </c>
      <c r="B114" s="20" t="s">
        <v>10</v>
      </c>
      <c r="C114" s="20" t="s">
        <v>101</v>
      </c>
    </row>
    <row r="115" spans="1:3">
      <c r="A115" s="19">
        <v>44876</v>
      </c>
      <c r="B115" s="20" t="s">
        <v>10</v>
      </c>
      <c r="C115" s="20" t="s">
        <v>101</v>
      </c>
    </row>
    <row r="116" spans="1:3">
      <c r="A116" s="19">
        <v>45241</v>
      </c>
      <c r="B116" s="20" t="s">
        <v>10</v>
      </c>
      <c r="C116" s="20" t="s">
        <v>101</v>
      </c>
    </row>
    <row r="117" spans="1:3">
      <c r="A117" s="19">
        <v>45607</v>
      </c>
      <c r="B117" s="20" t="s">
        <v>10</v>
      </c>
      <c r="C117" s="20" t="s">
        <v>101</v>
      </c>
    </row>
    <row r="118" spans="1:3">
      <c r="A118" s="19">
        <v>45972</v>
      </c>
      <c r="B118" s="20" t="s">
        <v>10</v>
      </c>
      <c r="C118" s="20" t="s">
        <v>101</v>
      </c>
    </row>
    <row r="119" spans="1:3">
      <c r="A119" s="19">
        <v>42364</v>
      </c>
      <c r="B119" s="20" t="s">
        <v>102</v>
      </c>
      <c r="C119" s="20" t="s">
        <v>103</v>
      </c>
    </row>
    <row r="120" spans="1:3">
      <c r="A120" s="19">
        <v>42730</v>
      </c>
      <c r="B120" s="20" t="s">
        <v>102</v>
      </c>
      <c r="C120" s="20" t="s">
        <v>103</v>
      </c>
    </row>
    <row r="121" spans="1:3">
      <c r="A121" s="19">
        <v>43095</v>
      </c>
      <c r="B121" s="20" t="s">
        <v>102</v>
      </c>
      <c r="C121" s="20" t="s">
        <v>103</v>
      </c>
    </row>
    <row r="122" spans="1:3">
      <c r="A122" s="19">
        <v>43460</v>
      </c>
      <c r="B122" s="20" t="s">
        <v>102</v>
      </c>
      <c r="C122" s="20" t="s">
        <v>103</v>
      </c>
    </row>
    <row r="123" spans="1:3">
      <c r="A123" s="19">
        <v>43825</v>
      </c>
      <c r="B123" s="20" t="s">
        <v>102</v>
      </c>
      <c r="C123" s="20" t="s">
        <v>103</v>
      </c>
    </row>
    <row r="124" spans="1:3">
      <c r="A124" s="19">
        <v>44191</v>
      </c>
      <c r="B124" s="20" t="s">
        <v>102</v>
      </c>
      <c r="C124" s="20" t="s">
        <v>103</v>
      </c>
    </row>
    <row r="125" spans="1:3">
      <c r="A125" s="19">
        <v>44556</v>
      </c>
      <c r="B125" s="20" t="s">
        <v>102</v>
      </c>
      <c r="C125" s="20" t="s">
        <v>103</v>
      </c>
    </row>
    <row r="126" spans="1:3">
      <c r="A126" s="19">
        <v>44921</v>
      </c>
      <c r="B126" s="20" t="s">
        <v>102</v>
      </c>
      <c r="C126" s="20" t="s">
        <v>103</v>
      </c>
    </row>
    <row r="127" spans="1:3">
      <c r="A127" s="19">
        <v>45286</v>
      </c>
      <c r="B127" s="20" t="s">
        <v>102</v>
      </c>
      <c r="C127" s="20" t="s">
        <v>103</v>
      </c>
    </row>
    <row r="128" spans="1:3">
      <c r="A128" s="19">
        <v>45652</v>
      </c>
      <c r="B128" s="20" t="s">
        <v>102</v>
      </c>
      <c r="C128" s="20" t="s">
        <v>103</v>
      </c>
    </row>
    <row r="129" spans="1:3">
      <c r="A129" s="19">
        <v>46017</v>
      </c>
      <c r="B129" s="20" t="s">
        <v>102</v>
      </c>
      <c r="C129" s="20" t="s">
        <v>103</v>
      </c>
    </row>
    <row r="130" spans="1:3">
      <c r="A130" s="19">
        <v>42097</v>
      </c>
      <c r="B130" s="20" t="s">
        <v>104</v>
      </c>
      <c r="C130" s="20" t="s">
        <v>103</v>
      </c>
    </row>
    <row r="131" spans="1:3">
      <c r="A131" s="19">
        <v>42454</v>
      </c>
      <c r="B131" s="20" t="s">
        <v>104</v>
      </c>
      <c r="C131" s="20" t="s">
        <v>103</v>
      </c>
    </row>
    <row r="132" spans="1:3">
      <c r="A132" s="19">
        <v>42839</v>
      </c>
      <c r="B132" s="20" t="s">
        <v>104</v>
      </c>
      <c r="C132" s="20" t="s">
        <v>103</v>
      </c>
    </row>
    <row r="133" spans="1:3">
      <c r="A133" s="19">
        <v>43189</v>
      </c>
      <c r="B133" s="20" t="s">
        <v>104</v>
      </c>
      <c r="C133" s="20" t="s">
        <v>103</v>
      </c>
    </row>
    <row r="134" spans="1:3">
      <c r="A134" s="19">
        <v>43574</v>
      </c>
      <c r="B134" s="20" t="s">
        <v>104</v>
      </c>
      <c r="C134" s="20" t="s">
        <v>103</v>
      </c>
    </row>
    <row r="135" spans="1:3">
      <c r="A135" s="19">
        <v>43931</v>
      </c>
      <c r="B135" s="20" t="s">
        <v>104</v>
      </c>
      <c r="C135" s="20" t="s">
        <v>103</v>
      </c>
    </row>
    <row r="136" spans="1:3">
      <c r="A136" s="19">
        <v>44288</v>
      </c>
      <c r="B136" s="20" t="s">
        <v>104</v>
      </c>
      <c r="C136" s="20" t="s">
        <v>103</v>
      </c>
    </row>
    <row r="137" spans="1:3">
      <c r="A137" s="19">
        <v>44666</v>
      </c>
      <c r="B137" s="20" t="s">
        <v>104</v>
      </c>
      <c r="C137" s="20" t="s">
        <v>103</v>
      </c>
    </row>
    <row r="138" spans="1:3">
      <c r="A138" s="19">
        <v>45023</v>
      </c>
      <c r="B138" s="20" t="s">
        <v>104</v>
      </c>
      <c r="C138" s="20" t="s">
        <v>103</v>
      </c>
    </row>
    <row r="139" spans="1:3">
      <c r="A139" s="19">
        <v>45380</v>
      </c>
      <c r="B139" s="20" t="s">
        <v>104</v>
      </c>
      <c r="C139" s="20" t="s">
        <v>103</v>
      </c>
    </row>
    <row r="140" spans="1:3">
      <c r="A140" s="19">
        <v>45765</v>
      </c>
      <c r="B140" s="20" t="s">
        <v>104</v>
      </c>
      <c r="C140" s="20" t="s">
        <v>103</v>
      </c>
    </row>
    <row r="141" spans="1:3">
      <c r="A141" s="19">
        <v>42100</v>
      </c>
      <c r="B141" s="20" t="s">
        <v>105</v>
      </c>
      <c r="C141" s="20" t="s">
        <v>103</v>
      </c>
    </row>
    <row r="142" spans="1:3">
      <c r="A142" s="19">
        <v>42457</v>
      </c>
      <c r="B142" s="20" t="s">
        <v>105</v>
      </c>
      <c r="C142" s="20" t="s">
        <v>103</v>
      </c>
    </row>
    <row r="143" spans="1:3">
      <c r="A143" s="19">
        <v>42842</v>
      </c>
      <c r="B143" s="20" t="s">
        <v>105</v>
      </c>
      <c r="C143" s="20" t="s">
        <v>103</v>
      </c>
    </row>
    <row r="144" spans="1:3">
      <c r="A144" s="19">
        <v>43192</v>
      </c>
      <c r="B144" s="20" t="s">
        <v>105</v>
      </c>
      <c r="C144" s="20" t="s">
        <v>103</v>
      </c>
    </row>
    <row r="145" spans="1:3">
      <c r="A145" s="19">
        <v>43577</v>
      </c>
      <c r="B145" s="20" t="s">
        <v>105</v>
      </c>
      <c r="C145" s="20" t="s">
        <v>103</v>
      </c>
    </row>
    <row r="146" spans="1:3">
      <c r="A146" s="19">
        <v>43934</v>
      </c>
      <c r="B146" s="20" t="s">
        <v>105</v>
      </c>
      <c r="C146" s="20" t="s">
        <v>103</v>
      </c>
    </row>
    <row r="147" spans="1:3">
      <c r="A147" s="19">
        <v>44291</v>
      </c>
      <c r="B147" s="20" t="s">
        <v>105</v>
      </c>
      <c r="C147" s="20" t="s">
        <v>103</v>
      </c>
    </row>
    <row r="148" spans="1:3">
      <c r="A148" s="19">
        <v>44669</v>
      </c>
      <c r="B148" s="20" t="s">
        <v>105</v>
      </c>
      <c r="C148" s="20" t="s">
        <v>103</v>
      </c>
    </row>
    <row r="149" spans="1:3">
      <c r="A149" s="19">
        <v>45026</v>
      </c>
      <c r="B149" s="20" t="s">
        <v>105</v>
      </c>
      <c r="C149" s="20" t="s">
        <v>103</v>
      </c>
    </row>
    <row r="150" spans="1:3">
      <c r="A150" s="19">
        <v>45383</v>
      </c>
      <c r="B150" s="20" t="s">
        <v>105</v>
      </c>
      <c r="C150" s="20" t="s">
        <v>103</v>
      </c>
    </row>
    <row r="151" spans="1:3">
      <c r="A151" s="19">
        <v>45768</v>
      </c>
      <c r="B151" s="20" t="s">
        <v>105</v>
      </c>
      <c r="C151" s="20" t="s">
        <v>103</v>
      </c>
    </row>
    <row r="152" spans="1:3">
      <c r="A152" s="19">
        <v>42128</v>
      </c>
      <c r="B152" s="20" t="s">
        <v>106</v>
      </c>
      <c r="C152" s="20" t="s">
        <v>103</v>
      </c>
    </row>
    <row r="153" spans="1:3">
      <c r="A153" s="19">
        <v>42492</v>
      </c>
      <c r="B153" s="20" t="s">
        <v>106</v>
      </c>
      <c r="C153" s="20" t="s">
        <v>103</v>
      </c>
    </row>
    <row r="154" spans="1:3">
      <c r="A154" s="19">
        <v>42856</v>
      </c>
      <c r="B154" s="20" t="s">
        <v>106</v>
      </c>
      <c r="C154" s="20" t="s">
        <v>103</v>
      </c>
    </row>
    <row r="155" spans="1:3">
      <c r="A155" s="19">
        <v>43227</v>
      </c>
      <c r="B155" s="20" t="s">
        <v>106</v>
      </c>
      <c r="C155" s="20" t="s">
        <v>103</v>
      </c>
    </row>
    <row r="156" spans="1:3">
      <c r="A156" s="19">
        <v>43591</v>
      </c>
      <c r="B156" s="20" t="s">
        <v>106</v>
      </c>
      <c r="C156" s="20" t="s">
        <v>103</v>
      </c>
    </row>
    <row r="157" spans="1:3">
      <c r="A157" s="19">
        <v>43955</v>
      </c>
      <c r="B157" s="20" t="s">
        <v>106</v>
      </c>
      <c r="C157" s="20" t="s">
        <v>103</v>
      </c>
    </row>
    <row r="158" spans="1:3">
      <c r="A158" s="19">
        <v>44319</v>
      </c>
      <c r="B158" s="20" t="s">
        <v>106</v>
      </c>
      <c r="C158" s="20" t="s">
        <v>103</v>
      </c>
    </row>
    <row r="159" spans="1:3">
      <c r="A159" s="19">
        <v>44683</v>
      </c>
      <c r="B159" s="20" t="s">
        <v>106</v>
      </c>
      <c r="C159" s="20" t="s">
        <v>103</v>
      </c>
    </row>
    <row r="160" spans="1:3">
      <c r="A160" s="19">
        <v>45047</v>
      </c>
      <c r="B160" s="20" t="s">
        <v>106</v>
      </c>
      <c r="C160" s="20" t="s">
        <v>103</v>
      </c>
    </row>
    <row r="161" spans="1:3">
      <c r="A161" s="19">
        <v>45418</v>
      </c>
      <c r="B161" s="20" t="s">
        <v>106</v>
      </c>
      <c r="C161" s="20" t="s">
        <v>103</v>
      </c>
    </row>
    <row r="162" spans="1:3">
      <c r="A162" s="19">
        <v>45782</v>
      </c>
      <c r="B162" s="20" t="s">
        <v>106</v>
      </c>
      <c r="C162" s="20" t="s">
        <v>103</v>
      </c>
    </row>
    <row r="163" spans="1:3">
      <c r="A163" s="19">
        <v>42149</v>
      </c>
      <c r="B163" s="20" t="s">
        <v>107</v>
      </c>
      <c r="C163" s="20" t="s">
        <v>103</v>
      </c>
    </row>
    <row r="164" spans="1:3">
      <c r="A164" s="19">
        <v>42520</v>
      </c>
      <c r="B164" s="20" t="s">
        <v>107</v>
      </c>
      <c r="C164" s="20" t="s">
        <v>103</v>
      </c>
    </row>
    <row r="165" spans="1:3">
      <c r="A165" s="19">
        <v>42884</v>
      </c>
      <c r="B165" s="20" t="s">
        <v>107</v>
      </c>
      <c r="C165" s="20" t="s">
        <v>103</v>
      </c>
    </row>
    <row r="166" spans="1:3">
      <c r="A166" s="19">
        <v>43248</v>
      </c>
      <c r="B166" s="20" t="s">
        <v>107</v>
      </c>
      <c r="C166" s="20" t="s">
        <v>103</v>
      </c>
    </row>
    <row r="167" spans="1:3">
      <c r="A167" s="19">
        <v>43612</v>
      </c>
      <c r="B167" s="20" t="s">
        <v>107</v>
      </c>
      <c r="C167" s="20" t="s">
        <v>103</v>
      </c>
    </row>
    <row r="168" spans="1:3">
      <c r="A168" s="19">
        <v>43976</v>
      </c>
      <c r="B168" s="20" t="s">
        <v>107</v>
      </c>
      <c r="C168" s="20" t="s">
        <v>103</v>
      </c>
    </row>
    <row r="169" spans="1:3">
      <c r="A169" s="19">
        <v>44347</v>
      </c>
      <c r="B169" s="20" t="s">
        <v>107</v>
      </c>
      <c r="C169" s="20" t="s">
        <v>103</v>
      </c>
    </row>
    <row r="170" spans="1:3">
      <c r="A170" s="19">
        <v>44711</v>
      </c>
      <c r="B170" s="20" t="s">
        <v>107</v>
      </c>
      <c r="C170" s="20" t="s">
        <v>103</v>
      </c>
    </row>
    <row r="171" spans="1:3">
      <c r="A171" s="19">
        <v>45075</v>
      </c>
      <c r="B171" s="20" t="s">
        <v>107</v>
      </c>
      <c r="C171" s="20" t="s">
        <v>103</v>
      </c>
    </row>
    <row r="172" spans="1:3">
      <c r="A172" s="19">
        <v>45439</v>
      </c>
      <c r="B172" s="20" t="s">
        <v>107</v>
      </c>
      <c r="C172" s="20" t="s">
        <v>103</v>
      </c>
    </row>
    <row r="173" spans="1:3">
      <c r="A173" s="19">
        <v>45803</v>
      </c>
      <c r="B173" s="20" t="s">
        <v>107</v>
      </c>
      <c r="C173" s="20" t="s">
        <v>103</v>
      </c>
    </row>
    <row r="174" spans="1:3">
      <c r="A174" s="19">
        <v>42219</v>
      </c>
      <c r="B174" s="20" t="s">
        <v>108</v>
      </c>
      <c r="C174" s="20" t="s">
        <v>103</v>
      </c>
    </row>
    <row r="175" spans="1:3">
      <c r="A175" s="19">
        <v>42583</v>
      </c>
      <c r="B175" s="20" t="s">
        <v>108</v>
      </c>
      <c r="C175" s="20" t="s">
        <v>103</v>
      </c>
    </row>
    <row r="176" spans="1:3">
      <c r="A176" s="19">
        <v>42954</v>
      </c>
      <c r="B176" s="20" t="s">
        <v>108</v>
      </c>
      <c r="C176" s="20" t="s">
        <v>103</v>
      </c>
    </row>
    <row r="177" spans="1:3">
      <c r="A177" s="19">
        <v>43318</v>
      </c>
      <c r="B177" s="20" t="s">
        <v>108</v>
      </c>
      <c r="C177" s="20" t="s">
        <v>103</v>
      </c>
    </row>
    <row r="178" spans="1:3">
      <c r="A178" s="19">
        <v>43682</v>
      </c>
      <c r="B178" s="20" t="s">
        <v>108</v>
      </c>
      <c r="C178" s="20" t="s">
        <v>103</v>
      </c>
    </row>
    <row r="179" spans="1:3">
      <c r="A179" s="19">
        <v>44046</v>
      </c>
      <c r="B179" s="20" t="s">
        <v>108</v>
      </c>
      <c r="C179" s="20" t="s">
        <v>103</v>
      </c>
    </row>
    <row r="180" spans="1:3">
      <c r="A180" s="19">
        <v>44410</v>
      </c>
      <c r="B180" s="20" t="s">
        <v>108</v>
      </c>
      <c r="C180" s="20" t="s">
        <v>103</v>
      </c>
    </row>
    <row r="181" spans="1:3">
      <c r="A181" s="19">
        <v>44774</v>
      </c>
      <c r="B181" s="20" t="s">
        <v>108</v>
      </c>
      <c r="C181" s="20" t="s">
        <v>103</v>
      </c>
    </row>
    <row r="182" spans="1:3">
      <c r="A182" s="19">
        <v>45145</v>
      </c>
      <c r="B182" s="20" t="s">
        <v>108</v>
      </c>
      <c r="C182" s="20" t="s">
        <v>103</v>
      </c>
    </row>
    <row r="183" spans="1:3">
      <c r="A183" s="19">
        <v>45509</v>
      </c>
      <c r="B183" s="20" t="s">
        <v>108</v>
      </c>
      <c r="C183" s="20" t="s">
        <v>103</v>
      </c>
    </row>
    <row r="184" spans="1:3">
      <c r="A184" s="19">
        <v>45873</v>
      </c>
      <c r="B184" s="20" t="s">
        <v>108</v>
      </c>
      <c r="C184" s="20" t="s">
        <v>103</v>
      </c>
    </row>
    <row r="185" spans="1:3">
      <c r="A185" s="19">
        <v>42247</v>
      </c>
      <c r="B185" s="20" t="s">
        <v>109</v>
      </c>
      <c r="C185" s="20" t="s">
        <v>103</v>
      </c>
    </row>
    <row r="186" spans="1:3">
      <c r="A186" s="19">
        <v>42611</v>
      </c>
      <c r="B186" s="20" t="s">
        <v>109</v>
      </c>
      <c r="C186" s="20" t="s">
        <v>103</v>
      </c>
    </row>
    <row r="187" spans="1:3">
      <c r="A187" s="19">
        <v>42975</v>
      </c>
      <c r="B187" s="20" t="s">
        <v>109</v>
      </c>
      <c r="C187" s="20" t="s">
        <v>103</v>
      </c>
    </row>
    <row r="188" spans="1:3">
      <c r="A188" s="19">
        <v>43339</v>
      </c>
      <c r="B188" s="20" t="s">
        <v>109</v>
      </c>
      <c r="C188" s="20" t="s">
        <v>103</v>
      </c>
    </row>
    <row r="189" spans="1:3">
      <c r="A189" s="19">
        <v>43703</v>
      </c>
      <c r="B189" s="20" t="s">
        <v>109</v>
      </c>
      <c r="C189" s="20" t="s">
        <v>103</v>
      </c>
    </row>
    <row r="190" spans="1:3">
      <c r="A190" s="19">
        <v>44074</v>
      </c>
      <c r="B190" s="20" t="s">
        <v>109</v>
      </c>
      <c r="C190" s="20" t="s">
        <v>103</v>
      </c>
    </row>
    <row r="191" spans="1:3">
      <c r="A191" s="19">
        <v>44438</v>
      </c>
      <c r="B191" s="20" t="s">
        <v>109</v>
      </c>
      <c r="C191" s="20" t="s">
        <v>103</v>
      </c>
    </row>
    <row r="192" spans="1:3">
      <c r="A192" s="19">
        <v>44802</v>
      </c>
      <c r="B192" s="20" t="s">
        <v>109</v>
      </c>
      <c r="C192" s="20" t="s">
        <v>103</v>
      </c>
    </row>
    <row r="193" spans="1:3">
      <c r="A193" s="19">
        <v>45166</v>
      </c>
      <c r="B193" s="20" t="s">
        <v>109</v>
      </c>
      <c r="C193" s="20" t="s">
        <v>103</v>
      </c>
    </row>
    <row r="194" spans="1:3">
      <c r="A194" s="19">
        <v>45530</v>
      </c>
      <c r="B194" s="20" t="s">
        <v>109</v>
      </c>
      <c r="C194" s="20" t="s">
        <v>103</v>
      </c>
    </row>
    <row r="195" spans="1:3">
      <c r="A195" s="19">
        <v>45894</v>
      </c>
      <c r="B195" s="20" t="s">
        <v>109</v>
      </c>
      <c r="C195" s="20" t="s">
        <v>103</v>
      </c>
    </row>
    <row r="196" spans="1:3">
      <c r="A196" s="19"/>
      <c r="B196" s="20"/>
      <c r="C196" s="20"/>
    </row>
  </sheetData>
  <mergeCells count="2">
    <mergeCell ref="A3:C3"/>
    <mergeCell ref="A5:C6"/>
  </mergeCells>
  <phoneticPr fontId="4"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115</v>
      </c>
      <c r="B1" s="23"/>
      <c r="C1" s="1"/>
    </row>
    <row r="2" spans="1:3" s="24" customFormat="1">
      <c r="B2" s="25" t="s">
        <v>116</v>
      </c>
    </row>
    <row r="3" spans="1:3" s="24" customFormat="1">
      <c r="A3" s="26"/>
      <c r="B3" s="27" t="s">
        <v>23</v>
      </c>
      <c r="C3" s="28" t="s">
        <v>24</v>
      </c>
    </row>
    <row r="4" spans="1:3" s="2" customFormat="1" ht="16">
      <c r="A4" s="185" t="s">
        <v>22</v>
      </c>
      <c r="B4" s="185"/>
    </row>
    <row r="5" spans="1:3" s="2" customFormat="1">
      <c r="B5" s="29" t="s">
        <v>126</v>
      </c>
    </row>
    <row r="6" spans="1:3" s="2" customFormat="1">
      <c r="B6" s="29" t="s">
        <v>117</v>
      </c>
    </row>
    <row r="7" spans="1:3" s="2" customFormat="1">
      <c r="B7" s="29" t="s">
        <v>118</v>
      </c>
    </row>
    <row r="8" spans="1:3" s="2" customFormat="1">
      <c r="B8" s="29" t="s">
        <v>119</v>
      </c>
    </row>
    <row r="9" spans="1:3" s="2" customFormat="1">
      <c r="B9" s="3"/>
    </row>
    <row r="10" spans="1:3" s="24" customFormat="1" ht="16">
      <c r="A10" s="185" t="s">
        <v>120</v>
      </c>
      <c r="B10" s="185"/>
    </row>
    <row r="11" spans="1:3" s="24" customFormat="1" ht="28">
      <c r="B11" s="30" t="s">
        <v>121</v>
      </c>
    </row>
    <row r="12" spans="1:3" s="24" customFormat="1" ht="14">
      <c r="B12" s="30" t="s">
        <v>260</v>
      </c>
    </row>
    <row r="13" spans="1:3" s="24" customFormat="1" ht="28">
      <c r="B13" s="30" t="s">
        <v>122</v>
      </c>
    </row>
    <row r="15" spans="1:3" ht="16">
      <c r="A15" s="185" t="s">
        <v>26</v>
      </c>
      <c r="B15" s="185"/>
    </row>
    <row r="17" spans="2:3">
      <c r="B17" s="129" t="s">
        <v>60</v>
      </c>
    </row>
    <row r="19" spans="2:3" s="2" customFormat="1">
      <c r="B19" s="38" t="s">
        <v>123</v>
      </c>
      <c r="C19" s="32" t="s">
        <v>7</v>
      </c>
    </row>
    <row r="20" spans="2:3" s="2" customFormat="1">
      <c r="B20" s="31" t="s">
        <v>124</v>
      </c>
      <c r="C20" s="33" t="s">
        <v>7</v>
      </c>
    </row>
    <row r="21" spans="2:3">
      <c r="B21" s="31" t="s">
        <v>125</v>
      </c>
      <c r="C21" s="34" t="s">
        <v>7</v>
      </c>
    </row>
    <row r="22" spans="2:3">
      <c r="B22" s="31" t="s">
        <v>249</v>
      </c>
      <c r="C22" s="35" t="s">
        <v>25</v>
      </c>
    </row>
    <row r="23" spans="2:3">
      <c r="B23" s="31" t="s">
        <v>250</v>
      </c>
    </row>
    <row r="24" spans="2:3">
      <c r="B24" s="31" t="s">
        <v>251</v>
      </c>
    </row>
    <row r="25" spans="2:3">
      <c r="B25" s="36" t="s">
        <v>30</v>
      </c>
    </row>
    <row r="26" spans="2:3">
      <c r="B26" s="31" t="s">
        <v>252</v>
      </c>
    </row>
    <row r="27" spans="2:3">
      <c r="B27" s="36" t="s">
        <v>253</v>
      </c>
    </row>
    <row r="28" spans="2:3" s="2" customFormat="1">
      <c r="B28" s="37" t="s">
        <v>254</v>
      </c>
    </row>
    <row r="29" spans="2:3" s="2" customFormat="1">
      <c r="B29" s="36" t="s">
        <v>127</v>
      </c>
    </row>
    <row r="30" spans="2:3">
      <c r="B30" s="37" t="s">
        <v>128</v>
      </c>
    </row>
    <row r="31" spans="2:3" s="2" customFormat="1">
      <c r="B31" s="37" t="s">
        <v>255</v>
      </c>
    </row>
    <row r="32" spans="2:3">
      <c r="B32" s="5"/>
    </row>
    <row r="33" spans="1:3" ht="16">
      <c r="A33" s="185" t="s">
        <v>71</v>
      </c>
      <c r="B33" s="185"/>
    </row>
    <row r="34" spans="1:3">
      <c r="B34" s="37" t="s">
        <v>72</v>
      </c>
      <c r="C34" s="1"/>
    </row>
    <row r="35" spans="1:3">
      <c r="B35" s="37" t="s">
        <v>256</v>
      </c>
      <c r="C35" s="1"/>
    </row>
    <row r="36" spans="1:3">
      <c r="B36" s="37" t="s">
        <v>73</v>
      </c>
      <c r="C36" s="1"/>
    </row>
    <row r="37" spans="1:3">
      <c r="B37" s="37" t="s">
        <v>74</v>
      </c>
      <c r="C37" s="1"/>
    </row>
    <row r="38" spans="1:3">
      <c r="B38" s="37"/>
    </row>
    <row r="39" spans="1:3" s="82" customFormat="1">
      <c r="B39" s="37" t="s">
        <v>266</v>
      </c>
    </row>
    <row r="40" spans="1:3" s="82" customFormat="1">
      <c r="B40" s="37"/>
    </row>
    <row r="41" spans="1:3">
      <c r="B41" s="37"/>
    </row>
    <row r="42" spans="1:3" s="1" customFormat="1" ht="16">
      <c r="A42" s="185" t="s">
        <v>163</v>
      </c>
      <c r="B42" s="185"/>
    </row>
    <row r="43" spans="1:3" s="1" customFormat="1">
      <c r="B43" s="41" t="s">
        <v>164</v>
      </c>
    </row>
    <row r="44" spans="1:3" s="1" customFormat="1">
      <c r="B44" s="42" t="s">
        <v>165</v>
      </c>
    </row>
    <row r="45" spans="1:3" s="1" customFormat="1">
      <c r="B45" s="42" t="s">
        <v>166</v>
      </c>
    </row>
    <row r="46" spans="1:3" s="1" customFormat="1">
      <c r="B46" s="24"/>
    </row>
    <row r="47" spans="1:3" s="1" customFormat="1" ht="28">
      <c r="B47" s="43" t="s">
        <v>167</v>
      </c>
    </row>
    <row r="48" spans="1:3" s="1" customFormat="1" ht="14">
      <c r="B48" s="43" t="s">
        <v>168</v>
      </c>
    </row>
    <row r="49" spans="1:6" s="1" customFormat="1">
      <c r="B49" s="44" t="s">
        <v>169</v>
      </c>
    </row>
    <row r="50" spans="1:6" s="1" customFormat="1" ht="14">
      <c r="B50" s="43" t="s">
        <v>170</v>
      </c>
    </row>
    <row r="51" spans="1:6" s="1" customFormat="1">
      <c r="B51" s="31"/>
    </row>
    <row r="52" spans="1:6" ht="16">
      <c r="A52" s="185" t="s">
        <v>77</v>
      </c>
      <c r="B52" s="185"/>
    </row>
    <row r="53" spans="1:6">
      <c r="B53" s="24"/>
      <c r="C53" s="11" t="s">
        <v>133</v>
      </c>
      <c r="E53" s="82"/>
      <c r="F53" s="82"/>
    </row>
    <row r="54" spans="1:6">
      <c r="B54" s="16" t="s">
        <v>97</v>
      </c>
      <c r="C54" s="73" t="s">
        <v>100</v>
      </c>
      <c r="E54" s="82"/>
      <c r="F54" s="82"/>
    </row>
    <row r="55" spans="1:6">
      <c r="B55" s="37"/>
    </row>
    <row r="56" spans="1:6">
      <c r="B56" s="37" t="s">
        <v>130</v>
      </c>
      <c r="C56" s="13" t="s">
        <v>79</v>
      </c>
      <c r="D56" s="12" t="s">
        <v>78</v>
      </c>
      <c r="E56" s="12"/>
      <c r="F56" s="12"/>
    </row>
    <row r="57" spans="1:6">
      <c r="B57" s="37" t="s">
        <v>131</v>
      </c>
      <c r="C57" s="15">
        <v>1</v>
      </c>
      <c r="D57" s="14" t="s">
        <v>80</v>
      </c>
    </row>
    <row r="58" spans="1:6">
      <c r="B58" s="37"/>
      <c r="C58" s="15">
        <v>2</v>
      </c>
      <c r="D58" s="14" t="s">
        <v>81</v>
      </c>
    </row>
    <row r="59" spans="1:6">
      <c r="B59" s="37" t="s">
        <v>132</v>
      </c>
      <c r="C59" s="15">
        <v>3</v>
      </c>
      <c r="D59" s="14" t="s">
        <v>83</v>
      </c>
    </row>
    <row r="60" spans="1:6">
      <c r="B60" s="37"/>
      <c r="C60" s="15">
        <v>4</v>
      </c>
      <c r="D60" s="14" t="s">
        <v>84</v>
      </c>
    </row>
    <row r="61" spans="1:6">
      <c r="B61" s="37" t="s">
        <v>82</v>
      </c>
      <c r="C61" s="15">
        <v>5</v>
      </c>
      <c r="D61" s="14" t="s">
        <v>86</v>
      </c>
    </row>
    <row r="62" spans="1:6">
      <c r="B62" s="37" t="s">
        <v>96</v>
      </c>
      <c r="C62" s="15">
        <v>6</v>
      </c>
      <c r="D62" s="14" t="s">
        <v>87</v>
      </c>
    </row>
    <row r="63" spans="1:6">
      <c r="B63" s="37" t="s">
        <v>85</v>
      </c>
      <c r="C63" s="15">
        <v>7</v>
      </c>
      <c r="D63" s="14" t="s">
        <v>88</v>
      </c>
    </row>
    <row r="64" spans="1:6">
      <c r="B64" s="37"/>
      <c r="C64" s="15">
        <v>11</v>
      </c>
      <c r="D64" s="14" t="s">
        <v>89</v>
      </c>
    </row>
    <row r="65" spans="1:4">
      <c r="B65" s="37" t="s">
        <v>257</v>
      </c>
      <c r="C65" s="15">
        <v>12</v>
      </c>
      <c r="D65" s="14" t="s">
        <v>90</v>
      </c>
    </row>
    <row r="66" spans="1:4">
      <c r="B66" s="37"/>
      <c r="C66" s="15">
        <v>13</v>
      </c>
      <c r="D66" s="14" t="s">
        <v>91</v>
      </c>
    </row>
    <row r="67" spans="1:4">
      <c r="B67" s="37" t="s">
        <v>134</v>
      </c>
      <c r="C67" s="15">
        <v>14</v>
      </c>
      <c r="D67" s="14" t="s">
        <v>92</v>
      </c>
    </row>
    <row r="68" spans="1:4">
      <c r="B68" s="37"/>
      <c r="C68" s="15">
        <v>15</v>
      </c>
      <c r="D68" s="14" t="s">
        <v>93</v>
      </c>
    </row>
    <row r="69" spans="1:4">
      <c r="B69" s="37"/>
      <c r="C69" s="15">
        <v>16</v>
      </c>
      <c r="D69" s="14" t="s">
        <v>94</v>
      </c>
    </row>
    <row r="70" spans="1:4">
      <c r="B70" s="37"/>
      <c r="C70" s="15">
        <v>17</v>
      </c>
      <c r="D70" s="14" t="s">
        <v>95</v>
      </c>
    </row>
    <row r="71" spans="1:4" s="24" customFormat="1">
      <c r="B71" s="31"/>
      <c r="C71" s="53"/>
      <c r="D71" s="54"/>
    </row>
    <row r="72" spans="1:4" s="24" customFormat="1" ht="16">
      <c r="A72" s="185" t="s">
        <v>261</v>
      </c>
      <c r="B72" s="185"/>
      <c r="C72" s="81" t="s">
        <v>262</v>
      </c>
      <c r="D72" s="54"/>
    </row>
    <row r="73" spans="1:4" s="24" customFormat="1">
      <c r="B73" s="31" t="s">
        <v>263</v>
      </c>
      <c r="C73" s="76" t="s">
        <v>264</v>
      </c>
      <c r="D73" s="54"/>
    </row>
    <row r="74" spans="1:4" s="24" customFormat="1">
      <c r="B74" s="31" t="s">
        <v>265</v>
      </c>
      <c r="C74" s="53"/>
      <c r="D74" s="54"/>
    </row>
    <row r="75" spans="1:4">
      <c r="B75" s="37"/>
    </row>
    <row r="76" spans="1:4" ht="16">
      <c r="A76" s="185" t="s">
        <v>135</v>
      </c>
      <c r="B76" s="185"/>
    </row>
    <row r="77" spans="1:4">
      <c r="B77" s="31" t="s">
        <v>136</v>
      </c>
    </row>
    <row r="78" spans="1:4" s="1" customFormat="1">
      <c r="B78" s="31" t="s">
        <v>137</v>
      </c>
    </row>
    <row r="79" spans="1:4" s="1" customFormat="1">
      <c r="B79" s="31" t="s">
        <v>138</v>
      </c>
    </row>
    <row r="80" spans="1:4" s="1" customFormat="1">
      <c r="B80" s="31" t="s">
        <v>139</v>
      </c>
    </row>
    <row r="81" spans="2:2" s="1" customFormat="1">
      <c r="B81" s="31"/>
    </row>
    <row r="82" spans="2:2" s="1" customFormat="1">
      <c r="B82" s="39" t="s">
        <v>43</v>
      </c>
    </row>
    <row r="83" spans="2:2" s="1" customFormat="1">
      <c r="B83" s="31"/>
    </row>
    <row r="84" spans="2:2" s="1" customFormat="1">
      <c r="B84" s="56" t="s">
        <v>140</v>
      </c>
    </row>
    <row r="85" spans="2:2" s="1" customFormat="1">
      <c r="B85" s="31" t="s">
        <v>141</v>
      </c>
    </row>
    <row r="86" spans="2:2" s="1" customFormat="1">
      <c r="B86" s="31" t="s">
        <v>142</v>
      </c>
    </row>
    <row r="87" spans="2:2" s="1" customFormat="1">
      <c r="B87" s="31" t="s">
        <v>143</v>
      </c>
    </row>
    <row r="88" spans="2:2" s="1" customFormat="1">
      <c r="B88" s="31"/>
    </row>
    <row r="89" spans="2:2" s="1" customFormat="1">
      <c r="B89" s="56" t="s">
        <v>144</v>
      </c>
    </row>
    <row r="90" spans="2:2" s="1" customFormat="1">
      <c r="B90" s="31" t="s">
        <v>145</v>
      </c>
    </row>
    <row r="91" spans="2:2" s="1" customFormat="1">
      <c r="B91" s="31" t="s">
        <v>146</v>
      </c>
    </row>
    <row r="92" spans="2:2" s="1" customFormat="1">
      <c r="B92" s="24"/>
    </row>
    <row r="93" spans="2:2" s="1" customFormat="1">
      <c r="B93" s="31" t="s">
        <v>147</v>
      </c>
    </row>
    <row r="94" spans="2:2" s="1" customFormat="1">
      <c r="B94" s="31" t="s">
        <v>148</v>
      </c>
    </row>
    <row r="95" spans="2:2" s="1" customFormat="1">
      <c r="B95" s="24"/>
    </row>
    <row r="96" spans="2:2" s="1" customFormat="1">
      <c r="B96" s="24"/>
    </row>
    <row r="97" spans="1:2" s="1" customFormat="1">
      <c r="B97" s="31"/>
    </row>
    <row r="98" spans="1:2" s="1" customFormat="1">
      <c r="B98" s="56" t="s">
        <v>149</v>
      </c>
    </row>
    <row r="99" spans="1:2" s="1" customFormat="1">
      <c r="B99" s="31" t="s">
        <v>150</v>
      </c>
    </row>
    <row r="100" spans="1:2" s="1" customFormat="1">
      <c r="B100" s="31" t="s">
        <v>151</v>
      </c>
    </row>
    <row r="101" spans="1:2" s="1" customFormat="1">
      <c r="B101" s="31" t="s">
        <v>143</v>
      </c>
    </row>
    <row r="102" spans="1:2" s="1" customFormat="1">
      <c r="B102" s="31" t="s">
        <v>152</v>
      </c>
    </row>
    <row r="103" spans="1:2" s="1" customFormat="1">
      <c r="B103" s="31" t="s">
        <v>153</v>
      </c>
    </row>
    <row r="104" spans="1:2" s="1" customFormat="1">
      <c r="B104" s="31" t="s">
        <v>154</v>
      </c>
    </row>
    <row r="105" spans="1:2" s="1" customFormat="1">
      <c r="B105" s="31"/>
    </row>
    <row r="106" spans="1:2" s="1" customFormat="1" ht="16">
      <c r="A106" s="185" t="s">
        <v>155</v>
      </c>
      <c r="B106" s="185"/>
    </row>
    <row r="107" spans="1:2" s="1" customFormat="1">
      <c r="B107" s="40" t="s">
        <v>156</v>
      </c>
    </row>
    <row r="108" spans="1:2" s="1" customFormat="1">
      <c r="B108" s="40" t="s">
        <v>157</v>
      </c>
    </row>
    <row r="109" spans="1:2" s="1" customFormat="1">
      <c r="B109" s="40" t="s">
        <v>158</v>
      </c>
    </row>
    <row r="110" spans="1:2" s="1" customFormat="1">
      <c r="B110" s="31"/>
    </row>
    <row r="111" spans="1:2" s="1" customFormat="1" ht="16">
      <c r="A111" s="185" t="s">
        <v>159</v>
      </c>
      <c r="B111" s="185"/>
    </row>
    <row r="112" spans="1:2" s="1" customFormat="1">
      <c r="B112" s="40" t="s">
        <v>160</v>
      </c>
    </row>
    <row r="113" spans="1:2" s="1" customFormat="1">
      <c r="B113" s="40" t="s">
        <v>161</v>
      </c>
    </row>
    <row r="114" spans="1:2" s="1" customFormat="1">
      <c r="B114" s="40" t="s">
        <v>162</v>
      </c>
    </row>
    <row r="115" spans="1:2" s="1" customFormat="1">
      <c r="B115" s="31"/>
    </row>
    <row r="116" spans="1:2" ht="16">
      <c r="A116" s="185" t="s">
        <v>193</v>
      </c>
      <c r="B116" s="185"/>
    </row>
    <row r="117" spans="1:2">
      <c r="B117" s="31" t="s">
        <v>171</v>
      </c>
    </row>
    <row r="118" spans="1:2">
      <c r="B118" s="31" t="s">
        <v>172</v>
      </c>
    </row>
    <row r="119" spans="1:2">
      <c r="B119" s="31" t="s">
        <v>173</v>
      </c>
    </row>
    <row r="120" spans="1:2">
      <c r="B120" s="31" t="s">
        <v>174</v>
      </c>
    </row>
    <row r="121" spans="1:2">
      <c r="B121" s="31"/>
    </row>
    <row r="122" spans="1:2">
      <c r="B122" s="56" t="s">
        <v>175</v>
      </c>
    </row>
    <row r="123" spans="1:2" ht="28">
      <c r="B123" s="45" t="s">
        <v>176</v>
      </c>
    </row>
    <row r="124" spans="1:2">
      <c r="B124" s="45"/>
    </row>
    <row r="125" spans="1:2">
      <c r="B125" s="38" t="s">
        <v>177</v>
      </c>
    </row>
    <row r="126" spans="1:2">
      <c r="B126" s="46" t="s">
        <v>178</v>
      </c>
    </row>
    <row r="127" spans="1:2" ht="28">
      <c r="A127" s="4"/>
      <c r="B127" s="47" t="s">
        <v>179</v>
      </c>
    </row>
    <row r="128" spans="1:2" ht="14">
      <c r="B128" s="47" t="s">
        <v>180</v>
      </c>
    </row>
    <row r="129" spans="2:2" ht="14">
      <c r="B129" s="48" t="s">
        <v>181</v>
      </c>
    </row>
    <row r="130" spans="2:2">
      <c r="B130" s="46" t="s">
        <v>182</v>
      </c>
    </row>
    <row r="131" spans="2:2" ht="14">
      <c r="B131" s="48" t="s">
        <v>183</v>
      </c>
    </row>
    <row r="132" spans="2:2" ht="14">
      <c r="B132" s="48" t="s">
        <v>184</v>
      </c>
    </row>
    <row r="133" spans="2:2">
      <c r="B133" s="46" t="s">
        <v>185</v>
      </c>
    </row>
    <row r="134" spans="2:2" ht="28">
      <c r="B134" s="48" t="s">
        <v>186</v>
      </c>
    </row>
    <row r="135" spans="2:2">
      <c r="B135" s="36"/>
    </row>
    <row r="136" spans="2:2" ht="28">
      <c r="B136" s="49" t="s">
        <v>187</v>
      </c>
    </row>
    <row r="137" spans="2:2">
      <c r="B137" s="31"/>
    </row>
    <row r="138" spans="2:2">
      <c r="B138" s="56" t="s">
        <v>271</v>
      </c>
    </row>
    <row r="139" spans="2:2" ht="42">
      <c r="B139" s="45" t="s">
        <v>270</v>
      </c>
    </row>
    <row r="140" spans="2:2">
      <c r="B140" s="38" t="s">
        <v>188</v>
      </c>
    </row>
    <row r="141" spans="2:2" ht="28">
      <c r="B141" s="45" t="s">
        <v>189</v>
      </c>
    </row>
    <row r="142" spans="2:2">
      <c r="B142" s="38" t="s">
        <v>190</v>
      </c>
    </row>
    <row r="143" spans="2:2" ht="42">
      <c r="B143" s="45" t="s">
        <v>191</v>
      </c>
    </row>
    <row r="144" spans="2:2" ht="28">
      <c r="B144" s="50" t="s">
        <v>192</v>
      </c>
    </row>
    <row r="145" spans="1:6" s="82" customFormat="1">
      <c r="B145" s="38" t="s">
        <v>268</v>
      </c>
    </row>
    <row r="146" spans="1:6" s="82" customFormat="1" ht="28">
      <c r="B146" s="45" t="s">
        <v>269</v>
      </c>
    </row>
    <row r="147" spans="1:6">
      <c r="B147" s="38"/>
    </row>
    <row r="148" spans="1:6" s="1" customFormat="1" ht="16">
      <c r="A148" s="185" t="s">
        <v>194</v>
      </c>
      <c r="B148" s="185"/>
      <c r="C148" s="24"/>
      <c r="D148" s="24"/>
      <c r="E148" s="24"/>
    </row>
    <row r="149" spans="1:6" s="1" customFormat="1" ht="14.25" customHeight="1">
      <c r="A149" s="24"/>
      <c r="B149" s="38"/>
      <c r="C149" s="74" t="s">
        <v>195</v>
      </c>
      <c r="D149" s="79" t="s">
        <v>259</v>
      </c>
      <c r="E149" s="24"/>
    </row>
    <row r="150" spans="1:6" s="1" customFormat="1">
      <c r="A150" s="24"/>
      <c r="B150" s="31" t="s">
        <v>198</v>
      </c>
      <c r="C150" s="24"/>
      <c r="D150" s="24"/>
      <c r="E150" s="24"/>
    </row>
    <row r="151" spans="1:6" s="1" customFormat="1">
      <c r="A151" s="24"/>
      <c r="B151" s="31" t="s">
        <v>199</v>
      </c>
      <c r="C151" s="24"/>
      <c r="D151" s="24"/>
      <c r="E151" s="24"/>
    </row>
    <row r="152" spans="1:6" s="1" customFormat="1">
      <c r="A152" s="24"/>
      <c r="B152" s="31" t="s">
        <v>200</v>
      </c>
      <c r="C152" s="24"/>
      <c r="D152" s="24"/>
      <c r="E152" s="24"/>
    </row>
    <row r="153" spans="1:6" s="1" customFormat="1">
      <c r="A153" s="24"/>
      <c r="B153" s="31"/>
      <c r="C153" s="24"/>
      <c r="D153" s="24"/>
      <c r="E153" s="24"/>
    </row>
    <row r="154" spans="1:6" s="1" customFormat="1" ht="14.25" customHeight="1">
      <c r="A154" s="24"/>
      <c r="B154" s="31" t="s">
        <v>196</v>
      </c>
      <c r="C154" s="74" t="s">
        <v>197</v>
      </c>
      <c r="D154" s="79">
        <v>7</v>
      </c>
      <c r="E154" s="24"/>
    </row>
    <row r="155" spans="1:6" s="1" customFormat="1">
      <c r="A155" s="24"/>
      <c r="B155" s="31"/>
      <c r="C155" s="24"/>
      <c r="D155" s="24"/>
      <c r="E155" s="24"/>
    </row>
    <row r="156" spans="1:6" s="1" customFormat="1" ht="16">
      <c r="A156" s="185" t="s">
        <v>201</v>
      </c>
      <c r="B156" s="185"/>
      <c r="C156" s="24"/>
      <c r="D156" s="24"/>
      <c r="E156" s="24"/>
      <c r="F156" s="24"/>
    </row>
    <row r="157" spans="1:6" s="1" customFormat="1">
      <c r="A157" s="24"/>
      <c r="B157" s="38"/>
      <c r="C157" s="24"/>
      <c r="D157" s="24"/>
      <c r="E157" s="24"/>
      <c r="F157" s="24"/>
    </row>
    <row r="158" spans="1:6" s="1" customFormat="1" ht="28">
      <c r="A158" s="24"/>
      <c r="B158" s="52" t="s">
        <v>202</v>
      </c>
      <c r="C158" s="24"/>
      <c r="D158" s="24"/>
      <c r="E158" s="24"/>
      <c r="F158" s="24"/>
    </row>
    <row r="159" spans="1:6" s="1" customFormat="1" ht="14.25" customHeight="1">
      <c r="A159" s="24"/>
      <c r="B159" s="31"/>
      <c r="C159" s="74" t="s">
        <v>203</v>
      </c>
      <c r="D159" s="83" t="s">
        <v>204</v>
      </c>
      <c r="E159" s="80">
        <f>MATCH(D159,{"Sunday";"Monday";"Tuesday";"Wednesday";"Thursday";"Friday";"Saturday"},0)</f>
        <v>2</v>
      </c>
      <c r="F159" s="24"/>
    </row>
    <row r="160" spans="1:6" s="82" customFormat="1">
      <c r="B160" s="31"/>
    </row>
    <row r="161" spans="1:6" s="82" customFormat="1" ht="16">
      <c r="A161" s="185" t="s">
        <v>274</v>
      </c>
      <c r="B161" s="185"/>
      <c r="C161" s="24"/>
      <c r="D161" s="24"/>
      <c r="E161" s="24"/>
      <c r="F161" s="24"/>
    </row>
    <row r="162" spans="1:6" s="82" customFormat="1">
      <c r="A162" s="24"/>
      <c r="B162" s="38"/>
      <c r="C162" s="24"/>
      <c r="D162" s="24"/>
      <c r="E162" s="24"/>
      <c r="F162" s="24"/>
    </row>
    <row r="163" spans="1:6" s="82" customFormat="1" ht="28">
      <c r="A163" s="24"/>
      <c r="B163" s="52" t="s">
        <v>275</v>
      </c>
      <c r="C163" s="24"/>
      <c r="D163" s="24"/>
      <c r="E163" s="24"/>
      <c r="F163" s="24"/>
    </row>
    <row r="164" spans="1:6" s="82" customFormat="1" ht="14.25" customHeight="1">
      <c r="A164" s="24"/>
      <c r="B164" s="31"/>
      <c r="C164" s="74" t="s">
        <v>276</v>
      </c>
      <c r="D164" s="79" t="b">
        <v>1</v>
      </c>
      <c r="E164" s="80"/>
      <c r="F164" s="24"/>
    </row>
    <row r="165" spans="1:6" s="1" customFormat="1">
      <c r="A165" s="24"/>
      <c r="B165" s="31"/>
      <c r="C165" s="53"/>
      <c r="D165" s="54"/>
      <c r="E165" s="24"/>
      <c r="F165" s="24"/>
    </row>
    <row r="166" spans="1:6" ht="16">
      <c r="A166" s="185" t="s">
        <v>44</v>
      </c>
      <c r="B166" s="185"/>
    </row>
    <row r="167" spans="1:6">
      <c r="B167" s="31" t="s">
        <v>205</v>
      </c>
    </row>
    <row r="168" spans="1:6">
      <c r="B168" s="31" t="s">
        <v>206</v>
      </c>
    </row>
    <row r="169" spans="1:6">
      <c r="B169" s="31" t="s">
        <v>45</v>
      </c>
    </row>
    <row r="170" spans="1:6" s="1" customFormat="1">
      <c r="B170" s="31"/>
    </row>
    <row r="171" spans="1:6" s="1" customFormat="1">
      <c r="B171" s="31" t="s">
        <v>207</v>
      </c>
    </row>
    <row r="172" spans="1:6" s="1" customFormat="1">
      <c r="B172" s="31" t="s">
        <v>208</v>
      </c>
    </row>
    <row r="173" spans="1:6" s="1" customFormat="1">
      <c r="B173" s="31"/>
    </row>
    <row r="174" spans="1:6" s="1" customFormat="1" ht="16">
      <c r="A174" s="185" t="s">
        <v>209</v>
      </c>
      <c r="B174" s="185"/>
    </row>
    <row r="175" spans="1:6" s="1" customFormat="1">
      <c r="B175" s="31"/>
    </row>
    <row r="176" spans="1:6" s="1" customFormat="1">
      <c r="B176" s="55" t="s">
        <v>210</v>
      </c>
      <c r="C176" s="57"/>
      <c r="D176" s="58" t="s">
        <v>49</v>
      </c>
    </row>
    <row r="177" spans="2:4" s="1" customFormat="1">
      <c r="B177" s="31" t="s">
        <v>211</v>
      </c>
      <c r="C177" s="10" t="s">
        <v>47</v>
      </c>
      <c r="D177" s="76">
        <v>2</v>
      </c>
    </row>
    <row r="178" spans="2:4" s="1" customFormat="1">
      <c r="B178" s="31" t="s">
        <v>212</v>
      </c>
      <c r="C178" s="10" t="s">
        <v>48</v>
      </c>
      <c r="D178" s="76">
        <v>14</v>
      </c>
    </row>
    <row r="179" spans="2:4" s="1" customFormat="1">
      <c r="B179" s="31" t="s">
        <v>213</v>
      </c>
      <c r="C179" s="10" t="s">
        <v>46</v>
      </c>
      <c r="D179" s="76">
        <v>28</v>
      </c>
    </row>
    <row r="180" spans="2:4" s="1" customFormat="1">
      <c r="B180" s="31" t="s">
        <v>214</v>
      </c>
      <c r="C180" s="24"/>
    </row>
    <row r="181" spans="2:4" s="1" customFormat="1">
      <c r="B181" s="31"/>
      <c r="C181" s="51"/>
    </row>
    <row r="182" spans="2:4" s="1" customFormat="1">
      <c r="B182" s="31" t="s">
        <v>218</v>
      </c>
      <c r="C182" s="24"/>
    </row>
    <row r="183" spans="2:4" s="1" customFormat="1">
      <c r="B183" s="31" t="s">
        <v>215</v>
      </c>
      <c r="C183" s="24"/>
    </row>
    <row r="184" spans="2:4" s="1" customFormat="1">
      <c r="B184" s="31"/>
      <c r="C184" s="24"/>
    </row>
    <row r="185" spans="2:4" s="1" customFormat="1" ht="28">
      <c r="B185" s="52" t="s">
        <v>216</v>
      </c>
      <c r="C185" s="24"/>
    </row>
    <row r="186" spans="2:4" s="1" customFormat="1" ht="28">
      <c r="B186" s="52" t="s">
        <v>217</v>
      </c>
      <c r="C186" s="24"/>
    </row>
    <row r="187" spans="2:4" s="1" customFormat="1">
      <c r="B187" s="31"/>
      <c r="C187" s="24"/>
    </row>
    <row r="188" spans="2:4" s="1" customFormat="1">
      <c r="B188" s="55" t="s">
        <v>219</v>
      </c>
      <c r="C188" s="59" t="s">
        <v>51</v>
      </c>
      <c r="D188" s="59" t="s">
        <v>33</v>
      </c>
    </row>
    <row r="189" spans="2:4" s="1" customFormat="1">
      <c r="B189" s="31" t="s">
        <v>52</v>
      </c>
      <c r="C189" s="75" t="s">
        <v>41</v>
      </c>
      <c r="D189" s="76">
        <v>1</v>
      </c>
    </row>
    <row r="190" spans="2:4" s="1" customFormat="1">
      <c r="B190" s="31" t="s">
        <v>220</v>
      </c>
      <c r="C190" s="75" t="s">
        <v>50</v>
      </c>
      <c r="D190" s="76">
        <v>2</v>
      </c>
    </row>
    <row r="191" spans="2:4" s="1" customFormat="1">
      <c r="B191" s="31" t="s">
        <v>221</v>
      </c>
      <c r="C191" s="75" t="s">
        <v>40</v>
      </c>
      <c r="D191" s="76">
        <v>3</v>
      </c>
    </row>
    <row r="192" spans="2:4" s="1" customFormat="1">
      <c r="B192" s="31"/>
      <c r="C192" s="75" t="s">
        <v>42</v>
      </c>
      <c r="D192" s="76">
        <v>4</v>
      </c>
    </row>
    <row r="193" spans="1:9" s="1" customFormat="1">
      <c r="B193" s="31" t="s">
        <v>222</v>
      </c>
      <c r="C193" s="77"/>
      <c r="D193" s="76">
        <v>5</v>
      </c>
    </row>
    <row r="194" spans="1:9" s="1" customFormat="1">
      <c r="B194" s="31" t="s">
        <v>223</v>
      </c>
      <c r="C194" s="77"/>
      <c r="D194" s="76">
        <v>6</v>
      </c>
    </row>
    <row r="195" spans="1:9" s="1" customFormat="1">
      <c r="B195" s="31" t="s">
        <v>224</v>
      </c>
      <c r="C195" s="77"/>
      <c r="D195" s="78" t="s">
        <v>37</v>
      </c>
    </row>
    <row r="196" spans="1:9" s="1" customFormat="1">
      <c r="B196" s="31"/>
      <c r="C196" s="77"/>
      <c r="D196" s="78" t="s">
        <v>39</v>
      </c>
    </row>
    <row r="197" spans="1:9" s="1" customFormat="1">
      <c r="B197" s="31"/>
      <c r="C197" s="77"/>
      <c r="D197" s="78" t="s">
        <v>34</v>
      </c>
    </row>
    <row r="198" spans="1:9" s="1" customFormat="1">
      <c r="B198" s="31"/>
      <c r="C198" s="77"/>
      <c r="D198" s="78" t="s">
        <v>35</v>
      </c>
    </row>
    <row r="199" spans="1:9" s="1" customFormat="1">
      <c r="B199" s="31"/>
      <c r="C199" s="77"/>
      <c r="D199" s="78" t="s">
        <v>38</v>
      </c>
    </row>
    <row r="200" spans="1:9" s="1" customFormat="1">
      <c r="B200" s="31"/>
      <c r="C200" s="77"/>
      <c r="D200" s="78" t="s">
        <v>36</v>
      </c>
    </row>
    <row r="201" spans="1:9" s="1" customFormat="1">
      <c r="B201" s="31"/>
    </row>
    <row r="202" spans="1:9">
      <c r="B202" s="45"/>
      <c r="D202" s="2"/>
      <c r="E202" s="2"/>
      <c r="F202" s="2"/>
      <c r="G202" s="2"/>
      <c r="H202" s="2"/>
      <c r="I202" s="2"/>
    </row>
    <row r="203" spans="1:9" s="2" customFormat="1" ht="16">
      <c r="A203" s="185" t="s">
        <v>57</v>
      </c>
      <c r="B203" s="185"/>
    </row>
    <row r="204" spans="1:9" s="2" customFormat="1">
      <c r="B204" s="67"/>
      <c r="C204" s="26"/>
      <c r="D204" s="26"/>
    </row>
    <row r="205" spans="1:9" s="2" customFormat="1">
      <c r="A205" s="4" t="s">
        <v>28</v>
      </c>
      <c r="B205" s="68" t="s">
        <v>235</v>
      </c>
      <c r="C205" s="26"/>
      <c r="D205" s="26"/>
    </row>
    <row r="206" spans="1:9" s="2" customFormat="1" ht="42">
      <c r="A206" s="26"/>
      <c r="B206" s="47" t="s">
        <v>236</v>
      </c>
      <c r="C206" s="26"/>
      <c r="D206" s="26"/>
    </row>
    <row r="207" spans="1:9" s="2" customFormat="1">
      <c r="A207" s="26"/>
      <c r="B207" s="67"/>
      <c r="C207" s="26"/>
      <c r="D207" s="26"/>
    </row>
    <row r="208" spans="1:9">
      <c r="A208" s="4" t="s">
        <v>28</v>
      </c>
      <c r="B208" s="68" t="s">
        <v>53</v>
      </c>
      <c r="C208" s="24"/>
      <c r="D208" s="26"/>
      <c r="E208" s="2"/>
      <c r="F208" s="2"/>
      <c r="G208" s="2"/>
      <c r="H208" s="2"/>
      <c r="I208" s="2"/>
    </row>
    <row r="209" spans="1:9" s="2" customFormat="1">
      <c r="A209" s="26"/>
      <c r="B209" s="67" t="s">
        <v>31</v>
      </c>
      <c r="C209" s="26"/>
      <c r="D209" s="26"/>
    </row>
    <row r="210" spans="1:9" s="2" customFormat="1">
      <c r="A210" s="26"/>
      <c r="B210" s="67" t="s">
        <v>32</v>
      </c>
      <c r="C210" s="26"/>
      <c r="D210" s="24"/>
      <c r="E210"/>
      <c r="F210"/>
      <c r="G210"/>
      <c r="H210"/>
      <c r="I210"/>
    </row>
    <row r="211" spans="1:9">
      <c r="A211" s="24"/>
      <c r="B211" s="24"/>
      <c r="C211" s="24"/>
      <c r="D211" s="24"/>
    </row>
    <row r="212" spans="1:9" s="2" customFormat="1">
      <c r="A212" s="4" t="s">
        <v>28</v>
      </c>
      <c r="B212" s="68" t="s">
        <v>241</v>
      </c>
      <c r="C212" s="26"/>
      <c r="D212" s="26"/>
    </row>
    <row r="213" spans="1:9" s="2" customFormat="1">
      <c r="A213" s="26"/>
      <c r="B213" s="67" t="s">
        <v>242</v>
      </c>
      <c r="C213" s="26"/>
      <c r="D213" s="26"/>
    </row>
    <row r="214" spans="1:9" s="2" customFormat="1">
      <c r="A214" s="26"/>
      <c r="B214" s="67" t="s">
        <v>243</v>
      </c>
      <c r="C214" s="26"/>
      <c r="D214" s="26"/>
    </row>
    <row r="215" spans="1:9" s="2" customFormat="1">
      <c r="A215" s="26"/>
      <c r="B215" s="6" t="s">
        <v>58</v>
      </c>
      <c r="C215" s="26"/>
      <c r="D215" s="26"/>
    </row>
    <row r="216" spans="1:9" s="2" customFormat="1">
      <c r="A216" s="26"/>
      <c r="B216" s="67"/>
      <c r="C216" s="26"/>
      <c r="D216" s="26"/>
    </row>
    <row r="217" spans="1:9">
      <c r="A217" s="4" t="s">
        <v>28</v>
      </c>
      <c r="B217" s="68" t="s">
        <v>54</v>
      </c>
      <c r="C217" s="24"/>
      <c r="D217" s="26"/>
      <c r="E217" s="2"/>
      <c r="F217" s="2"/>
      <c r="G217" s="2"/>
      <c r="H217" s="2"/>
      <c r="I217" s="2"/>
    </row>
    <row r="218" spans="1:9" s="2" customFormat="1">
      <c r="A218" s="26"/>
      <c r="B218" s="67" t="s">
        <v>29</v>
      </c>
      <c r="C218" s="26"/>
      <c r="D218" s="26"/>
    </row>
    <row r="219" spans="1:9" s="2" customFormat="1">
      <c r="A219" s="26"/>
      <c r="B219" s="67" t="s">
        <v>244</v>
      </c>
      <c r="C219" s="26"/>
      <c r="D219" s="26"/>
    </row>
    <row r="220" spans="1:9">
      <c r="A220" s="24"/>
      <c r="B220" s="24"/>
      <c r="C220" s="24"/>
      <c r="D220" s="24"/>
    </row>
    <row r="221" spans="1:9">
      <c r="A221" s="4" t="s">
        <v>28</v>
      </c>
      <c r="B221" s="68" t="s">
        <v>245</v>
      </c>
      <c r="C221" s="24"/>
      <c r="D221" s="26"/>
      <c r="E221" s="2"/>
      <c r="F221" s="2"/>
      <c r="G221" s="2"/>
      <c r="H221" s="2"/>
      <c r="I221" s="2"/>
    </row>
    <row r="222" spans="1:9" s="2" customFormat="1">
      <c r="A222" s="26"/>
      <c r="B222" s="67" t="s">
        <v>55</v>
      </c>
      <c r="C222" s="26"/>
      <c r="D222" s="26"/>
    </row>
    <row r="223" spans="1:9" s="2" customFormat="1">
      <c r="A223" s="26"/>
      <c r="B223" s="67" t="s">
        <v>56</v>
      </c>
      <c r="C223" s="26"/>
      <c r="D223" s="26"/>
    </row>
    <row r="224" spans="1:9">
      <c r="A224" s="24"/>
      <c r="B224" s="24"/>
      <c r="C224" s="24"/>
      <c r="D224" s="24"/>
    </row>
    <row r="225" spans="1:9">
      <c r="A225" s="4" t="s">
        <v>28</v>
      </c>
      <c r="B225" s="68" t="s">
        <v>248</v>
      </c>
      <c r="C225" s="24"/>
      <c r="D225" s="26"/>
      <c r="E225" s="2"/>
      <c r="F225" s="2"/>
      <c r="G225" s="2"/>
      <c r="H225" s="2"/>
      <c r="I225" s="2"/>
    </row>
    <row r="226" spans="1:9" s="2" customFormat="1">
      <c r="A226" s="26"/>
      <c r="B226" s="67" t="s">
        <v>246</v>
      </c>
      <c r="C226" s="26"/>
      <c r="D226" s="26"/>
    </row>
    <row r="227" spans="1:9" s="2" customFormat="1">
      <c r="A227" s="26"/>
      <c r="B227" s="67" t="s">
        <v>247</v>
      </c>
      <c r="C227" s="26"/>
      <c r="D227" s="26"/>
    </row>
    <row r="228" spans="1:9">
      <c r="A228" s="24"/>
      <c r="B228" s="67" t="s">
        <v>59</v>
      </c>
      <c r="C228" s="24"/>
      <c r="D228" s="24"/>
    </row>
    <row r="229" spans="1:9">
      <c r="A229" s="24"/>
      <c r="B229" s="67" t="s">
        <v>232</v>
      </c>
      <c r="C229" s="24"/>
      <c r="D229" s="24"/>
    </row>
    <row r="230" spans="1:9" s="2" customFormat="1">
      <c r="A230" s="26"/>
      <c r="B230" s="67"/>
      <c r="C230" s="26"/>
      <c r="D230" s="26"/>
    </row>
    <row r="231" spans="1:9" s="2" customFormat="1">
      <c r="A231" s="4" t="s">
        <v>28</v>
      </c>
      <c r="B231" s="68" t="s">
        <v>237</v>
      </c>
      <c r="C231" s="26"/>
      <c r="D231" s="26"/>
    </row>
    <row r="232" spans="1:9" s="2" customFormat="1" ht="42">
      <c r="A232" s="26"/>
      <c r="B232" s="45" t="s">
        <v>240</v>
      </c>
      <c r="C232" s="26"/>
      <c r="D232" s="26"/>
    </row>
    <row r="233" spans="1:9" s="2" customFormat="1" ht="14">
      <c r="A233" s="26"/>
      <c r="B233" s="71" t="s">
        <v>239</v>
      </c>
      <c r="C233" s="26"/>
      <c r="D233" s="26"/>
    </row>
    <row r="234" spans="1:9" s="2" customFormat="1" ht="14">
      <c r="A234" s="26"/>
      <c r="B234" s="70" t="s">
        <v>258</v>
      </c>
      <c r="C234" s="26"/>
      <c r="D234" s="26"/>
    </row>
    <row r="235" spans="1:9" s="2" customFormat="1">
      <c r="A235" s="26"/>
      <c r="C235" s="26"/>
      <c r="D235" s="26"/>
    </row>
    <row r="236" spans="1:9" s="2" customFormat="1" ht="42">
      <c r="A236" s="26"/>
      <c r="B236" s="70" t="s">
        <v>238</v>
      </c>
      <c r="C236" s="26"/>
      <c r="D236" s="26"/>
    </row>
    <row r="237" spans="1:9">
      <c r="A237" s="24"/>
      <c r="B237" s="24"/>
      <c r="C237" s="24"/>
      <c r="D237" s="24"/>
    </row>
    <row r="238" spans="1:9">
      <c r="A238" s="4" t="s">
        <v>28</v>
      </c>
      <c r="B238" s="68" t="s">
        <v>61</v>
      </c>
      <c r="C238" s="24"/>
      <c r="D238" s="26"/>
      <c r="E238" s="2"/>
      <c r="F238" s="2"/>
      <c r="G238" s="2"/>
      <c r="H238" s="2"/>
      <c r="I238" s="2"/>
    </row>
    <row r="239" spans="1:9" s="2" customFormat="1">
      <c r="A239" s="26"/>
      <c r="B239" s="67" t="s">
        <v>62</v>
      </c>
      <c r="C239" s="26"/>
      <c r="D239" s="26"/>
    </row>
    <row r="240" spans="1:9" s="2" customFormat="1">
      <c r="A240" s="26"/>
      <c r="B240" s="67" t="s">
        <v>63</v>
      </c>
      <c r="C240" s="26"/>
      <c r="D240" s="26"/>
    </row>
    <row r="241" spans="1:4">
      <c r="A241" s="24"/>
      <c r="B241" s="67" t="s">
        <v>64</v>
      </c>
      <c r="C241" s="24"/>
      <c r="D241" s="24"/>
    </row>
    <row r="242" spans="1:4">
      <c r="A242" s="24"/>
      <c r="B242" s="67" t="s">
        <v>67</v>
      </c>
      <c r="C242" s="24"/>
      <c r="D242" s="24"/>
    </row>
    <row r="243" spans="1:4">
      <c r="A243" s="24"/>
      <c r="B243" s="67" t="s">
        <v>65</v>
      </c>
      <c r="C243" s="24"/>
      <c r="D243" s="24"/>
    </row>
    <row r="244" spans="1:4">
      <c r="A244" s="24"/>
      <c r="B244" s="67" t="s">
        <v>66</v>
      </c>
      <c r="C244" s="24"/>
      <c r="D244" s="24"/>
    </row>
    <row r="245" spans="1:4">
      <c r="A245" s="24"/>
      <c r="B245" s="67"/>
      <c r="C245" s="24"/>
      <c r="D245" s="24"/>
    </row>
    <row r="246" spans="1:4">
      <c r="A246" s="24"/>
      <c r="B246" s="67" t="s">
        <v>69</v>
      </c>
      <c r="C246" s="24"/>
      <c r="D246" s="24"/>
    </row>
    <row r="247" spans="1:4">
      <c r="A247" s="24"/>
      <c r="B247" s="67" t="s">
        <v>70</v>
      </c>
      <c r="C247" s="24"/>
      <c r="D247" s="24"/>
    </row>
    <row r="248" spans="1:4">
      <c r="A248" s="24"/>
      <c r="B248" s="69" t="s">
        <v>233</v>
      </c>
      <c r="C248" s="24"/>
      <c r="D248" s="24"/>
    </row>
    <row r="249" spans="1:4">
      <c r="A249" s="24"/>
      <c r="B249" s="67" t="s">
        <v>234</v>
      </c>
      <c r="C249" s="24"/>
      <c r="D249" s="24"/>
    </row>
    <row r="250" spans="1:4">
      <c r="A250" s="24"/>
      <c r="B250" s="67" t="s">
        <v>68</v>
      </c>
      <c r="C250" s="24"/>
      <c r="D250" s="24"/>
    </row>
    <row r="251" spans="1:4">
      <c r="A251" s="24"/>
      <c r="B251" s="24"/>
      <c r="C251" s="24"/>
      <c r="D251" s="24"/>
    </row>
    <row r="252" spans="1:4">
      <c r="A252" s="72" t="s">
        <v>227</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148:B148"/>
    <mergeCell ref="A156:B156"/>
    <mergeCell ref="A166:B166"/>
    <mergeCell ref="A174:B174"/>
    <mergeCell ref="A203:B203"/>
    <mergeCell ref="A161:B161"/>
    <mergeCell ref="A76:B76"/>
    <mergeCell ref="A42:B42"/>
    <mergeCell ref="A106:B106"/>
    <mergeCell ref="A111:B111"/>
    <mergeCell ref="A116:B116"/>
    <mergeCell ref="A72:B72"/>
    <mergeCell ref="A4:B4"/>
    <mergeCell ref="A10:B10"/>
    <mergeCell ref="A15:B15"/>
    <mergeCell ref="A33:B33"/>
    <mergeCell ref="A52:B52"/>
  </mergeCells>
  <phoneticPr fontId="4"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88" fitToHeight="0" orientation="portrait" r:id="rId4"/>
  <headerFooter alignWithMargins="0"/>
  <ignoredErrors>
    <ignoredError sqref="C54" numberStoredAsText="1"/>
  </ignoredErrors>
  <drawing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225</v>
      </c>
      <c r="B1" s="23"/>
    </row>
    <row r="2" spans="1:2" s="8" customFormat="1" ht="16">
      <c r="A2" s="60"/>
      <c r="B2" s="61"/>
    </row>
    <row r="3" spans="1:2" s="8" customFormat="1" ht="16">
      <c r="A3" s="60"/>
      <c r="B3" s="62" t="s">
        <v>279</v>
      </c>
    </row>
    <row r="4" spans="1:2" s="8" customFormat="1" ht="16">
      <c r="A4" s="60"/>
      <c r="B4" s="63" t="s">
        <v>226</v>
      </c>
    </row>
    <row r="5" spans="1:2" s="8" customFormat="1" ht="16">
      <c r="A5" s="60"/>
      <c r="B5" s="64"/>
    </row>
    <row r="6" spans="1:2" s="8" customFormat="1" ht="17">
      <c r="A6" s="60"/>
      <c r="B6" s="65" t="s">
        <v>282</v>
      </c>
    </row>
    <row r="7" spans="1:2" s="8" customFormat="1" ht="16">
      <c r="A7" s="60"/>
      <c r="B7" s="64"/>
    </row>
    <row r="8" spans="1:2" s="8" customFormat="1" ht="34">
      <c r="A8" s="60"/>
      <c r="B8" s="64" t="s">
        <v>228</v>
      </c>
    </row>
    <row r="9" spans="1:2" s="8" customFormat="1" ht="16">
      <c r="A9" s="60"/>
      <c r="B9" s="64"/>
    </row>
    <row r="10" spans="1:2" s="8" customFormat="1" ht="34">
      <c r="A10" s="60"/>
      <c r="B10" s="64" t="s">
        <v>229</v>
      </c>
    </row>
    <row r="11" spans="1:2" s="8" customFormat="1" ht="16">
      <c r="A11" s="60"/>
      <c r="B11" s="64"/>
    </row>
    <row r="12" spans="1:2" s="8" customFormat="1" ht="34">
      <c r="A12" s="60"/>
      <c r="B12" s="64" t="s">
        <v>230</v>
      </c>
    </row>
    <row r="13" spans="1:2" s="8" customFormat="1" ht="16">
      <c r="A13" s="60"/>
      <c r="B13" s="64"/>
    </row>
    <row r="14" spans="1:2" s="8" customFormat="1" ht="17">
      <c r="A14" s="60"/>
      <c r="B14" s="84" t="s">
        <v>280</v>
      </c>
    </row>
    <row r="15" spans="1:2" s="8" customFormat="1" ht="16">
      <c r="A15" s="60"/>
      <c r="B15" s="66"/>
    </row>
    <row r="16" spans="1:2" s="8" customFormat="1" ht="34">
      <c r="A16" s="60"/>
      <c r="B16" s="64" t="s">
        <v>231</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32</vt:i4>
      </vt:variant>
    </vt:vector>
  </HeadingPairs>
  <TitlesOfParts>
    <vt:vector size="37" baseType="lpstr">
      <vt:lpstr>Definition</vt: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tassNIST</vt:lpstr>
      <vt:lpstr>tassSP</vt:lpstr>
      <vt:lpstr>tassUCB</vt:lpstr>
      <vt:lpstr>tbondMMB</vt:lpstr>
      <vt:lpstr>tfabDC</vt:lpstr>
      <vt:lpstr>tfabMMB</vt:lpstr>
      <vt:lpstr>tfabNIST</vt:lpstr>
      <vt:lpstr>tfabUCB</vt:lpstr>
      <vt:lpstr>tvalDC</vt:lpstr>
      <vt:lpstr>tvalMMB</vt:lpstr>
      <vt:lpstr>tvalOPT</vt:lpstr>
      <vt:lpstr>tvalres</vt:lpstr>
      <vt:lpstr>tvalSP</vt:lpstr>
      <vt:lpstr>tvalUFM</vt:lpstr>
      <vt:lpstr>UCBbatch</vt:lpstr>
      <vt:lpstr>urgency</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2019-01-22T16:43:00Z</cp:lastPrinted>
  <dcterms:created xsi:type="dcterms:W3CDTF">2010-06-09T16:05:03Z</dcterms:created>
  <dcterms:modified xsi:type="dcterms:W3CDTF">2019-01-29T13:35:27Z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