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urastogi\Desktop\"/>
    </mc:Choice>
  </mc:AlternateContent>
  <bookViews>
    <workbookView xWindow="0" yWindow="0" windowWidth="19200" windowHeight="6015"/>
  </bookViews>
  <sheets>
    <sheet name="Sheet1" sheetId="1" r:id="rId1"/>
  </sheets>
  <calcPr calcId="171027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K3" i="1" l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2" i="1"/>
  <c r="AD2" i="1"/>
  <c r="AC2" i="1"/>
  <c r="AB2" i="1"/>
  <c r="AN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2" i="1"/>
  <c r="AL2" i="1"/>
  <c r="AJ2" i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2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2" i="1"/>
  <c r="AG16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2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2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2" i="1"/>
  <c r="X2" i="1"/>
  <c r="Q2" i="1" s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R2" i="1"/>
  <c r="P2" i="1"/>
  <c r="AA17" i="1" l="1"/>
  <c r="AA2" i="1"/>
  <c r="Z17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2" i="1"/>
  <c r="X17" i="1"/>
  <c r="Y17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2" i="1"/>
  <c r="S2" i="1"/>
  <c r="W17" i="1"/>
  <c r="W2" i="1"/>
  <c r="U17" i="1"/>
  <c r="V17" i="1"/>
  <c r="V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S3" i="1"/>
  <c r="S4" i="1"/>
  <c r="S5" i="1"/>
  <c r="S6" i="1"/>
  <c r="S17" i="1" s="1"/>
  <c r="S7" i="1"/>
  <c r="S8" i="1"/>
  <c r="S9" i="1"/>
  <c r="S10" i="1"/>
  <c r="S11" i="1"/>
  <c r="S12" i="1"/>
  <c r="S13" i="1"/>
  <c r="S14" i="1"/>
  <c r="S15" i="1"/>
  <c r="S16" i="1"/>
  <c r="T17" i="1"/>
  <c r="T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2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2" i="1"/>
  <c r="P17" i="1" l="1"/>
  <c r="U2" i="1"/>
  <c r="R17" i="1"/>
  <c r="Q17" i="1"/>
</calcChain>
</file>

<file path=xl/sharedStrings.xml><?xml version="1.0" encoding="utf-8"?>
<sst xmlns="http://schemas.openxmlformats.org/spreadsheetml/2006/main" count="42" uniqueCount="42">
  <si>
    <t>X1</t>
  </si>
  <si>
    <t>X2</t>
  </si>
  <si>
    <t>X3</t>
  </si>
  <si>
    <t>Y</t>
  </si>
  <si>
    <t>X1_bar</t>
  </si>
  <si>
    <t>X2_bar</t>
  </si>
  <si>
    <t>X3_bar</t>
  </si>
  <si>
    <t>X1Y</t>
  </si>
  <si>
    <t>X2Y</t>
  </si>
  <si>
    <t>X3Y</t>
  </si>
  <si>
    <t>X1^2</t>
  </si>
  <si>
    <t>X2^2</t>
  </si>
  <si>
    <t>X3^2</t>
  </si>
  <si>
    <t>C1</t>
  </si>
  <si>
    <t>C2</t>
  </si>
  <si>
    <t>C3</t>
  </si>
  <si>
    <t>M1</t>
  </si>
  <si>
    <t>Y_Bar</t>
  </si>
  <si>
    <t>M1_num</t>
  </si>
  <si>
    <t>M1-Deno</t>
  </si>
  <si>
    <t>M2-Num</t>
  </si>
  <si>
    <t>M2-Deno</t>
  </si>
  <si>
    <t>M2</t>
  </si>
  <si>
    <t>M3_NUM</t>
  </si>
  <si>
    <t>M3-Deno</t>
  </si>
  <si>
    <t>M3</t>
  </si>
  <si>
    <t>y=0.49X1+3.60</t>
  </si>
  <si>
    <t>y=0.81X2+14.56</t>
  </si>
  <si>
    <t>y=.036X3+14.86</t>
  </si>
  <si>
    <t>v2</t>
  </si>
  <si>
    <t>v3</t>
  </si>
  <si>
    <t>y1cap</t>
  </si>
  <si>
    <t>y2Cap</t>
  </si>
  <si>
    <t>y3Cap</t>
  </si>
  <si>
    <t>(ybar-y)^2</t>
  </si>
  <si>
    <t>r1-sq</t>
  </si>
  <si>
    <t>(y-y1cap)Sq</t>
  </si>
  <si>
    <t>(y-y2Cap)sq</t>
  </si>
  <si>
    <t>r2-sq</t>
  </si>
  <si>
    <t>y-y3cap sq</t>
  </si>
  <si>
    <t>r3sq</t>
  </si>
  <si>
    <t>v1-covarince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</si>
</sst>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2692038495188102E-2"/>
          <c:y val="0.19486111111111112"/>
          <c:w val="0.88386351706036748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v>x1_y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Sheet1!$B$2:$B$16</c:f>
              <c:numCache>
                <c:formatCode>General</c:formatCode>
                <c:ptCount val="15"/>
                <c:pt idx="0">
                  <c:v>230.1</c:v>
                </c:pt>
                <c:pt idx="1">
                  <c:v>44.5</c:v>
                </c:pt>
                <c:pt idx="2">
                  <c:v>17.2</c:v>
                </c:pt>
                <c:pt idx="3">
                  <c:v>151.5</c:v>
                </c:pt>
                <c:pt idx="4">
                  <c:v>180.8</c:v>
                </c:pt>
                <c:pt idx="5">
                  <c:v>8.6999999999999993</c:v>
                </c:pt>
                <c:pt idx="6">
                  <c:v>57.5</c:v>
                </c:pt>
                <c:pt idx="7">
                  <c:v>120.2</c:v>
                </c:pt>
                <c:pt idx="8">
                  <c:v>8.6</c:v>
                </c:pt>
                <c:pt idx="9">
                  <c:v>199.8</c:v>
                </c:pt>
                <c:pt idx="10">
                  <c:v>66.099999999999994</c:v>
                </c:pt>
                <c:pt idx="11">
                  <c:v>214.7</c:v>
                </c:pt>
                <c:pt idx="12">
                  <c:v>23.8</c:v>
                </c:pt>
                <c:pt idx="13">
                  <c:v>97.5</c:v>
                </c:pt>
                <c:pt idx="14">
                  <c:v>204.1</c:v>
                </c:pt>
              </c:numCache>
            </c:numRef>
          </c:xVal>
          <c:yVal>
            <c:numRef>
              <c:f>Sheet1!$E$2:$E$16</c:f>
              <c:numCache>
                <c:formatCode>General</c:formatCode>
                <c:ptCount val="15"/>
                <c:pt idx="0">
                  <c:v>22.1</c:v>
                </c:pt>
                <c:pt idx="1">
                  <c:v>10.4</c:v>
                </c:pt>
                <c:pt idx="2">
                  <c:v>9.3000000000000007</c:v>
                </c:pt>
                <c:pt idx="3">
                  <c:v>18.5</c:v>
                </c:pt>
                <c:pt idx="4">
                  <c:v>12.9</c:v>
                </c:pt>
                <c:pt idx="5">
                  <c:v>7.2</c:v>
                </c:pt>
                <c:pt idx="6">
                  <c:v>11.8</c:v>
                </c:pt>
                <c:pt idx="7">
                  <c:v>13.2</c:v>
                </c:pt>
                <c:pt idx="8">
                  <c:v>4.8</c:v>
                </c:pt>
                <c:pt idx="9">
                  <c:v>10.6</c:v>
                </c:pt>
                <c:pt idx="10">
                  <c:v>8.6</c:v>
                </c:pt>
                <c:pt idx="11">
                  <c:v>17.399999999999999</c:v>
                </c:pt>
                <c:pt idx="12">
                  <c:v>9.1999999999999993</c:v>
                </c:pt>
                <c:pt idx="13">
                  <c:v>9.6999999999999993</c:v>
                </c:pt>
                <c:pt idx="14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310-401B-A7CB-AB322FC6ED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381520"/>
        <c:axId val="420386440"/>
      </c:scatterChart>
      <c:valAx>
        <c:axId val="420381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386440"/>
        <c:crosses val="autoZero"/>
        <c:crossBetween val="midCat"/>
      </c:valAx>
      <c:valAx>
        <c:axId val="420386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381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x2_y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Sheet1!$C$2:$C$16</c:f>
              <c:numCache>
                <c:formatCode>General</c:formatCode>
                <c:ptCount val="15"/>
                <c:pt idx="0">
                  <c:v>37.799999999999997</c:v>
                </c:pt>
                <c:pt idx="1">
                  <c:v>39.299999999999997</c:v>
                </c:pt>
                <c:pt idx="2">
                  <c:v>45.9</c:v>
                </c:pt>
                <c:pt idx="3">
                  <c:v>41.3</c:v>
                </c:pt>
                <c:pt idx="4">
                  <c:v>10.8</c:v>
                </c:pt>
                <c:pt idx="5">
                  <c:v>48.9</c:v>
                </c:pt>
                <c:pt idx="6">
                  <c:v>32.799999999999997</c:v>
                </c:pt>
                <c:pt idx="7">
                  <c:v>19.600000000000001</c:v>
                </c:pt>
                <c:pt idx="8">
                  <c:v>2.1</c:v>
                </c:pt>
                <c:pt idx="9">
                  <c:v>2.6</c:v>
                </c:pt>
                <c:pt idx="10">
                  <c:v>5.8</c:v>
                </c:pt>
                <c:pt idx="11">
                  <c:v>24</c:v>
                </c:pt>
                <c:pt idx="12">
                  <c:v>35.1</c:v>
                </c:pt>
                <c:pt idx="13">
                  <c:v>7.6</c:v>
                </c:pt>
                <c:pt idx="14">
                  <c:v>32.9</c:v>
                </c:pt>
              </c:numCache>
            </c:numRef>
          </c:xVal>
          <c:yVal>
            <c:numRef>
              <c:f>Sheet1!$E$2:$E$16</c:f>
              <c:numCache>
                <c:formatCode>General</c:formatCode>
                <c:ptCount val="15"/>
                <c:pt idx="0">
                  <c:v>22.1</c:v>
                </c:pt>
                <c:pt idx="1">
                  <c:v>10.4</c:v>
                </c:pt>
                <c:pt idx="2">
                  <c:v>9.3000000000000007</c:v>
                </c:pt>
                <c:pt idx="3">
                  <c:v>18.5</c:v>
                </c:pt>
                <c:pt idx="4">
                  <c:v>12.9</c:v>
                </c:pt>
                <c:pt idx="5">
                  <c:v>7.2</c:v>
                </c:pt>
                <c:pt idx="6">
                  <c:v>11.8</c:v>
                </c:pt>
                <c:pt idx="7">
                  <c:v>13.2</c:v>
                </c:pt>
                <c:pt idx="8">
                  <c:v>4.8</c:v>
                </c:pt>
                <c:pt idx="9">
                  <c:v>10.6</c:v>
                </c:pt>
                <c:pt idx="10">
                  <c:v>8.6</c:v>
                </c:pt>
                <c:pt idx="11">
                  <c:v>17.399999999999999</c:v>
                </c:pt>
                <c:pt idx="12">
                  <c:v>9.1999999999999993</c:v>
                </c:pt>
                <c:pt idx="13">
                  <c:v>9.6999999999999993</c:v>
                </c:pt>
                <c:pt idx="14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0C0-47D3-B162-0D88FBA031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1926312"/>
        <c:axId val="591925984"/>
      </c:scatterChart>
      <c:valAx>
        <c:axId val="591926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925984"/>
        <c:crosses val="autoZero"/>
        <c:crossBetween val="midCat"/>
      </c:valAx>
      <c:valAx>
        <c:axId val="59192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926312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x3_y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Sheet1!$D$2:$D$16</c:f>
              <c:numCache>
                <c:formatCode>General</c:formatCode>
                <c:ptCount val="15"/>
                <c:pt idx="0">
                  <c:v>69.2</c:v>
                </c:pt>
                <c:pt idx="1">
                  <c:v>45.1</c:v>
                </c:pt>
                <c:pt idx="2">
                  <c:v>69.3</c:v>
                </c:pt>
                <c:pt idx="3">
                  <c:v>58.5</c:v>
                </c:pt>
                <c:pt idx="4">
                  <c:v>58.4</c:v>
                </c:pt>
                <c:pt idx="5">
                  <c:v>75</c:v>
                </c:pt>
                <c:pt idx="6">
                  <c:v>23.5</c:v>
                </c:pt>
                <c:pt idx="7">
                  <c:v>11.6</c:v>
                </c:pt>
                <c:pt idx="8">
                  <c:v>1</c:v>
                </c:pt>
                <c:pt idx="9">
                  <c:v>21.2</c:v>
                </c:pt>
                <c:pt idx="10">
                  <c:v>24.2</c:v>
                </c:pt>
                <c:pt idx="11">
                  <c:v>4</c:v>
                </c:pt>
                <c:pt idx="12">
                  <c:v>65.900000000000006</c:v>
                </c:pt>
                <c:pt idx="13">
                  <c:v>7.2</c:v>
                </c:pt>
                <c:pt idx="14">
                  <c:v>46</c:v>
                </c:pt>
              </c:numCache>
            </c:numRef>
          </c:xVal>
          <c:yVal>
            <c:numRef>
              <c:f>Sheet1!$E$2:$E$16</c:f>
              <c:numCache>
                <c:formatCode>General</c:formatCode>
                <c:ptCount val="15"/>
                <c:pt idx="0">
                  <c:v>22.1</c:v>
                </c:pt>
                <c:pt idx="1">
                  <c:v>10.4</c:v>
                </c:pt>
                <c:pt idx="2">
                  <c:v>9.3000000000000007</c:v>
                </c:pt>
                <c:pt idx="3">
                  <c:v>18.5</c:v>
                </c:pt>
                <c:pt idx="4">
                  <c:v>12.9</c:v>
                </c:pt>
                <c:pt idx="5">
                  <c:v>7.2</c:v>
                </c:pt>
                <c:pt idx="6">
                  <c:v>11.8</c:v>
                </c:pt>
                <c:pt idx="7">
                  <c:v>13.2</c:v>
                </c:pt>
                <c:pt idx="8">
                  <c:v>4.8</c:v>
                </c:pt>
                <c:pt idx="9">
                  <c:v>10.6</c:v>
                </c:pt>
                <c:pt idx="10">
                  <c:v>8.6</c:v>
                </c:pt>
                <c:pt idx="11">
                  <c:v>17.399999999999999</c:v>
                </c:pt>
                <c:pt idx="12">
                  <c:v>9.1999999999999993</c:v>
                </c:pt>
                <c:pt idx="13">
                  <c:v>9.6999999999999993</c:v>
                </c:pt>
                <c:pt idx="14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CB-40A6-BFCF-FC9565EB61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1944680"/>
        <c:axId val="591934840"/>
      </c:scatterChart>
      <c:valAx>
        <c:axId val="591944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934840"/>
        <c:crosses val="autoZero"/>
        <c:crossBetween val="midCat"/>
      </c:valAx>
      <c:valAx>
        <c:axId val="591934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944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50005</xdr:colOff>
      <xdr:row>20</xdr:row>
      <xdr:rowOff>150019</xdr:rowOff>
    </xdr:from>
    <xdr:to>
      <xdr:col>7</xdr:col>
      <xdr:colOff>145255</xdr:colOff>
      <xdr:row>35</xdr:row>
      <xdr:rowOff>178594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611021-E479-4DD4-BCC3-2DC986DFB9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407193</xdr:colOff>
      <xdr:row>21</xdr:row>
      <xdr:rowOff>2381</xdr:rowOff>
    </xdr:from>
    <xdr:to>
      <xdr:col>14</xdr:col>
      <xdr:colOff>445293</xdr:colOff>
      <xdr:row>36</xdr:row>
      <xdr:rowOff>30956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0E86954-8D6F-4465-950F-19C74E94B1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40480</xdr:colOff>
      <xdr:row>37</xdr:row>
      <xdr:rowOff>83344</xdr:rowOff>
    </xdr:from>
    <xdr:to>
      <xdr:col>7</xdr:col>
      <xdr:colOff>330993</xdr:colOff>
      <xdr:row>52</xdr:row>
      <xdr:rowOff>111919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A743577-BB95-4824-B401-DDFD0EB7EB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55"/>
  <sheetViews>
    <sheetView tabSelected="1" workbookViewId="0">
      <selection activeCell="C55" sqref="C55"/>
    </sheetView>
  </sheetViews>
  <sheetFormatPr defaultRowHeight="14.25" x14ac:dyDescent="0.45"/>
  <cols>
    <col min="1" max="1" width="2.73046875" bestFit="1" customWidth="1"/>
    <col min="2" max="2" width="14.59765625" customWidth="1"/>
    <col min="21" max="21" width="12.19921875" bestFit="1" customWidth="1"/>
    <col min="37" max="37" width="11.73046875" bestFit="1" customWidth="1"/>
  </cols>
  <sheetData>
    <row r="1" spans="1:40" x14ac:dyDescent="0.45">
      <c r="B1" t="s">
        <v>0</v>
      </c>
      <c r="C1" t="s">
        <v>1</v>
      </c>
      <c r="D1" t="s">
        <v>2</v>
      </c>
      <c r="E1" t="s">
        <v>3</v>
      </c>
      <c r="F1" t="s">
        <v>17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18</v>
      </c>
      <c r="T1" t="s">
        <v>19</v>
      </c>
      <c r="U1" t="s">
        <v>16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41</v>
      </c>
      <c r="AC1" t="s">
        <v>29</v>
      </c>
      <c r="AD1" t="s">
        <v>30</v>
      </c>
      <c r="AE1" t="s">
        <v>31</v>
      </c>
      <c r="AF1" t="s">
        <v>32</v>
      </c>
      <c r="AG1" t="s">
        <v>33</v>
      </c>
      <c r="AH1" t="s">
        <v>36</v>
      </c>
      <c r="AI1" t="s">
        <v>34</v>
      </c>
      <c r="AJ1" t="s">
        <v>35</v>
      </c>
      <c r="AK1" t="s">
        <v>37</v>
      </c>
      <c r="AL1" t="s">
        <v>38</v>
      </c>
      <c r="AM1" t="s">
        <v>39</v>
      </c>
      <c r="AN1" t="s">
        <v>40</v>
      </c>
    </row>
    <row r="2" spans="1:40" x14ac:dyDescent="0.45">
      <c r="A2">
        <v>1</v>
      </c>
      <c r="B2">
        <v>230.1</v>
      </c>
      <c r="C2">
        <v>37.799999999999997</v>
      </c>
      <c r="D2">
        <v>69.2</v>
      </c>
      <c r="E2">
        <v>22.1</v>
      </c>
      <c r="F2">
        <v>12.313000000000001</v>
      </c>
      <c r="G2">
        <v>108.34</v>
      </c>
      <c r="H2">
        <v>25.765999999999998</v>
      </c>
      <c r="I2">
        <v>38.673000000000002</v>
      </c>
      <c r="J2">
        <f t="shared" ref="J2:J16" si="0">B2*E2</f>
        <v>5085.21</v>
      </c>
      <c r="K2">
        <f t="shared" ref="K2:K16" si="1">(C2*E2)</f>
        <v>835.38</v>
      </c>
      <c r="L2">
        <f t="shared" ref="L2:L16" si="2">(D2*E2)</f>
        <v>1529.3200000000002</v>
      </c>
      <c r="M2">
        <f>(B2^2)</f>
        <v>52946.009999999995</v>
      </c>
      <c r="N2">
        <f>(C2^2)</f>
        <v>1428.8399999999997</v>
      </c>
      <c r="O2">
        <f>(D2^2)</f>
        <v>4788.6400000000003</v>
      </c>
      <c r="P2">
        <f>(F2-(U2*G2))</f>
        <v>6.9811124029508358</v>
      </c>
      <c r="Q2">
        <f>(F2-(X2*H2))</f>
        <v>10.000659089984724</v>
      </c>
      <c r="R2">
        <f>(F2-(AA2*I2))</f>
        <v>10.89364051000455</v>
      </c>
      <c r="S2">
        <f>((B2-G2)*(E2-F2))</f>
        <v>1191.6651200000001</v>
      </c>
      <c r="T2">
        <f>(B2-G2)^2</f>
        <v>14825.497599999997</v>
      </c>
      <c r="U2">
        <f>(S17/T17)</f>
        <v>4.9214395394583395E-2</v>
      </c>
      <c r="V2">
        <f>((C2-H2)*(E2-F2))</f>
        <v>117.776758</v>
      </c>
      <c r="W2">
        <f>(C2-H2)^2</f>
        <v>144.81715599999998</v>
      </c>
      <c r="X2">
        <f>(V17/W17)</f>
        <v>8.9743883800949942E-2</v>
      </c>
      <c r="Y2">
        <f>((D2-I2)*(E2-F2))</f>
        <v>298.76774900000004</v>
      </c>
      <c r="Z2">
        <f>(D2-I2)^2</f>
        <v>931.89772900000003</v>
      </c>
      <c r="AA2">
        <f>Y17/Z17</f>
        <v>3.6701561554455316E-2</v>
      </c>
      <c r="AB2">
        <f>(S17/14)</f>
        <v>333.31657142857148</v>
      </c>
      <c r="AC2">
        <f>(V17/14)</f>
        <v>24.281190714285721</v>
      </c>
      <c r="AD2">
        <f>(Y17/14)</f>
        <v>25.948238214285727</v>
      </c>
      <c r="AE2">
        <f>(6.981112+(0.04921*B2))</f>
        <v>18.304333</v>
      </c>
      <c r="AF2">
        <f>(10.001+(0.0897*C2))</f>
        <v>13.39166</v>
      </c>
      <c r="AG2">
        <f>10.89364+(0.0367*D2)</f>
        <v>13.43328</v>
      </c>
      <c r="AH2">
        <f>(E2-AE2)^2</f>
        <v>14.407087974889013</v>
      </c>
      <c r="AI2">
        <f>(F2-E2)^2</f>
        <v>95.785369000000017</v>
      </c>
      <c r="AJ2">
        <f>(1-(AH17/AI17))</f>
        <v>0.68632138907982432</v>
      </c>
      <c r="AK2">
        <f>(E2-AF2)^2</f>
        <v>75.83518555560002</v>
      </c>
      <c r="AL2">
        <f>1-(AK17/AI17)</f>
        <v>9.1150892083320834E-2</v>
      </c>
      <c r="AM2">
        <f>(E2-AG2)^2</f>
        <v>75.112035558400024</v>
      </c>
      <c r="AN2">
        <f>1-(AM17/AI17)</f>
        <v>3.982546845581425E-2</v>
      </c>
    </row>
    <row r="3" spans="1:40" x14ac:dyDescent="0.45">
      <c r="A3">
        <v>2</v>
      </c>
      <c r="B3">
        <v>44.5</v>
      </c>
      <c r="C3">
        <v>39.299999999999997</v>
      </c>
      <c r="D3">
        <v>45.1</v>
      </c>
      <c r="E3">
        <v>10.4</v>
      </c>
      <c r="F3">
        <v>12.313000000000001</v>
      </c>
      <c r="G3">
        <v>108.34</v>
      </c>
      <c r="H3">
        <v>25.765999999999998</v>
      </c>
      <c r="I3">
        <v>38.673000000000002</v>
      </c>
      <c r="J3">
        <f t="shared" si="0"/>
        <v>462.8</v>
      </c>
      <c r="K3">
        <f t="shared" si="1"/>
        <v>408.71999999999997</v>
      </c>
      <c r="L3">
        <f t="shared" si="2"/>
        <v>469.04</v>
      </c>
      <c r="M3">
        <f t="shared" ref="M3:M16" si="3">(B3^2)</f>
        <v>1980.25</v>
      </c>
      <c r="N3">
        <f t="shared" ref="N3:N16" si="4">(C3^2)</f>
        <v>1544.4899999999998</v>
      </c>
      <c r="O3">
        <f t="shared" ref="O3:O16" si="5">(D3^2)</f>
        <v>2034.0100000000002</v>
      </c>
      <c r="S3">
        <f t="shared" ref="S3:S16" si="6">((B3-G3)*(E3-F3))</f>
        <v>122.12592000000002</v>
      </c>
      <c r="T3">
        <f t="shared" ref="T3:T16" si="7">(B3-G3)^2</f>
        <v>4075.5456000000004</v>
      </c>
      <c r="V3">
        <f t="shared" ref="V3:V16" si="8">((C3-H3)*(E3-F3))</f>
        <v>-25.890542</v>
      </c>
      <c r="W3">
        <f t="shared" ref="W3:W16" si="9">(C3-H3)^2</f>
        <v>183.16915599999996</v>
      </c>
      <c r="Y3">
        <f t="shared" ref="Y3:Y16" si="10">((D3-I3)*(E3-F3))</f>
        <v>-12.294851000000001</v>
      </c>
      <c r="Z3">
        <f t="shared" ref="Z3:Z16" si="11">(D3-I3)^2</f>
        <v>41.306328999999998</v>
      </c>
      <c r="AE3">
        <f t="shared" ref="AE3:AE16" si="12">(6.981112+(0.04921*B3))</f>
        <v>9.1709570000000014</v>
      </c>
      <c r="AF3">
        <f t="shared" ref="AF3:AF16" si="13">(10.001+(0.0897*C3))</f>
        <v>13.526209999999999</v>
      </c>
      <c r="AG3">
        <f t="shared" ref="AG3:AG15" si="14">10.89364+(0.0367*D3)</f>
        <v>12.54881</v>
      </c>
      <c r="AH3">
        <f t="shared" ref="AH3:AH16" si="15">(E3-AE3)^2</f>
        <v>1.5105466958489975</v>
      </c>
      <c r="AI3">
        <f t="shared" ref="AI3:AI16" si="16">(F3-E3)^2</f>
        <v>3.6595690000000012</v>
      </c>
      <c r="AK3">
        <f t="shared" ref="AK3:AK16" si="17">(E3-AF3)^2</f>
        <v>9.773188964099992</v>
      </c>
      <c r="AM3">
        <f t="shared" ref="AM3:AM16" si="18">(E3-AG3)^2</f>
        <v>4.6173844160999966</v>
      </c>
    </row>
    <row r="4" spans="1:40" x14ac:dyDescent="0.45">
      <c r="A4">
        <v>3</v>
      </c>
      <c r="B4">
        <v>17.2</v>
      </c>
      <c r="C4">
        <v>45.9</v>
      </c>
      <c r="D4">
        <v>69.3</v>
      </c>
      <c r="E4">
        <v>9.3000000000000007</v>
      </c>
      <c r="F4">
        <v>12.313000000000001</v>
      </c>
      <c r="G4">
        <v>108.34</v>
      </c>
      <c r="H4">
        <v>25.765999999999998</v>
      </c>
      <c r="I4">
        <v>38.673000000000002</v>
      </c>
      <c r="J4">
        <f t="shared" si="0"/>
        <v>159.96</v>
      </c>
      <c r="K4">
        <f t="shared" si="1"/>
        <v>426.87</v>
      </c>
      <c r="L4">
        <f t="shared" si="2"/>
        <v>644.49</v>
      </c>
      <c r="M4">
        <f t="shared" si="3"/>
        <v>295.83999999999997</v>
      </c>
      <c r="N4">
        <f t="shared" si="4"/>
        <v>2106.81</v>
      </c>
      <c r="O4">
        <f t="shared" si="5"/>
        <v>4802.49</v>
      </c>
      <c r="S4">
        <f t="shared" si="6"/>
        <v>274.60482000000002</v>
      </c>
      <c r="T4">
        <f t="shared" si="7"/>
        <v>8306.499600000001</v>
      </c>
      <c r="V4">
        <f t="shared" si="8"/>
        <v>-60.663741999999999</v>
      </c>
      <c r="W4">
        <f t="shared" si="9"/>
        <v>405.37795600000004</v>
      </c>
      <c r="Y4">
        <f t="shared" si="10"/>
        <v>-92.279150999999985</v>
      </c>
      <c r="Z4">
        <f t="shared" si="11"/>
        <v>938.01312899999971</v>
      </c>
      <c r="AE4">
        <f t="shared" si="12"/>
        <v>7.8275240000000004</v>
      </c>
      <c r="AF4">
        <f t="shared" si="13"/>
        <v>14.118230000000001</v>
      </c>
      <c r="AG4">
        <f t="shared" si="14"/>
        <v>13.43695</v>
      </c>
      <c r="AH4">
        <f t="shared" si="15"/>
        <v>2.1681855705760009</v>
      </c>
      <c r="AI4">
        <f t="shared" si="16"/>
        <v>9.078168999999999</v>
      </c>
      <c r="AK4">
        <f t="shared" si="17"/>
        <v>23.215340332899999</v>
      </c>
      <c r="AM4">
        <f t="shared" si="18"/>
        <v>17.114355302499991</v>
      </c>
    </row>
    <row r="5" spans="1:40" x14ac:dyDescent="0.45">
      <c r="A5">
        <v>4</v>
      </c>
      <c r="B5">
        <v>151.5</v>
      </c>
      <c r="C5">
        <v>41.3</v>
      </c>
      <c r="D5">
        <v>58.5</v>
      </c>
      <c r="E5">
        <v>18.5</v>
      </c>
      <c r="F5">
        <v>12.313000000000001</v>
      </c>
      <c r="G5">
        <v>108.34</v>
      </c>
      <c r="H5">
        <v>25.765999999999998</v>
      </c>
      <c r="I5">
        <v>38.673000000000002</v>
      </c>
      <c r="J5">
        <f t="shared" si="0"/>
        <v>2802.75</v>
      </c>
      <c r="K5">
        <f t="shared" si="1"/>
        <v>764.05</v>
      </c>
      <c r="L5">
        <f t="shared" si="2"/>
        <v>1082.25</v>
      </c>
      <c r="M5">
        <f t="shared" si="3"/>
        <v>22952.25</v>
      </c>
      <c r="N5">
        <f t="shared" si="4"/>
        <v>1705.6899999999998</v>
      </c>
      <c r="O5">
        <f t="shared" si="5"/>
        <v>3422.25</v>
      </c>
      <c r="S5">
        <f t="shared" si="6"/>
        <v>267.03091999999998</v>
      </c>
      <c r="T5">
        <f t="shared" si="7"/>
        <v>1862.7855999999997</v>
      </c>
      <c r="V5">
        <f t="shared" si="8"/>
        <v>96.108857999999984</v>
      </c>
      <c r="W5">
        <f t="shared" si="9"/>
        <v>241.30515599999995</v>
      </c>
      <c r="Y5">
        <f t="shared" si="10"/>
        <v>122.66964899999998</v>
      </c>
      <c r="Z5">
        <f t="shared" si="11"/>
        <v>393.10992899999991</v>
      </c>
      <c r="AE5">
        <f t="shared" si="12"/>
        <v>14.436427</v>
      </c>
      <c r="AF5">
        <f t="shared" si="13"/>
        <v>13.70561</v>
      </c>
      <c r="AG5">
        <f t="shared" si="14"/>
        <v>13.04059</v>
      </c>
      <c r="AH5">
        <f t="shared" si="15"/>
        <v>16.512625526329</v>
      </c>
      <c r="AI5">
        <f t="shared" si="16"/>
        <v>38.278968999999989</v>
      </c>
      <c r="AK5">
        <f t="shared" si="17"/>
        <v>22.986175472099998</v>
      </c>
      <c r="AM5">
        <f t="shared" si="18"/>
        <v>29.805157548100002</v>
      </c>
    </row>
    <row r="6" spans="1:40" x14ac:dyDescent="0.45">
      <c r="A6">
        <v>5</v>
      </c>
      <c r="B6">
        <v>180.8</v>
      </c>
      <c r="C6">
        <v>10.8</v>
      </c>
      <c r="D6">
        <v>58.4</v>
      </c>
      <c r="E6">
        <v>12.9</v>
      </c>
      <c r="F6">
        <v>12.313000000000001</v>
      </c>
      <c r="G6">
        <v>108.34</v>
      </c>
      <c r="H6">
        <v>25.765999999999998</v>
      </c>
      <c r="I6">
        <v>38.673000000000002</v>
      </c>
      <c r="J6">
        <f t="shared" si="0"/>
        <v>2332.3200000000002</v>
      </c>
      <c r="K6">
        <f t="shared" si="1"/>
        <v>139.32000000000002</v>
      </c>
      <c r="L6">
        <f t="shared" si="2"/>
        <v>753.36</v>
      </c>
      <c r="M6">
        <f t="shared" si="3"/>
        <v>32688.640000000003</v>
      </c>
      <c r="N6">
        <f t="shared" si="4"/>
        <v>116.64000000000001</v>
      </c>
      <c r="O6">
        <f t="shared" si="5"/>
        <v>3410.56</v>
      </c>
      <c r="S6">
        <f t="shared" si="6"/>
        <v>42.534019999999984</v>
      </c>
      <c r="T6">
        <f t="shared" si="7"/>
        <v>5250.4516000000012</v>
      </c>
      <c r="V6">
        <f t="shared" si="8"/>
        <v>-8.7850419999999954</v>
      </c>
      <c r="W6">
        <f t="shared" si="9"/>
        <v>223.98115599999991</v>
      </c>
      <c r="Y6">
        <f t="shared" si="10"/>
        <v>11.579748999999993</v>
      </c>
      <c r="Z6">
        <f t="shared" si="11"/>
        <v>389.15452899999985</v>
      </c>
      <c r="AE6">
        <f t="shared" si="12"/>
        <v>15.87828</v>
      </c>
      <c r="AF6">
        <f t="shared" si="13"/>
        <v>10.969759999999999</v>
      </c>
      <c r="AG6">
        <f t="shared" si="14"/>
        <v>13.03692</v>
      </c>
      <c r="AH6">
        <f t="shared" si="15"/>
        <v>8.8701517583999987</v>
      </c>
      <c r="AI6">
        <f t="shared" si="16"/>
        <v>0.34456899999999968</v>
      </c>
      <c r="AK6">
        <f t="shared" si="17"/>
        <v>3.7258264576000051</v>
      </c>
      <c r="AM6">
        <f t="shared" si="18"/>
        <v>1.8747086399999981E-2</v>
      </c>
    </row>
    <row r="7" spans="1:40" x14ac:dyDescent="0.45">
      <c r="A7">
        <v>6</v>
      </c>
      <c r="B7">
        <v>8.6999999999999993</v>
      </c>
      <c r="C7">
        <v>48.9</v>
      </c>
      <c r="D7">
        <v>75</v>
      </c>
      <c r="E7">
        <v>7.2</v>
      </c>
      <c r="F7">
        <v>12.313000000000001</v>
      </c>
      <c r="G7">
        <v>108.34</v>
      </c>
      <c r="H7">
        <v>25.765999999999998</v>
      </c>
      <c r="I7">
        <v>38.673000000000002</v>
      </c>
      <c r="J7">
        <f t="shared" si="0"/>
        <v>62.639999999999993</v>
      </c>
      <c r="K7">
        <f t="shared" si="1"/>
        <v>352.08</v>
      </c>
      <c r="L7">
        <f t="shared" si="2"/>
        <v>540</v>
      </c>
      <c r="M7">
        <f t="shared" si="3"/>
        <v>75.689999999999984</v>
      </c>
      <c r="N7">
        <f t="shared" si="4"/>
        <v>2391.21</v>
      </c>
      <c r="O7">
        <f t="shared" si="5"/>
        <v>5625</v>
      </c>
      <c r="S7">
        <f t="shared" si="6"/>
        <v>509.45932000000005</v>
      </c>
      <c r="T7">
        <f t="shared" si="7"/>
        <v>9928.1296000000002</v>
      </c>
      <c r="V7">
        <f t="shared" si="8"/>
        <v>-118.28414200000002</v>
      </c>
      <c r="W7">
        <f t="shared" si="9"/>
        <v>535.18195600000001</v>
      </c>
      <c r="Y7">
        <f t="shared" si="10"/>
        <v>-185.73995100000002</v>
      </c>
      <c r="Z7">
        <f t="shared" si="11"/>
        <v>1319.6509289999999</v>
      </c>
      <c r="AE7">
        <f t="shared" si="12"/>
        <v>7.4092390000000004</v>
      </c>
      <c r="AF7">
        <f t="shared" si="13"/>
        <v>14.387329999999999</v>
      </c>
      <c r="AG7">
        <f t="shared" si="14"/>
        <v>13.646139999999999</v>
      </c>
      <c r="AH7">
        <f t="shared" si="15"/>
        <v>4.3780959121000072E-2</v>
      </c>
      <c r="AI7">
        <f t="shared" si="16"/>
        <v>26.142769000000005</v>
      </c>
      <c r="AK7">
        <f t="shared" si="17"/>
        <v>51.657712528899978</v>
      </c>
      <c r="AM7">
        <f t="shared" si="18"/>
        <v>41.552720899599983</v>
      </c>
    </row>
    <row r="8" spans="1:40" x14ac:dyDescent="0.45">
      <c r="A8">
        <v>7</v>
      </c>
      <c r="B8">
        <v>57.5</v>
      </c>
      <c r="C8">
        <v>32.799999999999997</v>
      </c>
      <c r="D8">
        <v>23.5</v>
      </c>
      <c r="E8">
        <v>11.8</v>
      </c>
      <c r="F8">
        <v>12.313000000000001</v>
      </c>
      <c r="G8">
        <v>108.34</v>
      </c>
      <c r="H8">
        <v>25.765999999999998</v>
      </c>
      <c r="I8">
        <v>38.673000000000002</v>
      </c>
      <c r="J8">
        <f t="shared" si="0"/>
        <v>678.5</v>
      </c>
      <c r="K8">
        <f t="shared" si="1"/>
        <v>387.03999999999996</v>
      </c>
      <c r="L8">
        <f t="shared" si="2"/>
        <v>277.3</v>
      </c>
      <c r="M8">
        <f t="shared" si="3"/>
        <v>3306.25</v>
      </c>
      <c r="N8">
        <f t="shared" si="4"/>
        <v>1075.8399999999999</v>
      </c>
      <c r="O8">
        <f t="shared" si="5"/>
        <v>552.25</v>
      </c>
      <c r="S8">
        <f t="shared" si="6"/>
        <v>26.080919999999995</v>
      </c>
      <c r="T8">
        <f t="shared" si="7"/>
        <v>2584.7056000000002</v>
      </c>
      <c r="V8">
        <f t="shared" si="8"/>
        <v>-3.6084419999999988</v>
      </c>
      <c r="W8">
        <f t="shared" si="9"/>
        <v>49.477155999999987</v>
      </c>
      <c r="Y8">
        <f t="shared" si="10"/>
        <v>7.7837489999999994</v>
      </c>
      <c r="Z8">
        <f t="shared" si="11"/>
        <v>230.21992900000006</v>
      </c>
      <c r="AE8">
        <f t="shared" si="12"/>
        <v>9.8106869999999997</v>
      </c>
      <c r="AF8">
        <f t="shared" si="13"/>
        <v>12.943159999999999</v>
      </c>
      <c r="AG8">
        <f t="shared" si="14"/>
        <v>11.75609</v>
      </c>
      <c r="AH8">
        <f t="shared" si="15"/>
        <v>3.9573662119690041</v>
      </c>
      <c r="AI8">
        <f t="shared" si="16"/>
        <v>0.26316899999999988</v>
      </c>
      <c r="AK8">
        <f t="shared" si="17"/>
        <v>1.3068147855999959</v>
      </c>
      <c r="AM8">
        <f t="shared" si="18"/>
        <v>1.9280881000000296E-3</v>
      </c>
    </row>
    <row r="9" spans="1:40" x14ac:dyDescent="0.45">
      <c r="A9">
        <v>8</v>
      </c>
      <c r="B9">
        <v>120.2</v>
      </c>
      <c r="C9">
        <v>19.600000000000001</v>
      </c>
      <c r="D9">
        <v>11.6</v>
      </c>
      <c r="E9">
        <v>13.2</v>
      </c>
      <c r="F9">
        <v>12.313000000000001</v>
      </c>
      <c r="G9">
        <v>108.34</v>
      </c>
      <c r="H9">
        <v>25.765999999999998</v>
      </c>
      <c r="I9">
        <v>38.673000000000002</v>
      </c>
      <c r="J9">
        <f t="shared" si="0"/>
        <v>1586.6399999999999</v>
      </c>
      <c r="K9">
        <f t="shared" si="1"/>
        <v>258.72000000000003</v>
      </c>
      <c r="L9">
        <f t="shared" si="2"/>
        <v>153.11999999999998</v>
      </c>
      <c r="M9">
        <f t="shared" si="3"/>
        <v>14448.04</v>
      </c>
      <c r="N9">
        <f t="shared" si="4"/>
        <v>384.16000000000008</v>
      </c>
      <c r="O9">
        <f t="shared" si="5"/>
        <v>134.56</v>
      </c>
      <c r="S9">
        <f t="shared" si="6"/>
        <v>10.519819999999983</v>
      </c>
      <c r="T9">
        <f t="shared" si="7"/>
        <v>140.65959999999998</v>
      </c>
      <c r="V9">
        <f t="shared" si="8"/>
        <v>-5.4692419999999888</v>
      </c>
      <c r="W9">
        <f t="shared" si="9"/>
        <v>38.019555999999959</v>
      </c>
      <c r="Y9">
        <f t="shared" si="10"/>
        <v>-24.013750999999964</v>
      </c>
      <c r="Z9">
        <f t="shared" si="11"/>
        <v>732.94732899999997</v>
      </c>
      <c r="AE9">
        <f t="shared" si="12"/>
        <v>12.896153999999999</v>
      </c>
      <c r="AF9">
        <f t="shared" si="13"/>
        <v>11.759119999999999</v>
      </c>
      <c r="AG9">
        <f t="shared" si="14"/>
        <v>11.31936</v>
      </c>
      <c r="AH9">
        <f t="shared" si="15"/>
        <v>9.2322391716000041E-2</v>
      </c>
      <c r="AI9">
        <f t="shared" si="16"/>
        <v>0.78676899999999761</v>
      </c>
      <c r="AK9">
        <f t="shared" si="17"/>
        <v>2.0761351743999996</v>
      </c>
      <c r="AM9">
        <f t="shared" si="18"/>
        <v>3.5368068095999985</v>
      </c>
    </row>
    <row r="10" spans="1:40" x14ac:dyDescent="0.45">
      <c r="A10">
        <v>9</v>
      </c>
      <c r="B10">
        <v>8.6</v>
      </c>
      <c r="C10">
        <v>2.1</v>
      </c>
      <c r="D10">
        <v>1</v>
      </c>
      <c r="E10">
        <v>4.8</v>
      </c>
      <c r="F10">
        <v>12.313000000000001</v>
      </c>
      <c r="G10">
        <v>108.34</v>
      </c>
      <c r="H10">
        <v>25.765999999999998</v>
      </c>
      <c r="I10">
        <v>38.673000000000002</v>
      </c>
      <c r="J10">
        <f t="shared" si="0"/>
        <v>41.279999999999994</v>
      </c>
      <c r="K10">
        <f t="shared" si="1"/>
        <v>10.08</v>
      </c>
      <c r="L10">
        <f t="shared" si="2"/>
        <v>4.8</v>
      </c>
      <c r="M10">
        <f t="shared" si="3"/>
        <v>73.959999999999994</v>
      </c>
      <c r="N10">
        <f t="shared" si="4"/>
        <v>4.41</v>
      </c>
      <c r="O10">
        <f t="shared" si="5"/>
        <v>1</v>
      </c>
      <c r="S10">
        <f t="shared" si="6"/>
        <v>749.34662000000014</v>
      </c>
      <c r="T10">
        <f t="shared" si="7"/>
        <v>9948.0676000000021</v>
      </c>
      <c r="V10">
        <f t="shared" si="8"/>
        <v>177.80265800000001</v>
      </c>
      <c r="W10">
        <f t="shared" si="9"/>
        <v>560.0795559999998</v>
      </c>
      <c r="Y10">
        <f t="shared" si="10"/>
        <v>283.03724900000003</v>
      </c>
      <c r="Z10">
        <f t="shared" si="11"/>
        <v>1419.2549290000002</v>
      </c>
      <c r="AE10">
        <f t="shared" si="12"/>
        <v>7.404318</v>
      </c>
      <c r="AF10">
        <f t="shared" si="13"/>
        <v>10.18937</v>
      </c>
      <c r="AG10">
        <f t="shared" si="14"/>
        <v>10.930339999999999</v>
      </c>
      <c r="AH10">
        <f t="shared" si="15"/>
        <v>6.7824722451240005</v>
      </c>
      <c r="AI10">
        <f t="shared" si="16"/>
        <v>56.445169000000014</v>
      </c>
      <c r="AK10">
        <f t="shared" si="17"/>
        <v>29.045308996900005</v>
      </c>
      <c r="AM10">
        <f t="shared" si="18"/>
        <v>37.581068515599995</v>
      </c>
    </row>
    <row r="11" spans="1:40" x14ac:dyDescent="0.45">
      <c r="A11">
        <v>10</v>
      </c>
      <c r="B11">
        <v>199.8</v>
      </c>
      <c r="C11">
        <v>2.6</v>
      </c>
      <c r="D11">
        <v>21.2</v>
      </c>
      <c r="E11">
        <v>10.6</v>
      </c>
      <c r="F11">
        <v>12.313000000000001</v>
      </c>
      <c r="G11">
        <v>108.34</v>
      </c>
      <c r="H11">
        <v>25.765999999999998</v>
      </c>
      <c r="I11">
        <v>38.673000000000002</v>
      </c>
      <c r="J11">
        <f t="shared" si="0"/>
        <v>2117.88</v>
      </c>
      <c r="K11">
        <f t="shared" si="1"/>
        <v>27.56</v>
      </c>
      <c r="L11">
        <f t="shared" si="2"/>
        <v>224.72</v>
      </c>
      <c r="M11">
        <f t="shared" si="3"/>
        <v>39920.040000000008</v>
      </c>
      <c r="N11">
        <f t="shared" si="4"/>
        <v>6.7600000000000007</v>
      </c>
      <c r="O11">
        <f t="shared" si="5"/>
        <v>449.44</v>
      </c>
      <c r="S11">
        <f t="shared" si="6"/>
        <v>-156.6709800000001</v>
      </c>
      <c r="T11">
        <f t="shared" si="7"/>
        <v>8364.9316000000017</v>
      </c>
      <c r="V11">
        <f t="shared" si="8"/>
        <v>39.68335800000002</v>
      </c>
      <c r="W11">
        <f t="shared" si="9"/>
        <v>536.66355599999986</v>
      </c>
      <c r="Y11">
        <f t="shared" si="10"/>
        <v>29.931249000000022</v>
      </c>
      <c r="Z11">
        <f t="shared" si="11"/>
        <v>305.3057290000001</v>
      </c>
      <c r="AE11">
        <f t="shared" si="12"/>
        <v>16.813269999999999</v>
      </c>
      <c r="AF11">
        <f t="shared" si="13"/>
        <v>10.234219999999999</v>
      </c>
      <c r="AG11">
        <f t="shared" si="14"/>
        <v>11.67168</v>
      </c>
      <c r="AH11">
        <f t="shared" si="15"/>
        <v>38.604724092899993</v>
      </c>
      <c r="AI11">
        <f t="shared" si="16"/>
        <v>2.9343690000000033</v>
      </c>
      <c r="AK11">
        <f t="shared" si="17"/>
        <v>0.13379500840000064</v>
      </c>
      <c r="AM11">
        <f t="shared" si="18"/>
        <v>1.1484980224000014</v>
      </c>
    </row>
    <row r="12" spans="1:40" x14ac:dyDescent="0.45">
      <c r="A12">
        <v>11</v>
      </c>
      <c r="B12">
        <v>66.099999999999994</v>
      </c>
      <c r="C12">
        <v>5.8</v>
      </c>
      <c r="D12">
        <v>24.2</v>
      </c>
      <c r="E12">
        <v>8.6</v>
      </c>
      <c r="F12">
        <v>12.313000000000001</v>
      </c>
      <c r="G12">
        <v>108.34</v>
      </c>
      <c r="H12">
        <v>25.765999999999998</v>
      </c>
      <c r="I12">
        <v>38.673000000000002</v>
      </c>
      <c r="J12">
        <f t="shared" si="0"/>
        <v>568.45999999999992</v>
      </c>
      <c r="K12">
        <f t="shared" si="1"/>
        <v>49.879999999999995</v>
      </c>
      <c r="L12">
        <f t="shared" si="2"/>
        <v>208.11999999999998</v>
      </c>
      <c r="M12">
        <f t="shared" si="3"/>
        <v>4369.2099999999991</v>
      </c>
      <c r="N12">
        <f t="shared" si="4"/>
        <v>33.64</v>
      </c>
      <c r="O12">
        <f t="shared" si="5"/>
        <v>585.64</v>
      </c>
      <c r="S12">
        <f t="shared" si="6"/>
        <v>156.83712000000008</v>
      </c>
      <c r="T12">
        <f t="shared" si="7"/>
        <v>1784.2176000000009</v>
      </c>
      <c r="V12">
        <f t="shared" si="8"/>
        <v>74.133758000000014</v>
      </c>
      <c r="W12">
        <f t="shared" si="9"/>
        <v>398.64115599999991</v>
      </c>
      <c r="Y12">
        <f t="shared" si="10"/>
        <v>53.738249000000025</v>
      </c>
      <c r="Z12">
        <f t="shared" si="11"/>
        <v>209.46772900000008</v>
      </c>
      <c r="AE12">
        <f t="shared" si="12"/>
        <v>10.233893</v>
      </c>
      <c r="AF12">
        <f t="shared" si="13"/>
        <v>10.52126</v>
      </c>
      <c r="AG12">
        <f t="shared" si="14"/>
        <v>11.781779999999999</v>
      </c>
      <c r="AH12">
        <f t="shared" si="15"/>
        <v>2.6696063354490014</v>
      </c>
      <c r="AI12">
        <f t="shared" si="16"/>
        <v>13.786369000000008</v>
      </c>
      <c r="AK12">
        <f t="shared" si="17"/>
        <v>3.6912399876000008</v>
      </c>
      <c r="AM12">
        <f t="shared" si="18"/>
        <v>10.123723968399998</v>
      </c>
    </row>
    <row r="13" spans="1:40" x14ac:dyDescent="0.45">
      <c r="A13">
        <v>12</v>
      </c>
      <c r="B13">
        <v>214.7</v>
      </c>
      <c r="C13">
        <v>24</v>
      </c>
      <c r="D13">
        <v>4</v>
      </c>
      <c r="E13">
        <v>17.399999999999999</v>
      </c>
      <c r="F13">
        <v>12.313000000000001</v>
      </c>
      <c r="G13">
        <v>108.34</v>
      </c>
      <c r="H13">
        <v>25.765999999999998</v>
      </c>
      <c r="I13">
        <v>38.673000000000002</v>
      </c>
      <c r="J13">
        <f t="shared" si="0"/>
        <v>3735.7799999999993</v>
      </c>
      <c r="K13">
        <f t="shared" si="1"/>
        <v>417.59999999999997</v>
      </c>
      <c r="L13">
        <f t="shared" si="2"/>
        <v>69.599999999999994</v>
      </c>
      <c r="M13">
        <f t="shared" si="3"/>
        <v>46096.09</v>
      </c>
      <c r="N13">
        <f t="shared" si="4"/>
        <v>576</v>
      </c>
      <c r="O13">
        <f t="shared" si="5"/>
        <v>16</v>
      </c>
      <c r="S13">
        <f t="shared" si="6"/>
        <v>541.05331999999976</v>
      </c>
      <c r="T13">
        <f t="shared" si="7"/>
        <v>11312.449599999996</v>
      </c>
      <c r="V13">
        <f t="shared" si="8"/>
        <v>-8.9836419999999872</v>
      </c>
      <c r="W13">
        <f t="shared" si="9"/>
        <v>3.1187559999999936</v>
      </c>
      <c r="Y13">
        <f t="shared" si="10"/>
        <v>-176.38155099999994</v>
      </c>
      <c r="Z13">
        <f t="shared" si="11"/>
        <v>1202.2169290000002</v>
      </c>
      <c r="AE13">
        <f t="shared" si="12"/>
        <v>17.546499000000001</v>
      </c>
      <c r="AF13">
        <f t="shared" si="13"/>
        <v>12.1538</v>
      </c>
      <c r="AG13">
        <f t="shared" si="14"/>
        <v>11.04044</v>
      </c>
      <c r="AH13">
        <f t="shared" si="15"/>
        <v>2.146195700100063E-2</v>
      </c>
      <c r="AI13">
        <f t="shared" si="16"/>
        <v>25.87756899999998</v>
      </c>
      <c r="AK13">
        <f t="shared" si="17"/>
        <v>27.52261443999998</v>
      </c>
      <c r="AM13">
        <f t="shared" si="18"/>
        <v>40.444003393599978</v>
      </c>
    </row>
    <row r="14" spans="1:40" x14ac:dyDescent="0.45">
      <c r="A14">
        <v>13</v>
      </c>
      <c r="B14">
        <v>23.8</v>
      </c>
      <c r="C14">
        <v>35.1</v>
      </c>
      <c r="D14">
        <v>65.900000000000006</v>
      </c>
      <c r="E14">
        <v>9.1999999999999993</v>
      </c>
      <c r="F14">
        <v>12.313000000000001</v>
      </c>
      <c r="G14">
        <v>108.34</v>
      </c>
      <c r="H14">
        <v>25.765999999999998</v>
      </c>
      <c r="I14">
        <v>38.673000000000002</v>
      </c>
      <c r="J14">
        <f t="shared" si="0"/>
        <v>218.95999999999998</v>
      </c>
      <c r="K14">
        <f t="shared" si="1"/>
        <v>322.92</v>
      </c>
      <c r="L14">
        <f t="shared" si="2"/>
        <v>606.28</v>
      </c>
      <c r="M14">
        <f t="shared" si="3"/>
        <v>566.44000000000005</v>
      </c>
      <c r="N14">
        <f t="shared" si="4"/>
        <v>1232.01</v>
      </c>
      <c r="O14">
        <f t="shared" si="5"/>
        <v>4342.8100000000004</v>
      </c>
      <c r="S14">
        <f t="shared" si="6"/>
        <v>263.17302000000012</v>
      </c>
      <c r="T14">
        <f t="shared" si="7"/>
        <v>7147.0116000000007</v>
      </c>
      <c r="V14">
        <f t="shared" si="8"/>
        <v>-29.056742000000021</v>
      </c>
      <c r="W14">
        <f t="shared" si="9"/>
        <v>87.123556000000065</v>
      </c>
      <c r="Y14">
        <f t="shared" si="10"/>
        <v>-84.757651000000052</v>
      </c>
      <c r="Z14">
        <f t="shared" si="11"/>
        <v>741.30952900000023</v>
      </c>
      <c r="AE14">
        <f t="shared" si="12"/>
        <v>8.1523099999999999</v>
      </c>
      <c r="AF14">
        <f t="shared" si="13"/>
        <v>13.149469999999999</v>
      </c>
      <c r="AG14">
        <f t="shared" si="14"/>
        <v>13.31217</v>
      </c>
      <c r="AH14">
        <f t="shared" si="15"/>
        <v>1.0976543360999986</v>
      </c>
      <c r="AI14">
        <f t="shared" si="16"/>
        <v>9.6907690000000084</v>
      </c>
      <c r="AK14">
        <f t="shared" si="17"/>
        <v>15.598313280899999</v>
      </c>
      <c r="AM14">
        <f t="shared" si="18"/>
        <v>16.909942108900005</v>
      </c>
    </row>
    <row r="15" spans="1:40" x14ac:dyDescent="0.45">
      <c r="A15">
        <v>14</v>
      </c>
      <c r="B15">
        <v>97.5</v>
      </c>
      <c r="C15">
        <v>7.6</v>
      </c>
      <c r="D15">
        <v>7.2</v>
      </c>
      <c r="E15">
        <v>9.6999999999999993</v>
      </c>
      <c r="F15">
        <v>12.313000000000001</v>
      </c>
      <c r="G15">
        <v>108.34</v>
      </c>
      <c r="H15">
        <v>25.765999999999998</v>
      </c>
      <c r="I15">
        <v>38.673000000000002</v>
      </c>
      <c r="J15">
        <f t="shared" si="0"/>
        <v>945.74999999999989</v>
      </c>
      <c r="K15">
        <f t="shared" si="1"/>
        <v>73.719999999999985</v>
      </c>
      <c r="L15">
        <f t="shared" si="2"/>
        <v>69.84</v>
      </c>
      <c r="M15">
        <f t="shared" si="3"/>
        <v>9506.25</v>
      </c>
      <c r="N15">
        <f t="shared" si="4"/>
        <v>57.76</v>
      </c>
      <c r="O15">
        <f t="shared" si="5"/>
        <v>51.84</v>
      </c>
      <c r="S15">
        <f t="shared" si="6"/>
        <v>28.324920000000024</v>
      </c>
      <c r="T15">
        <f t="shared" si="7"/>
        <v>117.50560000000007</v>
      </c>
      <c r="V15">
        <f t="shared" si="8"/>
        <v>47.467758000000018</v>
      </c>
      <c r="W15">
        <f t="shared" si="9"/>
        <v>330.00355599999989</v>
      </c>
      <c r="Y15">
        <f t="shared" si="10"/>
        <v>82.238949000000048</v>
      </c>
      <c r="Z15">
        <f t="shared" si="11"/>
        <v>990.54972900000018</v>
      </c>
      <c r="AE15">
        <f t="shared" si="12"/>
        <v>11.779087000000001</v>
      </c>
      <c r="AF15">
        <f t="shared" si="13"/>
        <v>10.68272</v>
      </c>
      <c r="AG15">
        <f t="shared" si="14"/>
        <v>11.157879999999999</v>
      </c>
      <c r="AH15">
        <f t="shared" si="15"/>
        <v>4.3226027535690053</v>
      </c>
      <c r="AI15">
        <f t="shared" si="16"/>
        <v>6.8277690000000071</v>
      </c>
      <c r="AK15">
        <f t="shared" si="17"/>
        <v>0.96573859840000098</v>
      </c>
      <c r="AM15">
        <f t="shared" si="18"/>
        <v>2.1254140943999982</v>
      </c>
    </row>
    <row r="16" spans="1:40" x14ac:dyDescent="0.45">
      <c r="A16">
        <v>15</v>
      </c>
      <c r="B16">
        <v>204.1</v>
      </c>
      <c r="C16">
        <v>32.9</v>
      </c>
      <c r="D16">
        <v>46</v>
      </c>
      <c r="E16">
        <v>19</v>
      </c>
      <c r="F16">
        <v>12.313000000000001</v>
      </c>
      <c r="G16">
        <v>108.34</v>
      </c>
      <c r="H16">
        <v>25.765999999999998</v>
      </c>
      <c r="I16">
        <v>38.673000000000002</v>
      </c>
      <c r="J16">
        <f t="shared" si="0"/>
        <v>3877.9</v>
      </c>
      <c r="K16">
        <f t="shared" si="1"/>
        <v>625.1</v>
      </c>
      <c r="L16">
        <f t="shared" si="2"/>
        <v>874</v>
      </c>
      <c r="M16">
        <f t="shared" si="3"/>
        <v>41656.81</v>
      </c>
      <c r="N16">
        <f t="shared" si="4"/>
        <v>1082.4099999999999</v>
      </c>
      <c r="O16">
        <f t="shared" si="5"/>
        <v>2116</v>
      </c>
      <c r="S16">
        <f t="shared" si="6"/>
        <v>640.3471199999999</v>
      </c>
      <c r="T16">
        <f t="shared" si="7"/>
        <v>9169.9775999999983</v>
      </c>
      <c r="V16">
        <f t="shared" si="8"/>
        <v>47.705058000000001</v>
      </c>
      <c r="W16">
        <f t="shared" si="9"/>
        <v>50.893956000000003</v>
      </c>
      <c r="Y16">
        <f t="shared" si="10"/>
        <v>48.995648999999986</v>
      </c>
      <c r="Z16">
        <f t="shared" si="11"/>
        <v>53.684928999999975</v>
      </c>
      <c r="AE16">
        <f t="shared" si="12"/>
        <v>17.024872999999999</v>
      </c>
      <c r="AF16">
        <f t="shared" si="13"/>
        <v>12.95213</v>
      </c>
      <c r="AG16">
        <f>10.89364+(0.0367*D16)</f>
        <v>12.58184</v>
      </c>
      <c r="AH16">
        <f t="shared" si="15"/>
        <v>3.9011266661290023</v>
      </c>
      <c r="AI16">
        <f t="shared" si="16"/>
        <v>44.715968999999994</v>
      </c>
      <c r="AK16">
        <f t="shared" si="17"/>
        <v>36.576731536899999</v>
      </c>
      <c r="AM16">
        <f t="shared" si="18"/>
        <v>41.192777785600001</v>
      </c>
    </row>
    <row r="17" spans="2:39" x14ac:dyDescent="0.45">
      <c r="P17">
        <f>SUM(P2:P16)</f>
        <v>6.9811124029508358</v>
      </c>
      <c r="Q17">
        <f>SUM(Q2:Q16)</f>
        <v>10.000659089984724</v>
      </c>
      <c r="R17">
        <f>SUM(R2:R16)</f>
        <v>10.89364051000455</v>
      </c>
      <c r="S17">
        <f>SUM(S2:S16)</f>
        <v>4666.4320000000007</v>
      </c>
      <c r="T17">
        <f>SUM(T2:T16)</f>
        <v>94818.436000000002</v>
      </c>
      <c r="U17">
        <f t="shared" ref="U17:W17" si="19">SUM(U2:U16)</f>
        <v>4.9214395394583395E-2</v>
      </c>
      <c r="V17">
        <f t="shared" si="19"/>
        <v>339.93667000000011</v>
      </c>
      <c r="W17">
        <f t="shared" si="19"/>
        <v>3787.8533399999997</v>
      </c>
      <c r="X17">
        <f t="shared" ref="X17" si="20">SUM(X2:X16)</f>
        <v>8.9743883800949942E-2</v>
      </c>
      <c r="Y17">
        <f t="shared" ref="Y17:AA17" si="21">SUM(Y2:Y16)</f>
        <v>363.27533500000015</v>
      </c>
      <c r="Z17">
        <f t="shared" si="21"/>
        <v>9898.0893349999988</v>
      </c>
      <c r="AA17">
        <f t="shared" si="21"/>
        <v>3.6701561554455316E-2</v>
      </c>
      <c r="AH17">
        <v>104.96</v>
      </c>
      <c r="AI17">
        <v>334.61</v>
      </c>
      <c r="AK17">
        <v>304.11</v>
      </c>
      <c r="AM17">
        <v>321.28399999999999</v>
      </c>
    </row>
    <row r="18" spans="2:39" x14ac:dyDescent="0.45">
      <c r="B18" t="s">
        <v>26</v>
      </c>
    </row>
    <row r="19" spans="2:39" x14ac:dyDescent="0.45">
      <c r="B19" t="s">
        <v>27</v>
      </c>
    </row>
    <row r="20" spans="2:39" x14ac:dyDescent="0.45">
      <c r="B20" t="s">
        <v>28</v>
      </c>
    </row>
    <row r="55" spans="3:3" x14ac:dyDescent="0.45">
      <c r="C55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Rastogi, Shubham (US - Bengaluru)</dc:creator>
  <cp:lastModifiedBy>Rastogi, Shubham (US - Bengaluru)</cp:lastModifiedBy>
  <dcterms:created xsi:type="dcterms:W3CDTF">2018-10-06T08:47:18Z</dcterms:created>
  <dcterms:modified xsi:type="dcterms:W3CDTF">2018-10-09T17:06:03Z</dcterms:modified>
</cp:coreProperties>
</file>