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rastogi\Desktop\"/>
    </mc:Choice>
  </mc:AlternateContent>
  <bookViews>
    <workbookView xWindow="0" yWindow="0" windowWidth="19200" windowHeight="6015" activeTab="12"/>
  </bookViews>
  <sheets>
    <sheet name="q1" sheetId="1" r:id="rId1"/>
    <sheet name="q2" sheetId="2" r:id="rId2"/>
    <sheet name="q3" sheetId="3" r:id="rId3"/>
    <sheet name="q4" sheetId="4" r:id="rId4"/>
    <sheet name="q5" sheetId="5" r:id="rId5"/>
    <sheet name="q6" sheetId="6" r:id="rId6"/>
    <sheet name="q7" sheetId="7" r:id="rId7"/>
    <sheet name="q8" sheetId="8" r:id="rId8"/>
    <sheet name="q9" sheetId="9" r:id="rId9"/>
    <sheet name="q10" sheetId="10" r:id="rId10"/>
    <sheet name="q11" sheetId="11" r:id="rId11"/>
    <sheet name="q12" sheetId="12" r:id="rId12"/>
    <sheet name="q13" sheetId="13" r:id="rId13"/>
  </sheets>
  <calcPr calcId="171027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13" l="1"/>
  <c r="L4" i="13" s="1"/>
  <c r="H4" i="13"/>
  <c r="K4" i="13" s="1"/>
  <c r="G4" i="13"/>
  <c r="J4" i="13" s="1"/>
  <c r="K3" i="13"/>
  <c r="I3" i="13"/>
  <c r="L3" i="13" s="1"/>
  <c r="H3" i="13"/>
  <c r="G3" i="13"/>
  <c r="J3" i="13" s="1"/>
  <c r="I2" i="13"/>
  <c r="L2" i="13" s="1"/>
  <c r="H2" i="13"/>
  <c r="K2" i="13" s="1"/>
  <c r="G2" i="13"/>
  <c r="J2" i="13" s="1"/>
  <c r="H4" i="12"/>
  <c r="K4" i="12" s="1"/>
  <c r="G4" i="12"/>
  <c r="J4" i="12" s="1"/>
  <c r="H3" i="12"/>
  <c r="K3" i="12" s="1"/>
  <c r="G3" i="12"/>
  <c r="J3" i="12" s="1"/>
  <c r="H2" i="12"/>
  <c r="K2" i="12" s="1"/>
  <c r="G2" i="12"/>
  <c r="J2" i="12" s="1"/>
  <c r="J3" i="11"/>
  <c r="K3" i="11"/>
  <c r="K2" i="11"/>
  <c r="J2" i="11"/>
  <c r="H3" i="11"/>
  <c r="I3" i="11"/>
  <c r="I2" i="11"/>
  <c r="H2" i="11"/>
  <c r="G3" i="11"/>
  <c r="G2" i="11"/>
  <c r="F3" i="11"/>
  <c r="F2" i="11"/>
  <c r="L3" i="10"/>
  <c r="L4" i="10"/>
  <c r="L2" i="10"/>
  <c r="J3" i="10"/>
  <c r="K3" i="10"/>
  <c r="J4" i="10"/>
  <c r="K4" i="10"/>
  <c r="K2" i="10"/>
  <c r="J2" i="10"/>
  <c r="I4" i="10"/>
  <c r="I3" i="10"/>
  <c r="I2" i="10"/>
  <c r="H2" i="10"/>
  <c r="H4" i="10"/>
  <c r="H3" i="10"/>
  <c r="G4" i="10"/>
  <c r="G3" i="10"/>
  <c r="G2" i="10"/>
  <c r="E5" i="8"/>
  <c r="E4" i="8"/>
  <c r="E3" i="8"/>
  <c r="E2" i="8"/>
  <c r="C6" i="8"/>
  <c r="B6" i="8"/>
  <c r="C5" i="8"/>
  <c r="B5" i="8"/>
  <c r="F2" i="8"/>
  <c r="G5" i="9"/>
  <c r="G4" i="9"/>
  <c r="G3" i="9"/>
  <c r="G2" i="9"/>
  <c r="F2" i="9"/>
  <c r="F3" i="9"/>
  <c r="F5" i="9"/>
  <c r="F4" i="9"/>
  <c r="E2" i="7" l="1"/>
  <c r="D3" i="7"/>
  <c r="D4" i="7"/>
  <c r="D5" i="7"/>
  <c r="D6" i="7"/>
  <c r="D7" i="7"/>
  <c r="D2" i="7"/>
  <c r="C3" i="7"/>
  <c r="C4" i="7"/>
  <c r="C5" i="7"/>
  <c r="C6" i="7"/>
  <c r="C7" i="7"/>
  <c r="C2" i="7"/>
  <c r="B2" i="6"/>
  <c r="E2" i="5"/>
  <c r="C2" i="4"/>
  <c r="C2" i="3"/>
  <c r="B2" i="4"/>
  <c r="B2" i="3"/>
  <c r="D2" i="2"/>
  <c r="C2" i="2"/>
  <c r="D2" i="1"/>
  <c r="C2" i="1"/>
</calcChain>
</file>

<file path=xl/sharedStrings.xml><?xml version="1.0" encoding="utf-8"?>
<sst xmlns="http://schemas.openxmlformats.org/spreadsheetml/2006/main" count="122" uniqueCount="105">
  <si>
    <t>sp</t>
  </si>
  <si>
    <t>t</t>
  </si>
  <si>
    <t>We reject null Hypothesis</t>
  </si>
  <si>
    <t>h1:m1!=m2</t>
  </si>
  <si>
    <t>h0:m1=m2</t>
  </si>
  <si>
    <t>df=1998</t>
  </si>
  <si>
    <t>Significance level:5%</t>
  </si>
  <si>
    <t>Duracell</t>
  </si>
  <si>
    <t>Energizer</t>
  </si>
  <si>
    <t>SP</t>
  </si>
  <si>
    <t>df=198</t>
  </si>
  <si>
    <t>we reject null hypothesis</t>
  </si>
  <si>
    <t>Population 1: Price of sugar = Rs. 27.50</t>
  </si>
  <si>
    <t>Population 2: Price of sugar = Rs. 20.00</t>
  </si>
  <si>
    <t>h0:m1-m2=0</t>
  </si>
  <si>
    <t>h1:m1-m2!=0</t>
  </si>
  <si>
    <t>significance level=5%</t>
  </si>
  <si>
    <t>df=21</t>
  </si>
  <si>
    <t>criti value=2.080</t>
  </si>
  <si>
    <t>so we reject null hypothesis</t>
  </si>
  <si>
    <t>Population 1: Before reduction</t>
  </si>
  <si>
    <t>Population 2: After reduction</t>
  </si>
  <si>
    <t>df:25</t>
  </si>
  <si>
    <t>Significance:5%</t>
  </si>
  <si>
    <t>crit value=2.060</t>
  </si>
  <si>
    <t>failed to reject the hypothesis</t>
  </si>
  <si>
    <t>h0:p1-p2=0</t>
  </si>
  <si>
    <t>h1:p1-p2!=0</t>
  </si>
  <si>
    <t>P_bar:(x1+x2)/(n1+n2)</t>
  </si>
  <si>
    <t>53+43/200=0.48</t>
  </si>
  <si>
    <t>Population 1: 1980
n1 = 1000
x1 = 53
p̂1 = 0.53
Population 2: 1985
n2 = 100
x2 = 43
p̂2= 0.43</t>
  </si>
  <si>
    <t>taking p2 as 0.43</t>
  </si>
  <si>
    <t>test-stat:p1-p2/sqrt(p-bar(1-p_bar)(1/n1+1/n2)</t>
  </si>
  <si>
    <t>with significance level of 5% we failed to reject null hypothesis</t>
  </si>
  <si>
    <t>h0:m1-m2&lt;=45</t>
  </si>
  <si>
    <t>h1:m1-m2&gt;45</t>
  </si>
  <si>
    <t>z</t>
  </si>
  <si>
    <t>Population 1: With sweepstakes</t>
  </si>
  <si>
    <t>n1 = 300</t>
  </si>
  <si>
    <t>x1 = 120</t>
  </si>
  <si>
    <t>p̂1 = 0.40</t>
  </si>
  <si>
    <t>Population 2: No sweepstakes</t>
  </si>
  <si>
    <t>n2 = 700</t>
  </si>
  <si>
    <t>x2 = 140</t>
  </si>
  <si>
    <t>p̂2= 0.20</t>
  </si>
  <si>
    <t>h0:p1-p2&lt;=0.10</t>
  </si>
  <si>
    <t>h1:p1-p2&gt;0.10</t>
  </si>
  <si>
    <t>Z-stat</t>
  </si>
  <si>
    <t xml:space="preserve">z at 1% is 2.33 </t>
  </si>
  <si>
    <t>so rejecting the null hypothesis</t>
  </si>
  <si>
    <t>Number turned up: 1, 2, 3, 4, 5, 6</t>
  </si>
  <si>
    <t>Frequency: 16, 20, 25, 14, 29, 28</t>
  </si>
  <si>
    <t>h0:dice is biased</t>
  </si>
  <si>
    <t>h1:dice is unbiased</t>
  </si>
  <si>
    <t>freq</t>
  </si>
  <si>
    <t>EF(np)</t>
  </si>
  <si>
    <t>(0bs-ef)2</t>
  </si>
  <si>
    <t>DF:5</t>
  </si>
  <si>
    <t>X2cal</t>
  </si>
  <si>
    <t>calculated value is less than observed value, so fail to rejectc null Hypothesis</t>
  </si>
  <si>
    <t xml:space="preserve">Voted </t>
  </si>
  <si>
    <t>Not voted</t>
  </si>
  <si>
    <t>Men</t>
  </si>
  <si>
    <t>Women</t>
  </si>
  <si>
    <t>chi</t>
  </si>
  <si>
    <t>DF:(2-1)*(2-1)=1</t>
  </si>
  <si>
    <t>so p value is between 0 and 1 % so we reject the null hypothesis</t>
  </si>
  <si>
    <t>Reardon</t>
  </si>
  <si>
    <t>White</t>
  </si>
  <si>
    <t xml:space="preserve">Higgins   </t>
  </si>
  <si>
    <t>Charlton</t>
  </si>
  <si>
    <t>Expected</t>
  </si>
  <si>
    <t>Expected(np)</t>
  </si>
  <si>
    <t>(O-E)^2</t>
  </si>
  <si>
    <t>(o-E)^2/E</t>
  </si>
  <si>
    <t>DF=(4-1)=3</t>
  </si>
  <si>
    <t>Significance level=5 %</t>
  </si>
  <si>
    <t>Chi table value=7.82</t>
  </si>
  <si>
    <t>Our obtained Chi-Square value 14.96 &gt;7.82,
 and so we conclude that people do not prefer candidate equally</t>
  </si>
  <si>
    <t>Chi</t>
  </si>
  <si>
    <t>(o-E)^2</t>
  </si>
  <si>
    <t>A</t>
  </si>
  <si>
    <t>B</t>
  </si>
  <si>
    <t>C</t>
  </si>
  <si>
    <t>Expected Table</t>
  </si>
  <si>
    <t>DF=(3-1)*(3-1)=4</t>
  </si>
  <si>
    <t>Cirtical value at .01 significnce level and df 4 is 13.28 which is less than our calculated value</t>
  </si>
  <si>
    <t>So there is no signficant relationship.</t>
  </si>
  <si>
    <t>confirm</t>
  </si>
  <si>
    <t>no confirm</t>
  </si>
  <si>
    <t>support</t>
  </si>
  <si>
    <t>no support</t>
  </si>
  <si>
    <t xml:space="preserve">(|o-E|-0.5)^2 </t>
  </si>
  <si>
    <t>(|o-E|-0.5)^2 /E</t>
  </si>
  <si>
    <t>DF =1</t>
  </si>
  <si>
    <t>Calclated chi value is bigger than chi table value at .01 significance level at df 1(6.63) ,so there is difference between support and no support</t>
  </si>
  <si>
    <t>Short</t>
  </si>
  <si>
    <t>Tall</t>
  </si>
  <si>
    <t>DF:(3-1)*(2-1)=2</t>
  </si>
  <si>
    <t>10.712 is bigger than critical value at df 2 at significance level .01.We conclude that there is a relationship between height and leadership.</t>
  </si>
  <si>
    <t>Married</t>
  </si>
  <si>
    <t>at significance level 1% =13.28</t>
  </si>
  <si>
    <t xml:space="preserve">So our calculated value is way greater than at 1% .So we conclude there is some dependency between marital and job </t>
  </si>
  <si>
    <t>Widowed</t>
  </si>
  <si>
    <t>Never 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</si>
</sst>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10" fontId="1" fillId="0" borderId="0" xfId="1" applyNumberFormat="1"/>
    <xf numFmtId="0" fontId="1" fillId="0" borderId="0" xfId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A6" sqref="A6:A8"/>
    </sheetView>
  </sheetViews>
  <sheetFormatPr defaultRowHeight="14.25" x14ac:dyDescent="0.45"/>
  <cols>
    <col min="1" max="1" width="17.19921875" bestFit="1" customWidth="1"/>
    <col min="3" max="3" width="23" customWidth="1"/>
  </cols>
  <sheetData>
    <row r="1" spans="1:4" x14ac:dyDescent="0.45">
      <c r="A1">
        <v>1200</v>
      </c>
      <c r="B1">
        <v>800</v>
      </c>
      <c r="C1" t="s">
        <v>0</v>
      </c>
      <c r="D1" t="s">
        <v>1</v>
      </c>
    </row>
    <row r="2" spans="1:4" x14ac:dyDescent="0.45">
      <c r="A2">
        <v>452</v>
      </c>
      <c r="B2">
        <v>523</v>
      </c>
      <c r="C2">
        <f>SQRT((((A1-1)*(A3^2)) +((B1-1)*(B3^2)))/(A1+B1-2))</f>
        <v>201.63698314786643</v>
      </c>
      <c r="D2">
        <f>(A2-B2)/(SQRT((1/A1)+(1/B1))*C2)</f>
        <v>-7.7145176397226374</v>
      </c>
    </row>
    <row r="3" spans="1:4" x14ac:dyDescent="0.45">
      <c r="A3">
        <v>212</v>
      </c>
      <c r="B3">
        <v>185</v>
      </c>
    </row>
    <row r="5" spans="1:4" x14ac:dyDescent="0.45">
      <c r="C5" t="s">
        <v>2</v>
      </c>
    </row>
    <row r="6" spans="1:4" x14ac:dyDescent="0.45">
      <c r="A6" t="s">
        <v>4</v>
      </c>
    </row>
    <row r="7" spans="1:4" x14ac:dyDescent="0.45">
      <c r="A7" t="s">
        <v>3</v>
      </c>
    </row>
    <row r="8" spans="1:4" x14ac:dyDescent="0.45">
      <c r="A8" t="s">
        <v>5</v>
      </c>
    </row>
    <row r="9" spans="1:4" x14ac:dyDescent="0.45">
      <c r="A9" t="s">
        <v>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sqref="A1:M5"/>
    </sheetView>
  </sheetViews>
  <sheetFormatPr defaultRowHeight="12.75" x14ac:dyDescent="0.35"/>
  <cols>
    <col min="1" max="1" width="14.73046875" style="1" bestFit="1" customWidth="1"/>
    <col min="2" max="16384" width="9.06640625" style="1"/>
  </cols>
  <sheetData>
    <row r="1" spans="1:13" x14ac:dyDescent="0.35">
      <c r="A1" s="1" t="s">
        <v>81</v>
      </c>
      <c r="B1" s="1" t="s">
        <v>82</v>
      </c>
      <c r="C1" s="1" t="s">
        <v>83</v>
      </c>
      <c r="G1" s="1" t="s">
        <v>84</v>
      </c>
      <c r="J1" s="1" t="s">
        <v>74</v>
      </c>
      <c r="M1" s="1" t="s">
        <v>64</v>
      </c>
    </row>
    <row r="2" spans="1:13" x14ac:dyDescent="0.35">
      <c r="A2" s="1">
        <v>18</v>
      </c>
      <c r="B2" s="1">
        <v>22</v>
      </c>
      <c r="C2" s="1">
        <v>20</v>
      </c>
      <c r="D2" s="1">
        <v>60</v>
      </c>
      <c r="G2" s="1">
        <f>(A5*D2)/D5</f>
        <v>12</v>
      </c>
      <c r="H2" s="1">
        <f>(B5*D2)/D5</f>
        <v>18</v>
      </c>
      <c r="I2" s="1">
        <f>(C5*D2)/D5</f>
        <v>30</v>
      </c>
      <c r="J2" s="1">
        <f>(A2-G2)^2/G2</f>
        <v>3</v>
      </c>
      <c r="K2" s="1">
        <f>(B2-H2)^2/H2</f>
        <v>0.88888888888888884</v>
      </c>
      <c r="L2" s="1">
        <f>(C2-I2)^2/I2</f>
        <v>3.3333333333333335</v>
      </c>
      <c r="M2" s="1">
        <v>29.6</v>
      </c>
    </row>
    <row r="3" spans="1:13" x14ac:dyDescent="0.35">
      <c r="A3" s="1">
        <v>2</v>
      </c>
      <c r="B3" s="1">
        <v>28</v>
      </c>
      <c r="C3" s="1">
        <v>40</v>
      </c>
      <c r="D3" s="1">
        <v>70</v>
      </c>
      <c r="G3" s="1">
        <f>(A5*D3)/D5</f>
        <v>14</v>
      </c>
      <c r="H3" s="1">
        <f>(B5*D3)/D5</f>
        <v>21</v>
      </c>
      <c r="I3" s="1">
        <f>(C5*D3)/D5</f>
        <v>35</v>
      </c>
      <c r="J3" s="1">
        <f t="shared" ref="J3:J4" si="0">(A3-G3)^2/G3</f>
        <v>10.285714285714286</v>
      </c>
      <c r="K3" s="1">
        <f t="shared" ref="K3:K4" si="1">(B3-H3)^2/H3</f>
        <v>2.3333333333333335</v>
      </c>
      <c r="L3" s="1">
        <f t="shared" ref="L3:L4" si="2">(C3-I3)^2/I3</f>
        <v>0.7142857142857143</v>
      </c>
    </row>
    <row r="4" spans="1:13" x14ac:dyDescent="0.35">
      <c r="A4" s="1">
        <v>20</v>
      </c>
      <c r="B4" s="1">
        <v>10</v>
      </c>
      <c r="C4" s="1">
        <v>40</v>
      </c>
      <c r="D4" s="1">
        <v>70</v>
      </c>
      <c r="G4" s="1">
        <f>(A5*D4)/D5</f>
        <v>14</v>
      </c>
      <c r="H4" s="1">
        <f>(B5*D4)/D5</f>
        <v>21</v>
      </c>
      <c r="I4" s="1">
        <f>(C5*D4)/D5</f>
        <v>35</v>
      </c>
      <c r="J4" s="1">
        <f t="shared" si="0"/>
        <v>2.5714285714285716</v>
      </c>
      <c r="K4" s="1">
        <f t="shared" si="1"/>
        <v>5.7619047619047619</v>
      </c>
      <c r="L4" s="1">
        <f t="shared" si="2"/>
        <v>0.7142857142857143</v>
      </c>
    </row>
    <row r="5" spans="1:13" x14ac:dyDescent="0.35">
      <c r="A5" s="1">
        <v>40</v>
      </c>
      <c r="B5" s="1">
        <v>60</v>
      </c>
      <c r="C5" s="1">
        <v>100</v>
      </c>
      <c r="D5" s="1">
        <v>200</v>
      </c>
    </row>
    <row r="8" spans="1:13" x14ac:dyDescent="0.35">
      <c r="A8" s="1" t="s">
        <v>85</v>
      </c>
    </row>
    <row r="10" spans="1:13" x14ac:dyDescent="0.35">
      <c r="A10" s="1" t="s">
        <v>86</v>
      </c>
    </row>
    <row r="11" spans="1:13" x14ac:dyDescent="0.35">
      <c r="A11" s="1" t="s">
        <v>87</v>
      </c>
    </row>
  </sheetData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workbookViewId="0">
      <selection activeCell="F15" sqref="F15"/>
    </sheetView>
  </sheetViews>
  <sheetFormatPr defaultRowHeight="12.75" x14ac:dyDescent="0.35"/>
  <cols>
    <col min="1" max="7" width="9.06640625" style="1"/>
    <col min="8" max="8" width="15.53125" style="1" customWidth="1"/>
    <col min="9" max="16384" width="9.06640625" style="1"/>
  </cols>
  <sheetData>
    <row r="1" spans="1:12" x14ac:dyDescent="0.35">
      <c r="B1" s="1" t="s">
        <v>90</v>
      </c>
      <c r="C1" s="1" t="s">
        <v>91</v>
      </c>
      <c r="F1" s="1" t="s">
        <v>71</v>
      </c>
      <c r="H1" s="1" t="s">
        <v>92</v>
      </c>
      <c r="J1" s="1" t="s">
        <v>93</v>
      </c>
      <c r="L1" s="1" t="s">
        <v>64</v>
      </c>
    </row>
    <row r="2" spans="1:12" x14ac:dyDescent="0.35">
      <c r="A2" s="1" t="s">
        <v>88</v>
      </c>
      <c r="B2" s="1">
        <v>18</v>
      </c>
      <c r="C2" s="1">
        <v>40</v>
      </c>
      <c r="D2" s="1">
        <v>58</v>
      </c>
      <c r="F2" s="1">
        <f>(B4*D2)/D4</f>
        <v>29</v>
      </c>
      <c r="G2" s="1">
        <f>(C4*D2)/D4</f>
        <v>29</v>
      </c>
      <c r="H2" s="1">
        <f>(ABS(B2-F2)-0.5)^2</f>
        <v>110.25</v>
      </c>
      <c r="I2" s="1">
        <f>(ABS(C2-G2)-0.5)^2</f>
        <v>110.25</v>
      </c>
      <c r="J2" s="1">
        <f>(H2/F2)</f>
        <v>3.8017241379310347</v>
      </c>
      <c r="K2" s="1">
        <f>(I2/G2)</f>
        <v>3.8017241379310347</v>
      </c>
      <c r="L2" s="1">
        <v>18.100000000000001</v>
      </c>
    </row>
    <row r="3" spans="1:12" x14ac:dyDescent="0.35">
      <c r="A3" s="1" t="s">
        <v>89</v>
      </c>
      <c r="B3" s="1">
        <v>32</v>
      </c>
      <c r="C3" s="1">
        <v>10</v>
      </c>
      <c r="D3" s="1">
        <v>42</v>
      </c>
      <c r="F3" s="1">
        <f>(B4*D3)/D4</f>
        <v>21</v>
      </c>
      <c r="G3" s="1">
        <f>(C4*D3)/D4</f>
        <v>21</v>
      </c>
      <c r="H3" s="1">
        <f>(ABS(B3-F3)-0.5)^2</f>
        <v>110.25</v>
      </c>
      <c r="I3" s="1">
        <f>(ABS(C3-G3)-0.5)^2</f>
        <v>110.25</v>
      </c>
      <c r="J3" s="1">
        <f>(H3/F3)</f>
        <v>5.25</v>
      </c>
      <c r="K3" s="1">
        <f>(I3/G3)</f>
        <v>5.25</v>
      </c>
    </row>
    <row r="4" spans="1:12" x14ac:dyDescent="0.35">
      <c r="B4" s="1">
        <v>50</v>
      </c>
      <c r="C4" s="1">
        <v>50</v>
      </c>
      <c r="D4" s="1">
        <v>100</v>
      </c>
    </row>
    <row r="6" spans="1:12" x14ac:dyDescent="0.35">
      <c r="A6" s="1" t="s">
        <v>94</v>
      </c>
    </row>
    <row r="7" spans="1:12" x14ac:dyDescent="0.35">
      <c r="A7" s="1" t="s">
        <v>95</v>
      </c>
    </row>
  </sheetData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workbookViewId="0">
      <selection activeCell="J16" sqref="J16"/>
    </sheetView>
  </sheetViews>
  <sheetFormatPr defaultRowHeight="12.75" x14ac:dyDescent="0.35"/>
  <cols>
    <col min="1" max="16384" width="9.06640625" style="1"/>
  </cols>
  <sheetData>
    <row r="1" spans="1:12" x14ac:dyDescent="0.35">
      <c r="A1" s="1" t="s">
        <v>96</v>
      </c>
      <c r="B1" s="1" t="s">
        <v>97</v>
      </c>
      <c r="G1" s="1" t="s">
        <v>84</v>
      </c>
      <c r="J1" s="1" t="s">
        <v>74</v>
      </c>
      <c r="L1" s="1" t="s">
        <v>79</v>
      </c>
    </row>
    <row r="2" spans="1:12" x14ac:dyDescent="0.35">
      <c r="A2" s="1">
        <v>12</v>
      </c>
      <c r="B2" s="1">
        <v>32</v>
      </c>
      <c r="D2" s="1">
        <v>44</v>
      </c>
      <c r="G2" s="1">
        <f>(A5*D2)/D5</f>
        <v>19.91578947368421</v>
      </c>
      <c r="H2" s="1">
        <f>(B5*D2)/D5</f>
        <v>24.08421052631579</v>
      </c>
      <c r="J2" s="1">
        <f>(A2-G2)^2/G2</f>
        <v>3.1462334483142316</v>
      </c>
      <c r="K2" s="1">
        <f>(B2-H2)^2/H2</f>
        <v>2.6016930437983068</v>
      </c>
      <c r="L2" s="1">
        <v>10.712</v>
      </c>
    </row>
    <row r="3" spans="1:12" x14ac:dyDescent="0.35">
      <c r="A3" s="1">
        <v>22</v>
      </c>
      <c r="B3" s="1">
        <v>14</v>
      </c>
      <c r="D3" s="1">
        <v>36</v>
      </c>
      <c r="G3" s="1">
        <f>(A5*D3)/D5</f>
        <v>16.294736842105262</v>
      </c>
      <c r="H3" s="1">
        <f>(B5*D3)/D5</f>
        <v>19.705263157894738</v>
      </c>
      <c r="J3" s="1">
        <f t="shared" ref="J3:L4" si="0">(A3-G3)^2/G3</f>
        <v>1.9975792193662461</v>
      </c>
      <c r="K3" s="1">
        <f t="shared" si="0"/>
        <v>1.651844354475934</v>
      </c>
    </row>
    <row r="4" spans="1:12" x14ac:dyDescent="0.35">
      <c r="A4" s="1">
        <v>9</v>
      </c>
      <c r="B4" s="1">
        <v>6</v>
      </c>
      <c r="D4" s="1">
        <v>15</v>
      </c>
      <c r="G4" s="1">
        <f>(A5*D4)/D5</f>
        <v>6.7894736842105265</v>
      </c>
      <c r="H4" s="1">
        <f>(B5*D4)/D5</f>
        <v>8.2105263157894743</v>
      </c>
      <c r="J4" s="1">
        <f t="shared" si="0"/>
        <v>0.71970624235006098</v>
      </c>
      <c r="K4" s="1">
        <f t="shared" si="0"/>
        <v>0.59514170040485859</v>
      </c>
    </row>
    <row r="5" spans="1:12" x14ac:dyDescent="0.35">
      <c r="A5" s="1">
        <v>43</v>
      </c>
      <c r="B5" s="1">
        <v>52</v>
      </c>
      <c r="D5" s="1">
        <v>95</v>
      </c>
    </row>
    <row r="8" spans="1:12" x14ac:dyDescent="0.35">
      <c r="A8" s="1" t="s">
        <v>98</v>
      </c>
    </row>
    <row r="10" spans="1:12" x14ac:dyDescent="0.35">
      <c r="B10" s="1" t="s">
        <v>99</v>
      </c>
    </row>
  </sheetData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tabSelected="1" workbookViewId="0">
      <selection activeCell="C1" sqref="C1"/>
    </sheetView>
  </sheetViews>
  <sheetFormatPr defaultRowHeight="12.75" x14ac:dyDescent="0.35"/>
  <cols>
    <col min="1" max="16384" width="9.06640625" style="1"/>
  </cols>
  <sheetData>
    <row r="1" spans="1:13" x14ac:dyDescent="0.35">
      <c r="A1" s="1" t="s">
        <v>100</v>
      </c>
      <c r="B1" s="1" t="s">
        <v>103</v>
      </c>
      <c r="C1" s="1" t="s">
        <v>104</v>
      </c>
      <c r="G1" s="1" t="s">
        <v>84</v>
      </c>
      <c r="J1" s="1" t="s">
        <v>74</v>
      </c>
      <c r="M1" s="1" t="s">
        <v>64</v>
      </c>
    </row>
    <row r="2" spans="1:13" x14ac:dyDescent="0.35">
      <c r="A2" s="1">
        <v>679</v>
      </c>
      <c r="B2" s="1">
        <v>103</v>
      </c>
      <c r="C2" s="1">
        <v>114</v>
      </c>
      <c r="D2" s="1">
        <v>896</v>
      </c>
      <c r="G2" s="1">
        <f>(A5*D2)/D5</f>
        <v>654.06331471135945</v>
      </c>
      <c r="H2" s="1">
        <f>(B5*D2)/D5</f>
        <v>109.28864059590316</v>
      </c>
      <c r="I2" s="1">
        <f>(C5*D2)/D5</f>
        <v>132.64804469273744</v>
      </c>
      <c r="J2" s="1">
        <f>(A2-G2)^2/G2</f>
        <v>0.95073100600225735</v>
      </c>
      <c r="K2" s="1">
        <f>(B2-H2)^2/H2</f>
        <v>0.36185828946914117</v>
      </c>
      <c r="L2" s="1">
        <f>(C2-I2)^2/I2</f>
        <v>2.6215959056754392</v>
      </c>
      <c r="M2" s="1">
        <v>31.61</v>
      </c>
    </row>
    <row r="3" spans="1:13" x14ac:dyDescent="0.35">
      <c r="A3" s="1">
        <v>63</v>
      </c>
      <c r="B3" s="1">
        <v>10</v>
      </c>
      <c r="C3" s="1">
        <v>20</v>
      </c>
      <c r="D3" s="1">
        <v>93</v>
      </c>
      <c r="G3" s="1">
        <f>(A5*D3)/D5</f>
        <v>67.888268156424587</v>
      </c>
      <c r="H3" s="1">
        <f>(B5*D3)/D5</f>
        <v>11.343575418994414</v>
      </c>
      <c r="I3" s="1">
        <f>(C5*D3)/D5</f>
        <v>13.768156424581006</v>
      </c>
      <c r="J3" s="1">
        <f t="shared" ref="J3:L4" si="0">(A3-G3)^2/G3</f>
        <v>0.35197783384393672</v>
      </c>
      <c r="K3" s="1">
        <f t="shared" si="0"/>
        <v>0.15913808828769102</v>
      </c>
      <c r="L3" s="1">
        <f t="shared" si="0"/>
        <v>2.8207025799877812</v>
      </c>
    </row>
    <row r="4" spans="1:13" x14ac:dyDescent="0.35">
      <c r="A4" s="1">
        <v>42</v>
      </c>
      <c r="B4" s="1">
        <v>18</v>
      </c>
      <c r="C4" s="1">
        <v>25</v>
      </c>
      <c r="D4" s="1">
        <v>85</v>
      </c>
      <c r="G4" s="1">
        <f>(A5*D4)/D5</f>
        <v>62.048417132216017</v>
      </c>
      <c r="H4" s="1">
        <f>(B5*D4)/D5</f>
        <v>10.36778398510242</v>
      </c>
      <c r="I4" s="1">
        <f>(C5*D4)/D5</f>
        <v>12.583798882681565</v>
      </c>
      <c r="J4" s="1">
        <f t="shared" si="0"/>
        <v>6.4778288969218982</v>
      </c>
      <c r="K4" s="1">
        <f t="shared" si="0"/>
        <v>5.6184350852371319</v>
      </c>
      <c r="L4" s="1">
        <f t="shared" si="0"/>
        <v>12.250835508652704</v>
      </c>
    </row>
    <row r="5" spans="1:13" x14ac:dyDescent="0.35">
      <c r="A5" s="1">
        <v>784</v>
      </c>
      <c r="B5" s="1">
        <v>131</v>
      </c>
      <c r="C5" s="1">
        <v>159</v>
      </c>
      <c r="D5" s="1">
        <v>1074</v>
      </c>
    </row>
    <row r="7" spans="1:13" x14ac:dyDescent="0.35">
      <c r="A7" s="1" t="s">
        <v>85</v>
      </c>
    </row>
    <row r="8" spans="1:13" x14ac:dyDescent="0.35">
      <c r="A8" s="1" t="s">
        <v>101</v>
      </c>
    </row>
    <row r="10" spans="1:13" x14ac:dyDescent="0.35">
      <c r="B10" s="1" t="s">
        <v>102</v>
      </c>
    </row>
  </sheetData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3" sqref="D3"/>
    </sheetView>
  </sheetViews>
  <sheetFormatPr defaultRowHeight="12.75" x14ac:dyDescent="0.35"/>
  <cols>
    <col min="1" max="1" width="10.73046875" style="1" customWidth="1"/>
    <col min="2" max="2" width="9.06640625" style="1"/>
    <col min="3" max="3" width="20.73046875" style="1" bestFit="1" customWidth="1"/>
    <col min="4" max="16384" width="9.06640625" style="1"/>
  </cols>
  <sheetData>
    <row r="1" spans="1:4" x14ac:dyDescent="0.35">
      <c r="A1" s="1" t="s">
        <v>7</v>
      </c>
      <c r="B1" s="1" t="s">
        <v>8</v>
      </c>
      <c r="C1" s="1" t="s">
        <v>9</v>
      </c>
      <c r="D1" s="1" t="s">
        <v>36</v>
      </c>
    </row>
    <row r="2" spans="1:4" x14ac:dyDescent="0.35">
      <c r="A2" s="1">
        <v>100</v>
      </c>
      <c r="B2" s="1">
        <v>100</v>
      </c>
      <c r="C2" s="1">
        <f>SQRT((((A2-1)*(A4^2)) +((B2-1)*(B4^2)))/(A2+B2-2))</f>
        <v>75.976970194921563</v>
      </c>
      <c r="D2" s="1">
        <f>((A3-B3)-45)/(SQRT((1/A2)+(1/B2))*C2)</f>
        <v>0.8376171113894072</v>
      </c>
    </row>
    <row r="3" spans="1:4" x14ac:dyDescent="0.35">
      <c r="A3" s="1">
        <v>308</v>
      </c>
      <c r="B3" s="1">
        <v>254</v>
      </c>
    </row>
    <row r="4" spans="1:4" x14ac:dyDescent="0.35">
      <c r="A4" s="1">
        <v>84</v>
      </c>
      <c r="B4" s="1">
        <v>67</v>
      </c>
    </row>
    <row r="7" spans="1:4" ht="14.25" x14ac:dyDescent="0.45">
      <c r="A7" t="s">
        <v>34</v>
      </c>
      <c r="C7" s="1" t="s">
        <v>11</v>
      </c>
    </row>
    <row r="8" spans="1:4" ht="14.25" x14ac:dyDescent="0.45">
      <c r="A8" t="s">
        <v>35</v>
      </c>
    </row>
    <row r="9" spans="1:4" ht="14.25" x14ac:dyDescent="0.45">
      <c r="A9" t="s">
        <v>10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A11" sqref="A11:A12"/>
    </sheetView>
  </sheetViews>
  <sheetFormatPr defaultRowHeight="12.75" x14ac:dyDescent="0.35"/>
  <cols>
    <col min="1" max="1" width="33.33203125" style="1" bestFit="1" customWidth="1"/>
    <col min="2" max="2" width="23.265625" style="1" bestFit="1" customWidth="1"/>
    <col min="3" max="16384" width="9.06640625" style="1"/>
  </cols>
  <sheetData>
    <row r="1" spans="1:3" x14ac:dyDescent="0.35">
      <c r="A1" s="1" t="s">
        <v>12</v>
      </c>
      <c r="B1" s="1" t="s">
        <v>0</v>
      </c>
      <c r="C1" s="1" t="s">
        <v>1</v>
      </c>
    </row>
    <row r="2" spans="1:3" x14ac:dyDescent="0.35">
      <c r="A2" s="1">
        <v>14</v>
      </c>
      <c r="B2" s="1">
        <f>SQRT((((A2-1)*(A4^2)) +((A7-1)*(A9^2)))/(A2+A7-2))</f>
        <v>1.1629191512658791E-3</v>
      </c>
      <c r="C2" s="1">
        <f>((A3-A8))/(SQRT((1/A2)+(1/A7))*B2)</f>
        <v>2.1535532238741601</v>
      </c>
    </row>
    <row r="3" spans="1:3" x14ac:dyDescent="0.35">
      <c r="A3" s="2">
        <v>3.1700000000000001E-3</v>
      </c>
    </row>
    <row r="4" spans="1:3" x14ac:dyDescent="0.35">
      <c r="A4" s="2">
        <v>1.1999999999999999E-3</v>
      </c>
    </row>
    <row r="6" spans="1:3" x14ac:dyDescent="0.35">
      <c r="A6" s="1" t="s">
        <v>13</v>
      </c>
    </row>
    <row r="7" spans="1:3" x14ac:dyDescent="0.35">
      <c r="A7" s="1">
        <v>9</v>
      </c>
    </row>
    <row r="8" spans="1:3" x14ac:dyDescent="0.35">
      <c r="A8" s="2">
        <v>2.0999999999999999E-3</v>
      </c>
    </row>
    <row r="9" spans="1:3" x14ac:dyDescent="0.35">
      <c r="A9" s="2">
        <v>1.1000000000000001E-3</v>
      </c>
    </row>
    <row r="11" spans="1:3" x14ac:dyDescent="0.35">
      <c r="A11" s="1" t="s">
        <v>14</v>
      </c>
    </row>
    <row r="12" spans="1:3" x14ac:dyDescent="0.35">
      <c r="A12" s="1" t="s">
        <v>15</v>
      </c>
    </row>
    <row r="13" spans="1:3" x14ac:dyDescent="0.35">
      <c r="A13" s="1" t="s">
        <v>16</v>
      </c>
    </row>
    <row r="14" spans="1:3" x14ac:dyDescent="0.35">
      <c r="A14" s="1" t="s">
        <v>17</v>
      </c>
    </row>
    <row r="15" spans="1:3" x14ac:dyDescent="0.35">
      <c r="A15" s="1" t="s">
        <v>18</v>
      </c>
      <c r="B15" s="1" t="s">
        <v>19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workbookViewId="0">
      <selection activeCell="E14" sqref="E14"/>
    </sheetView>
  </sheetViews>
  <sheetFormatPr defaultRowHeight="12.75" x14ac:dyDescent="0.35"/>
  <cols>
    <col min="1" max="1" width="25.33203125" style="1" bestFit="1" customWidth="1"/>
    <col min="2" max="2" width="9.06640625" style="1"/>
    <col min="3" max="3" width="24.59765625" style="1" bestFit="1" customWidth="1"/>
    <col min="4" max="16384" width="9.06640625" style="1"/>
  </cols>
  <sheetData>
    <row r="1" spans="1:3" x14ac:dyDescent="0.35">
      <c r="A1" s="1" t="s">
        <v>20</v>
      </c>
      <c r="B1" s="1" t="s">
        <v>0</v>
      </c>
      <c r="C1" s="1" t="s">
        <v>1</v>
      </c>
    </row>
    <row r="2" spans="1:3" x14ac:dyDescent="0.35">
      <c r="A2" s="1">
        <v>15</v>
      </c>
      <c r="B2" s="1">
        <f>SQRT((((A2-1)*(A4^2)) +((A6-1)*(A8^2)))/(A2+A6-2))</f>
        <v>771.90349137699855</v>
      </c>
      <c r="C2" s="1">
        <f>((A3-A7))/(SQRT((1/A2)+(1/A6))*B2)</f>
        <v>-0.90983003439904586</v>
      </c>
    </row>
    <row r="3" spans="1:3" x14ac:dyDescent="0.35">
      <c r="A3" s="1">
        <v>6598</v>
      </c>
    </row>
    <row r="4" spans="1:3" x14ac:dyDescent="0.35">
      <c r="A4" s="1">
        <v>844</v>
      </c>
    </row>
    <row r="5" spans="1:3" x14ac:dyDescent="0.35">
      <c r="A5" s="1" t="s">
        <v>21</v>
      </c>
    </row>
    <row r="6" spans="1:3" x14ac:dyDescent="0.35">
      <c r="A6" s="1">
        <v>12</v>
      </c>
    </row>
    <row r="7" spans="1:3" x14ac:dyDescent="0.35">
      <c r="A7" s="1">
        <v>6870</v>
      </c>
    </row>
    <row r="8" spans="1:3" x14ac:dyDescent="0.35">
      <c r="A8" s="1">
        <v>669</v>
      </c>
    </row>
    <row r="10" spans="1:3" x14ac:dyDescent="0.35">
      <c r="A10" s="1" t="s">
        <v>22</v>
      </c>
    </row>
    <row r="11" spans="1:3" x14ac:dyDescent="0.35">
      <c r="A11" s="1" t="s">
        <v>23</v>
      </c>
      <c r="C11" s="1" t="s">
        <v>25</v>
      </c>
    </row>
    <row r="12" spans="1:3" x14ac:dyDescent="0.35">
      <c r="A12" s="1" t="s">
        <v>24</v>
      </c>
    </row>
    <row r="13" spans="1:3" x14ac:dyDescent="0.35">
      <c r="A13" s="1" t="s">
        <v>14</v>
      </c>
    </row>
    <row r="14" spans="1:3" x14ac:dyDescent="0.35">
      <c r="A14" s="1" t="s">
        <v>15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workbookViewId="0">
      <selection activeCell="E7" sqref="E7"/>
    </sheetView>
  </sheetViews>
  <sheetFormatPr defaultRowHeight="12.75" x14ac:dyDescent="0.35"/>
  <cols>
    <col min="1" max="1" width="17.19921875" style="1" customWidth="1"/>
    <col min="2" max="2" width="9.9296875" style="1" bestFit="1" customWidth="1"/>
    <col min="3" max="3" width="51.19921875" style="1" bestFit="1" customWidth="1"/>
    <col min="4" max="4" width="18.796875" style="1" bestFit="1" customWidth="1"/>
    <col min="5" max="5" width="34.9296875" style="1" bestFit="1" customWidth="1"/>
    <col min="6" max="16384" width="9.06640625" style="1"/>
  </cols>
  <sheetData>
    <row r="1" spans="1:5" ht="114.75" x14ac:dyDescent="0.35">
      <c r="A1" s="3" t="s">
        <v>30</v>
      </c>
      <c r="B1" s="1" t="s">
        <v>26</v>
      </c>
      <c r="C1" s="1" t="s">
        <v>27</v>
      </c>
      <c r="D1" s="1" t="s">
        <v>28</v>
      </c>
      <c r="E1" s="1" t="s">
        <v>32</v>
      </c>
    </row>
    <row r="2" spans="1:5" x14ac:dyDescent="0.35">
      <c r="D2" s="1" t="s">
        <v>29</v>
      </c>
      <c r="E2" s="1">
        <f>(0.53-0.43)/SQRT((0.48*(0.52)*(0.01+0.01)))</f>
        <v>1.4153462926807452</v>
      </c>
    </row>
    <row r="5" spans="1:5" x14ac:dyDescent="0.35">
      <c r="A5" s="1" t="s">
        <v>31</v>
      </c>
    </row>
    <row r="6" spans="1:5" x14ac:dyDescent="0.35">
      <c r="C6" s="1" t="s">
        <v>33</v>
      </c>
    </row>
  </sheetData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3" sqref="B13"/>
    </sheetView>
  </sheetViews>
  <sheetFormatPr defaultRowHeight="12.75" x14ac:dyDescent="0.35"/>
  <cols>
    <col min="1" max="1" width="26.9296875" style="1" bestFit="1" customWidth="1"/>
    <col min="2" max="2" width="24.59765625" style="1" customWidth="1"/>
    <col min="3" max="16384" width="9.06640625" style="1"/>
  </cols>
  <sheetData>
    <row r="1" spans="1:2" x14ac:dyDescent="0.35">
      <c r="A1" s="1" t="s">
        <v>37</v>
      </c>
      <c r="B1" s="1" t="s">
        <v>47</v>
      </c>
    </row>
    <row r="2" spans="1:2" x14ac:dyDescent="0.35">
      <c r="A2" s="1" t="s">
        <v>38</v>
      </c>
      <c r="B2" s="1">
        <f>((0.4-0.2)-0.1)/SQRT(((0.4*0.6)/300)+(0.2*0.8)/700)</f>
        <v>3.1180478223116177</v>
      </c>
    </row>
    <row r="3" spans="1:2" x14ac:dyDescent="0.35">
      <c r="A3" s="1" t="s">
        <v>39</v>
      </c>
    </row>
    <row r="4" spans="1:2" x14ac:dyDescent="0.35">
      <c r="A4" s="1" t="s">
        <v>40</v>
      </c>
    </row>
    <row r="5" spans="1:2" x14ac:dyDescent="0.35">
      <c r="A5" s="1" t="s">
        <v>41</v>
      </c>
    </row>
    <row r="6" spans="1:2" x14ac:dyDescent="0.35">
      <c r="A6" s="1" t="s">
        <v>42</v>
      </c>
    </row>
    <row r="7" spans="1:2" x14ac:dyDescent="0.35">
      <c r="A7" s="1" t="s">
        <v>43</v>
      </c>
    </row>
    <row r="8" spans="1:2" x14ac:dyDescent="0.35">
      <c r="A8" s="1" t="s">
        <v>44</v>
      </c>
    </row>
    <row r="10" spans="1:2" x14ac:dyDescent="0.35">
      <c r="A10" s="1" t="s">
        <v>45</v>
      </c>
    </row>
    <row r="11" spans="1:2" x14ac:dyDescent="0.35">
      <c r="A11" s="1" t="s">
        <v>46</v>
      </c>
    </row>
    <row r="13" spans="1:2" x14ac:dyDescent="0.35">
      <c r="A13" s="1" t="s">
        <v>48</v>
      </c>
      <c r="B13" s="1" t="s">
        <v>49</v>
      </c>
    </row>
  </sheetData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3" sqref="B13"/>
    </sheetView>
  </sheetViews>
  <sheetFormatPr defaultRowHeight="12.75" x14ac:dyDescent="0.35"/>
  <cols>
    <col min="1" max="1" width="28" style="1" bestFit="1" customWidth="1"/>
    <col min="2" max="16384" width="9.06640625" style="1"/>
  </cols>
  <sheetData>
    <row r="1" spans="1:5" x14ac:dyDescent="0.35">
      <c r="A1" s="1" t="s">
        <v>50</v>
      </c>
      <c r="B1" s="1" t="s">
        <v>54</v>
      </c>
      <c r="C1" s="1" t="s">
        <v>55</v>
      </c>
      <c r="D1" s="1" t="s">
        <v>56</v>
      </c>
      <c r="E1" s="1" t="s">
        <v>58</v>
      </c>
    </row>
    <row r="2" spans="1:5" x14ac:dyDescent="0.35">
      <c r="A2" s="1" t="s">
        <v>51</v>
      </c>
      <c r="B2" s="1">
        <v>16</v>
      </c>
      <c r="C2" s="1">
        <f>(132*1/6)</f>
        <v>22</v>
      </c>
      <c r="D2" s="1">
        <f>(B2-C2)^2</f>
        <v>36</v>
      </c>
      <c r="E2" s="1">
        <f>(D8/22)</f>
        <v>9</v>
      </c>
    </row>
    <row r="3" spans="1:5" x14ac:dyDescent="0.35">
      <c r="B3" s="1">
        <v>20</v>
      </c>
      <c r="C3" s="1">
        <f t="shared" ref="C3:C7" si="0">(132*1/6)</f>
        <v>22</v>
      </c>
      <c r="D3" s="1">
        <f t="shared" ref="D3:D7" si="1">(B3-C3)^2</f>
        <v>4</v>
      </c>
    </row>
    <row r="4" spans="1:5" x14ac:dyDescent="0.35">
      <c r="A4" s="1" t="s">
        <v>52</v>
      </c>
      <c r="B4" s="1">
        <v>25</v>
      </c>
      <c r="C4" s="1">
        <f t="shared" si="0"/>
        <v>22</v>
      </c>
      <c r="D4" s="1">
        <f t="shared" si="1"/>
        <v>9</v>
      </c>
    </row>
    <row r="5" spans="1:5" x14ac:dyDescent="0.35">
      <c r="A5" s="1" t="s">
        <v>53</v>
      </c>
      <c r="B5" s="1">
        <v>14</v>
      </c>
      <c r="C5" s="1">
        <f t="shared" si="0"/>
        <v>22</v>
      </c>
      <c r="D5" s="1">
        <f t="shared" si="1"/>
        <v>64</v>
      </c>
    </row>
    <row r="6" spans="1:5" x14ac:dyDescent="0.35">
      <c r="B6" s="1">
        <v>29</v>
      </c>
      <c r="C6" s="1">
        <f t="shared" si="0"/>
        <v>22</v>
      </c>
      <c r="D6" s="1">
        <f t="shared" si="1"/>
        <v>49</v>
      </c>
    </row>
    <row r="7" spans="1:5" x14ac:dyDescent="0.35">
      <c r="B7" s="1">
        <v>28</v>
      </c>
      <c r="C7" s="1">
        <f t="shared" si="0"/>
        <v>22</v>
      </c>
      <c r="D7" s="1">
        <f t="shared" si="1"/>
        <v>36</v>
      </c>
    </row>
    <row r="8" spans="1:5" x14ac:dyDescent="0.35">
      <c r="D8" s="1">
        <v>198</v>
      </c>
    </row>
    <row r="10" spans="1:5" x14ac:dyDescent="0.35">
      <c r="A10" s="1" t="s">
        <v>57</v>
      </c>
    </row>
    <row r="11" spans="1:5" x14ac:dyDescent="0.35">
      <c r="A11" s="1" t="s">
        <v>6</v>
      </c>
      <c r="B11" s="1">
        <v>11.07</v>
      </c>
    </row>
    <row r="13" spans="1:5" x14ac:dyDescent="0.35">
      <c r="B13" s="1" t="s">
        <v>59</v>
      </c>
    </row>
  </sheetData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E6" sqref="E6"/>
    </sheetView>
  </sheetViews>
  <sheetFormatPr defaultRowHeight="12.75" x14ac:dyDescent="0.35"/>
  <cols>
    <col min="1" max="1" width="17.6640625" style="1" bestFit="1" customWidth="1"/>
    <col min="2" max="2" width="53.59765625" style="1" bestFit="1" customWidth="1"/>
    <col min="3" max="5" width="9.06640625" style="1"/>
    <col min="6" max="6" width="35.6640625" style="1" bestFit="1" customWidth="1"/>
    <col min="7" max="16384" width="9.06640625" style="1"/>
  </cols>
  <sheetData>
    <row r="1" spans="1:6" x14ac:dyDescent="0.35">
      <c r="B1" s="1" t="s">
        <v>62</v>
      </c>
      <c r="C1" s="1" t="s">
        <v>63</v>
      </c>
      <c r="E1" s="1" t="s">
        <v>80</v>
      </c>
      <c r="F1" s="1" t="s">
        <v>79</v>
      </c>
    </row>
    <row r="2" spans="1:6" x14ac:dyDescent="0.35">
      <c r="A2" s="1" t="s">
        <v>60</v>
      </c>
      <c r="B2" s="1">
        <v>2792</v>
      </c>
      <c r="C2" s="1">
        <v>3591</v>
      </c>
      <c r="D2" s="1">
        <v>6383</v>
      </c>
      <c r="E2" s="1">
        <f>((B2-B5)^2)/B5</f>
        <v>1.3784795234859033</v>
      </c>
      <c r="F2" s="1">
        <f>(D4*((B2*C3)-(B3*C2))^2)/(D2*D3*C4*B4)</f>
        <v>6.6604558993280483</v>
      </c>
    </row>
    <row r="3" spans="1:6" x14ac:dyDescent="0.35">
      <c r="A3" s="1" t="s">
        <v>61</v>
      </c>
      <c r="B3" s="1">
        <v>1486</v>
      </c>
      <c r="C3" s="1">
        <v>2131</v>
      </c>
      <c r="D3" s="1">
        <v>3617</v>
      </c>
      <c r="E3" s="1">
        <f>((B3-B6)^2)/B6</f>
        <v>2.4326333421096087</v>
      </c>
    </row>
    <row r="4" spans="1:6" x14ac:dyDescent="0.35">
      <c r="B4" s="1">
        <v>4278</v>
      </c>
      <c r="C4" s="1">
        <v>5722</v>
      </c>
      <c r="D4" s="1">
        <v>10000</v>
      </c>
      <c r="E4" s="1">
        <f>((C2-C5)^2)/C5</f>
        <v>1.0306073753010649</v>
      </c>
    </row>
    <row r="5" spans="1:6" x14ac:dyDescent="0.35">
      <c r="A5" s="1" t="s">
        <v>71</v>
      </c>
      <c r="B5" s="1">
        <f>(B4*D2)/D4</f>
        <v>2730.6473999999998</v>
      </c>
      <c r="C5" s="1">
        <f>(C4*D2)/D4</f>
        <v>3652.3526000000002</v>
      </c>
      <c r="E5" s="1">
        <f>((C6-C3)^2)/C6</f>
        <v>1.8187356584314898</v>
      </c>
    </row>
    <row r="6" spans="1:6" x14ac:dyDescent="0.35">
      <c r="A6" s="1" t="s">
        <v>65</v>
      </c>
      <c r="B6" s="1">
        <f>(B4*D3)/D4</f>
        <v>1547.3525999999999</v>
      </c>
      <c r="C6" s="1">
        <f>(C4*D3)/D4</f>
        <v>2069.6473999999998</v>
      </c>
      <c r="E6" s="1">
        <v>6.6604000000000001</v>
      </c>
    </row>
    <row r="7" spans="1:6" x14ac:dyDescent="0.35">
      <c r="B7" s="1" t="s">
        <v>66</v>
      </c>
    </row>
  </sheetData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8" sqref="F8"/>
    </sheetView>
  </sheetViews>
  <sheetFormatPr defaultRowHeight="12.75" x14ac:dyDescent="0.35"/>
  <cols>
    <col min="1" max="1" width="10.1328125" style="1" bestFit="1" customWidth="1"/>
    <col min="2" max="4" width="9.06640625" style="1"/>
    <col min="5" max="5" width="11.3984375" style="1" bestFit="1" customWidth="1"/>
    <col min="6" max="7" width="9.06640625" style="1"/>
    <col min="8" max="8" width="55" style="1" bestFit="1" customWidth="1"/>
    <col min="9" max="16384" width="9.06640625" style="1"/>
  </cols>
  <sheetData>
    <row r="1" spans="1:8" x14ac:dyDescent="0.35">
      <c r="A1" s="1" t="s">
        <v>69</v>
      </c>
      <c r="B1" s="1" t="s">
        <v>67</v>
      </c>
      <c r="C1" s="1" t="s">
        <v>68</v>
      </c>
      <c r="D1" s="1" t="s">
        <v>70</v>
      </c>
      <c r="E1" s="1" t="s">
        <v>72</v>
      </c>
      <c r="F1" s="1" t="s">
        <v>73</v>
      </c>
      <c r="G1" s="1" t="s">
        <v>74</v>
      </c>
    </row>
    <row r="2" spans="1:8" x14ac:dyDescent="0.35">
      <c r="A2" s="1">
        <v>41</v>
      </c>
      <c r="B2" s="1">
        <v>19</v>
      </c>
      <c r="C2" s="1">
        <v>24</v>
      </c>
      <c r="D2" s="1">
        <v>16</v>
      </c>
      <c r="E2" s="1">
        <v>25</v>
      </c>
      <c r="F2" s="1">
        <f>(A2-E2)^2</f>
        <v>256</v>
      </c>
      <c r="G2" s="1">
        <f>F2/E2</f>
        <v>10.24</v>
      </c>
    </row>
    <row r="3" spans="1:8" x14ac:dyDescent="0.35">
      <c r="F3" s="1">
        <f>(B2-E2)^2</f>
        <v>36</v>
      </c>
      <c r="G3" s="1">
        <f>F3/E2</f>
        <v>1.44</v>
      </c>
    </row>
    <row r="4" spans="1:8" x14ac:dyDescent="0.35">
      <c r="F4" s="1">
        <f>(C2-E2)^2</f>
        <v>1</v>
      </c>
      <c r="G4" s="1">
        <f>F4/E2</f>
        <v>0.04</v>
      </c>
    </row>
    <row r="5" spans="1:8" x14ac:dyDescent="0.35">
      <c r="F5" s="1">
        <f>(D2-E2)^2</f>
        <v>81</v>
      </c>
      <c r="G5" s="1">
        <f>F5/E2</f>
        <v>3.24</v>
      </c>
    </row>
    <row r="6" spans="1:8" x14ac:dyDescent="0.35">
      <c r="G6" s="1">
        <v>14.96</v>
      </c>
    </row>
    <row r="8" spans="1:8" x14ac:dyDescent="0.35">
      <c r="A8" s="1" t="s">
        <v>75</v>
      </c>
    </row>
    <row r="9" spans="1:8" x14ac:dyDescent="0.35">
      <c r="A9" s="1" t="s">
        <v>76</v>
      </c>
    </row>
    <row r="10" spans="1:8" x14ac:dyDescent="0.35">
      <c r="A10" s="1" t="s">
        <v>77</v>
      </c>
    </row>
    <row r="13" spans="1:8" ht="25.5" x14ac:dyDescent="0.35">
      <c r="H13" s="3" t="s">
        <v>78</v>
      </c>
    </row>
  </sheetData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Rastogi, Shubham (US - Bengaluru)</dc:creator>
  <cp:lastModifiedBy>Rastogi, Shubham (US - Bengaluru)</cp:lastModifiedBy>
  <dcterms:created xsi:type="dcterms:W3CDTF">2018-10-23T17:19:24Z</dcterms:created>
  <dcterms:modified xsi:type="dcterms:W3CDTF">2018-10-24T19:49:19Z</dcterms:modified>
</cp:coreProperties>
</file>