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410780f89f3cc/Desktop/data analytics/case study/"/>
    </mc:Choice>
  </mc:AlternateContent>
  <xr:revisionPtr revIDLastSave="2765" documentId="8_{148ED47D-F780-4589-94EA-704E35C9AEC5}" xr6:coauthVersionLast="47" xr6:coauthVersionMax="47" xr10:uidLastSave="{641204D5-4F31-4D75-8029-649603268064}"/>
  <bookViews>
    <workbookView xWindow="-110" yWindow="-110" windowWidth="19420" windowHeight="10300" tabRatio="790" firstSheet="2" activeTab="6" xr2:uid="{ABF1AA36-1932-4DFC-B02F-118EDEF7B533}"/>
  </bookViews>
  <sheets>
    <sheet name="All_India_Index_Upto_April23 (1" sheetId="2" r:id="rId1"/>
    <sheet name=" objective 5 analysis" sheetId="9" r:id="rId2"/>
    <sheet name="objective 5" sheetId="13" r:id="rId3"/>
    <sheet name="Sheet1" sheetId="17" r:id="rId4"/>
    <sheet name="Main data" sheetId="7" r:id="rId5"/>
    <sheet name="objective 2" sheetId="10" r:id="rId6"/>
    <sheet name="objective 4" sheetId="16" r:id="rId7"/>
    <sheet name="objective 3" sheetId="11" r:id="rId8"/>
    <sheet name="notes" sheetId="3" r:id="rId9"/>
    <sheet name="objective 1 analysis" sheetId="15" r:id="rId10"/>
  </sheets>
  <definedNames>
    <definedName name="_xlnm._FilterDatabase" localSheetId="4" hidden="1">'Main data'!$A$1:$AD$373</definedName>
    <definedName name="ExternalData_1" localSheetId="0" hidden="1">'All_India_Index_Upto_April23 (1'!$A$1:$AD$373</definedName>
  </definedNames>
  <calcPr calcId="191029"/>
  <pivotCaches>
    <pivotCache cacheId="1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6" l="1"/>
  <c r="D47" i="16"/>
  <c r="E46" i="16"/>
  <c r="D46" i="16"/>
  <c r="E45" i="16"/>
  <c r="D45" i="16"/>
  <c r="E44" i="16"/>
  <c r="D44" i="16"/>
  <c r="E43" i="16"/>
  <c r="D43" i="16"/>
  <c r="E42" i="16"/>
  <c r="D42" i="16"/>
  <c r="C43" i="16"/>
  <c r="C44" i="16"/>
  <c r="C45" i="16"/>
  <c r="C46" i="16"/>
  <c r="C47" i="16"/>
  <c r="C42" i="16"/>
  <c r="D39" i="16"/>
  <c r="E39" i="16"/>
  <c r="C39" i="16"/>
  <c r="E33" i="16"/>
  <c r="E34" i="16"/>
  <c r="E35" i="16"/>
  <c r="E36" i="16"/>
  <c r="E37" i="16"/>
  <c r="E38" i="16"/>
  <c r="C37" i="16"/>
  <c r="C38" i="16"/>
  <c r="C33" i="16"/>
  <c r="C34" i="16"/>
  <c r="C35" i="16"/>
  <c r="C36" i="16"/>
  <c r="D129" i="10"/>
  <c r="E118" i="10" s="1"/>
  <c r="L43" i="15"/>
  <c r="L39" i="15"/>
  <c r="M39" i="15"/>
  <c r="N39" i="15"/>
  <c r="L40" i="15"/>
  <c r="M40" i="15"/>
  <c r="N40" i="15"/>
  <c r="L41" i="15"/>
  <c r="M41" i="15"/>
  <c r="N41" i="15"/>
  <c r="L42" i="15"/>
  <c r="M42" i="15"/>
  <c r="N42" i="15"/>
  <c r="M43" i="15"/>
  <c r="N43" i="15"/>
  <c r="L44" i="15"/>
  <c r="M44" i="15"/>
  <c r="N44" i="15"/>
  <c r="L45" i="15"/>
  <c r="M45" i="15"/>
  <c r="N45" i="15"/>
  <c r="L46" i="15"/>
  <c r="M46" i="15"/>
  <c r="N46" i="15"/>
  <c r="L47" i="15"/>
  <c r="M47" i="15"/>
  <c r="N47" i="15"/>
  <c r="M38" i="15"/>
  <c r="N38" i="15"/>
  <c r="L38" i="15"/>
  <c r="J47" i="15"/>
  <c r="K47" i="15"/>
  <c r="I47" i="15"/>
  <c r="J46" i="15"/>
  <c r="K46" i="15"/>
  <c r="J45" i="15"/>
  <c r="K45" i="15"/>
  <c r="J44" i="15"/>
  <c r="K44" i="15"/>
  <c r="J43" i="15"/>
  <c r="K43" i="15"/>
  <c r="J42" i="15"/>
  <c r="K42" i="15"/>
  <c r="I46" i="15"/>
  <c r="I45" i="15"/>
  <c r="I44" i="15"/>
  <c r="I43" i="15"/>
  <c r="I42" i="15"/>
  <c r="J41" i="15"/>
  <c r="K41" i="15"/>
  <c r="I41" i="15"/>
  <c r="J40" i="15"/>
  <c r="K40" i="15"/>
  <c r="I40" i="15"/>
  <c r="K39" i="15"/>
  <c r="J39" i="15"/>
  <c r="I39" i="15"/>
  <c r="K38" i="15"/>
  <c r="J38" i="15"/>
  <c r="I38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D21" i="9" a="1"/>
  <c r="D21" i="9" s="1"/>
  <c r="E125" i="10" l="1"/>
  <c r="E124" i="10"/>
  <c r="E123" i="10"/>
  <c r="E122" i="10"/>
  <c r="E121" i="10"/>
  <c r="E128" i="10"/>
  <c r="E120" i="10"/>
  <c r="E127" i="10"/>
  <c r="E119" i="10"/>
  <c r="E126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AA54" i="10" a="1"/>
  <c r="C6" i="9" a="1"/>
  <c r="C6" i="9" s="1"/>
  <c r="C17" i="9" s="1"/>
  <c r="U4" i="13" a="1"/>
  <c r="U4" i="13" s="1"/>
  <c r="U16" i="13" s="1"/>
  <c r="K4" i="13" a="1"/>
  <c r="K4" i="13" s="1"/>
  <c r="K16" i="13" s="1"/>
  <c r="C4" i="13" a="1"/>
  <c r="C4" i="13" s="1"/>
  <c r="C16" i="13" s="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A4" i="10" a="1"/>
  <c r="AA54" i="10" l="1"/>
  <c r="AB62" i="10"/>
  <c r="AB55" i="10"/>
  <c r="AB63" i="10"/>
  <c r="AB56" i="10"/>
  <c r="AB64" i="10"/>
  <c r="AB57" i="10"/>
  <c r="AB58" i="10"/>
  <c r="AB59" i="10"/>
  <c r="AB60" i="10"/>
  <c r="AB61" i="10"/>
  <c r="AA4" i="10"/>
  <c r="AB6" i="10"/>
  <c r="AB14" i="10"/>
  <c r="AB7" i="10"/>
  <c r="AB8" i="10"/>
  <c r="AB9" i="10"/>
  <c r="AB10" i="10"/>
  <c r="AB11" i="10"/>
  <c r="AB12" i="10"/>
  <c r="AB5" i="10"/>
  <c r="AB13" i="10"/>
  <c r="AA23" i="10"/>
  <c r="AA26" i="10"/>
  <c r="AA27" i="10"/>
  <c r="AA22" i="10"/>
  <c r="AA25" i="10"/>
  <c r="AA21" i="10"/>
  <c r="AA24" i="10"/>
  <c r="AA19" i="10"/>
  <c r="AA20" i="10"/>
  <c r="AA28" i="10"/>
  <c r="AA65" i="10" l="1"/>
  <c r="AB54" i="10"/>
  <c r="AA18" i="10"/>
  <c r="AB4" i="10"/>
  <c r="AA69" i="10" l="1"/>
  <c r="AA68" i="10"/>
  <c r="AA73" i="10"/>
  <c r="AA70" i="10"/>
  <c r="AA71" i="10"/>
  <c r="AA74" i="10"/>
  <c r="AA7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BE5DC-415C-4FB6-9EA8-39C1A9961CB8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<sst xmlns="http://schemas.openxmlformats.org/spreadsheetml/2006/main" count="2706" uniqueCount="417">
  <si>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</si>
  <si>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</si>
  <si>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</si>
  <si>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</si>
  <si>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</si>
  <si>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</si>
  <si>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</si>
  <si>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</si>
  <si>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</si>
  <si>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</si>
  <si>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</si>
  <si>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</si>
  <si>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</si>
  <si>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</si>
  <si>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</si>
  <si>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</si>
  <si>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</si>
  <si>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</si>
  <si>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</si>
  <si>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</si>
  <si>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</si>
  <si>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</si>
  <si>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</si>
  <si>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</si>
  <si>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</si>
  <si>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</si>
  <si>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</si>
  <si>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</si>
  <si>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</si>
  <si>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</si>
  <si>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</si>
  <si>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</si>
  <si>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</si>
  <si>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</si>
  <si>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100.3</t>
  </si>
  <si>
    <t>Rural+Urban</t>
  </si>
  <si>
    <t>February</t>
  </si>
  <si>
    <t>100.4</t>
  </si>
  <si>
    <t>March</t>
  </si>
  <si>
    <t>April</t>
  </si>
  <si>
    <t>100.5</t>
  </si>
  <si>
    <t>May</t>
  </si>
  <si>
    <t>June</t>
  </si>
  <si>
    <t>106.6</t>
  </si>
  <si>
    <t>July</t>
  </si>
  <si>
    <t>107.7</t>
  </si>
  <si>
    <t>August</t>
  </si>
  <si>
    <t>108.9</t>
  </si>
  <si>
    <t>September</t>
  </si>
  <si>
    <t>109.7</t>
  </si>
  <si>
    <t>October</t>
  </si>
  <si>
    <t>110.5</t>
  </si>
  <si>
    <t xml:space="preserve">November </t>
  </si>
  <si>
    <t>November</t>
  </si>
  <si>
    <t>111.1</t>
  </si>
  <si>
    <t>December</t>
  </si>
  <si>
    <t>110.7</t>
  </si>
  <si>
    <t>111.6</t>
  </si>
  <si>
    <t>112.5</t>
  </si>
  <si>
    <t>113.2</t>
  </si>
  <si>
    <t>Marcrh</t>
  </si>
  <si>
    <t>113.9</t>
  </si>
  <si>
    <t>114.3</t>
  </si>
  <si>
    <t>114.8</t>
  </si>
  <si>
    <t>115.5</t>
  </si>
  <si>
    <t>116.1</t>
  </si>
  <si>
    <t>116.7</t>
  </si>
  <si>
    <t>117.1</t>
  </si>
  <si>
    <t>116.5</t>
  </si>
  <si>
    <t>117.3</t>
  </si>
  <si>
    <t>118.1</t>
  </si>
  <si>
    <t>118.6</t>
  </si>
  <si>
    <t>119.2</t>
  </si>
  <si>
    <t>119.6</t>
  </si>
  <si>
    <t>119</t>
  </si>
  <si>
    <t>119.9</t>
  </si>
  <si>
    <t>120.9</t>
  </si>
  <si>
    <t>121.6</t>
  </si>
  <si>
    <t>122.4</t>
  </si>
  <si>
    <t>122.9</t>
  </si>
  <si>
    <t>123.4</t>
  </si>
  <si>
    <t>124.4</t>
  </si>
  <si>
    <t>124.9</t>
  </si>
  <si>
    <t>125.6</t>
  </si>
  <si>
    <t>126</t>
  </si>
  <si>
    <t>125.5</t>
  </si>
  <si>
    <t>126.4</t>
  </si>
  <si>
    <t>127.3</t>
  </si>
  <si>
    <t>127.9</t>
  </si>
  <si>
    <t>128.7</t>
  </si>
  <si>
    <t>129.1</t>
  </si>
  <si>
    <t>128.5</t>
  </si>
  <si>
    <t>129.6</t>
  </si>
  <si>
    <t>130.5</t>
  </si>
  <si>
    <t>131.1</t>
  </si>
  <si>
    <t>131.7</t>
  </si>
  <si>
    <t>132.1</t>
  </si>
  <si>
    <t>131.4</t>
  </si>
  <si>
    <t>132.6</t>
  </si>
  <si>
    <t>134.4</t>
  </si>
  <si>
    <t>135.7</t>
  </si>
  <si>
    <t>137.3</t>
  </si>
  <si>
    <t>138.6</t>
  </si>
  <si>
    <t>139.1</t>
  </si>
  <si>
    <t>140.4</t>
  </si>
  <si>
    <t>141.3</t>
  </si>
  <si>
    <t>142</t>
  </si>
  <si>
    <t>142.9</t>
  </si>
  <si>
    <t>143.2</t>
  </si>
  <si>
    <t>142.5</t>
  </si>
  <si>
    <t>143.6</t>
  </si>
  <si>
    <t>144.6</t>
  </si>
  <si>
    <t>145.3</t>
  </si>
  <si>
    <t>146.3</t>
  </si>
  <si>
    <t>146.9</t>
  </si>
  <si>
    <t>146.5</t>
  </si>
  <si>
    <t>147.7</t>
  </si>
  <si>
    <t>148.5</t>
  </si>
  <si>
    <t>149</t>
  </si>
  <si>
    <t>150.1</t>
  </si>
  <si>
    <t>149.4</t>
  </si>
  <si>
    <t>150.6</t>
  </si>
  <si>
    <t>151.6</t>
  </si>
  <si>
    <t>152.2</t>
  </si>
  <si>
    <t>153</t>
  </si>
  <si>
    <t>153.5</t>
  </si>
  <si>
    <t>152.8</t>
  </si>
  <si>
    <t>153.9</t>
  </si>
  <si>
    <t>154.8</t>
  </si>
  <si>
    <t>154.5</t>
  </si>
  <si>
    <t>155.6</t>
  </si>
  <si>
    <t>154.7</t>
  </si>
  <si>
    <t>155.5</t>
  </si>
  <si>
    <t>156.3</t>
  </si>
  <si>
    <t>156.5</t>
  </si>
  <si>
    <t>158</t>
  </si>
  <si>
    <t>158.4</t>
  </si>
  <si>
    <t>157.7</t>
  </si>
  <si>
    <t>159.8</t>
  </si>
  <si>
    <t>-</t>
  </si>
  <si>
    <t>159.9</t>
  </si>
  <si>
    <t>161.4</t>
  </si>
  <si>
    <t>161.6</t>
  </si>
  <si>
    <t>160.5</t>
  </si>
  <si>
    <t>161.5</t>
  </si>
  <si>
    <t>162.1</t>
  </si>
  <si>
    <t>163.6</t>
  </si>
  <si>
    <t>164.2</t>
  </si>
  <si>
    <t>163.4</t>
  </si>
  <si>
    <t>164.5</t>
  </si>
  <si>
    <t>165.5</t>
  </si>
  <si>
    <t>165.3</t>
  </si>
  <si>
    <t>167</t>
  </si>
  <si>
    <t>167.5</t>
  </si>
  <si>
    <t>166.8</t>
  </si>
  <si>
    <t>167.8</t>
  </si>
  <si>
    <t>169</t>
  </si>
  <si>
    <t>169.5</t>
  </si>
  <si>
    <t>171.2</t>
  </si>
  <si>
    <t>171.8</t>
  </si>
  <si>
    <t>170.7</t>
  </si>
  <si>
    <t>172.1</t>
  </si>
  <si>
    <t>173.5</t>
  </si>
  <si>
    <t>175.2</t>
  </si>
  <si>
    <t>175.6</t>
  </si>
  <si>
    <t>&gt;cereals and products "3" rows are blank</t>
  </si>
  <si>
    <t>&gt;In meat and fish "3" rows are blank</t>
  </si>
  <si>
    <t>&gt;Prepared meals, snacks, sweets etc.</t>
  </si>
  <si>
    <t>&gt;pan tobbaco</t>
  </si>
  <si>
    <t xml:space="preserve">&gt;clothing </t>
  </si>
  <si>
    <t>&gt;footwear</t>
  </si>
  <si>
    <t>&gt;clothing and footwear</t>
  </si>
  <si>
    <t>&gt; in housing column 116 rows are N/A and 4 rows are -</t>
  </si>
  <si>
    <t>&gt;house hold goods and services</t>
  </si>
  <si>
    <t>&gt;transport and comunication</t>
  </si>
  <si>
    <t>&gt;recreation and amusement</t>
  </si>
  <si>
    <t>&gt;education</t>
  </si>
  <si>
    <t>&gt;personal care and effects</t>
  </si>
  <si>
    <t xml:space="preserve">&gt;miscellanous </t>
  </si>
  <si>
    <t>&gt;general index</t>
  </si>
  <si>
    <t>Grand Total</t>
  </si>
  <si>
    <t>Objectives</t>
  </si>
  <si>
    <t>&gt; which sector has highest weitage towards the cpi calculation</t>
  </si>
  <si>
    <t>total</t>
  </si>
  <si>
    <t>Findings</t>
  </si>
  <si>
    <t>Missing data</t>
  </si>
  <si>
    <t xml:space="preserve">Sample </t>
  </si>
  <si>
    <t>sample size of 11 years of CPI data</t>
  </si>
  <si>
    <t>3 sectors Rural,Urban and Rural+urban</t>
  </si>
  <si>
    <t>we have 373 rows</t>
  </si>
  <si>
    <t xml:space="preserve"> Cereals and products</t>
  </si>
  <si>
    <t>housing</t>
  </si>
  <si>
    <t xml:space="preserve"> Vegetables</t>
  </si>
  <si>
    <t>year</t>
  </si>
  <si>
    <t>- Sugar and Confectionery</t>
  </si>
  <si>
    <t>- Spices</t>
  </si>
  <si>
    <t>- Non-alcoholic beverages</t>
  </si>
  <si>
    <t>- Prepared meals, snacks, sweets etc.</t>
  </si>
  <si>
    <t>- Food and beverages</t>
  </si>
  <si>
    <t>- Pan, tobacco and intoxicants</t>
  </si>
  <si>
    <t>- Clothing</t>
  </si>
  <si>
    <t>- Footwear</t>
  </si>
  <si>
    <t>- Clothing and footwear</t>
  </si>
  <si>
    <t>- Fuel and light</t>
  </si>
  <si>
    <t>- Household goods and services</t>
  </si>
  <si>
    <t>- Health</t>
  </si>
  <si>
    <t>- Transport and communication</t>
  </si>
  <si>
    <t>- Recreation and amusement</t>
  </si>
  <si>
    <t>- Education</t>
  </si>
  <si>
    <t>- Personal care and effects</t>
  </si>
  <si>
    <t>- Miscellaneous</t>
  </si>
  <si>
    <t>in the year "2016" the inflation rate was the heighest for "pulses and products".</t>
  </si>
  <si>
    <t>In the year "2022" the inflation rate was the heighest, for all the bucket, except pulses and product.</t>
  </si>
  <si>
    <t>Note&gt;</t>
  </si>
  <si>
    <t>2)a trend of y o y increase in cpi (rural + urban) inflation starting 2017 for the entire basket of product.</t>
  </si>
  <si>
    <t>creat a bar graph depecting growth rate y o y and identify the year with the heighest inflation rate</t>
  </si>
  <si>
    <t>In the % graph we can see that from the year 2017, to 2022 there is increase and decrease in CPI for most no of basket.</t>
  </si>
  <si>
    <t>-Cereals and products</t>
  </si>
  <si>
    <t>-Meat and fish</t>
  </si>
  <si>
    <t>-Egg</t>
  </si>
  <si>
    <t>-Milk and products</t>
  </si>
  <si>
    <t>-Oils and fats</t>
  </si>
  <si>
    <t>-Fruits</t>
  </si>
  <si>
    <t>-Vegetables</t>
  </si>
  <si>
    <t>-Pulses and products</t>
  </si>
  <si>
    <t>-Sugar and Confectionery</t>
  </si>
  <si>
    <t>-Spices</t>
  </si>
  <si>
    <t>-Non-alcoholic beverages</t>
  </si>
  <si>
    <t>-Prepared meals, snacks, sweets etc.</t>
  </si>
  <si>
    <t>-Food and beverages</t>
  </si>
  <si>
    <t>In the % chart we can see in the month of "jan" "feb" and "march" there is increase % for all the food bracket.</t>
  </si>
  <si>
    <t>For meat and fish, vegetables and preaped meals there is decrease in % for the month of "april" and "may".</t>
  </si>
  <si>
    <t>the % in vegetables increased from the month "august" to "november".</t>
  </si>
  <si>
    <t>12 months of cpi data for food items</t>
  </si>
  <si>
    <t>% wise distribution showing specific food item contributed most.</t>
  </si>
  <si>
    <t xml:space="preserve">13 food items basket </t>
  </si>
  <si>
    <t>the price of fruits is heighest in the month of feb, march and then it gradually decreases for the rest of the months.</t>
  </si>
  <si>
    <t>the price of vegetables is heighest on the month of august,sept,oct and nov.</t>
  </si>
  <si>
    <t>for pulses and products it is heighest on the month of jan,feb and march and thn it decreases</t>
  </si>
  <si>
    <t>on month of june price of pulse and product is the lowest and from july it gradully increases.</t>
  </si>
  <si>
    <t>Showing trends of MoM changes of price of vegetable,fruits and pulses.</t>
  </si>
  <si>
    <t>In context  of food item the bigest contributor towards inflation are "meat and fish",vegetables,spices and prepared meals,</t>
  </si>
  <si>
    <t>this items contributed heighest.</t>
  </si>
  <si>
    <t>YEAR 2021</t>
  </si>
  <si>
    <t>OIL price fluctuation for Year 2021 to 2023</t>
  </si>
  <si>
    <t>Total</t>
  </si>
  <si>
    <t>In the year 2021 price of oil increases every month</t>
  </si>
  <si>
    <t>it is heighest in the month of october and december.</t>
  </si>
  <si>
    <t>YEAR 2022</t>
  </si>
  <si>
    <t>In the year 2022 price of oil gradually increases every month</t>
  </si>
  <si>
    <t>in 2022 the price of is high compare to year 2021.</t>
  </si>
  <si>
    <t>YEAR 2023</t>
  </si>
  <si>
    <t>&gt;in fuel and light we have only Jan to may month data</t>
  </si>
  <si>
    <t>For year 2023 we have only 5 months data</t>
  </si>
  <si>
    <t>from jan to may.</t>
  </si>
  <si>
    <t>by looking in the available data we can say the price of fuel increasing every month.</t>
  </si>
  <si>
    <t>Note</t>
  </si>
  <si>
    <t>It is a analysis of oil price fluctuation for the 2021 to 2023, monthly wise distribution.</t>
  </si>
  <si>
    <t>for the year 2023 we don’t have sufficient data from june to december.</t>
  </si>
  <si>
    <t>Rural sector</t>
  </si>
  <si>
    <t>Urban sector</t>
  </si>
  <si>
    <t>Sector wise distribution of Oil(Fuel) for every year.</t>
  </si>
  <si>
    <t>showing trend increase and decrease in the price of fuel every year</t>
  </si>
  <si>
    <t xml:space="preserve">In the year 2022 the price of "fuel" is highest for each sector </t>
  </si>
  <si>
    <t>and is evenly distributed.</t>
  </si>
  <si>
    <t>In 2018 the price of "fuel" is highest in each sector,</t>
  </si>
  <si>
    <t>and thn it decreased in the year 2019.</t>
  </si>
  <si>
    <t>From year 2013 to 2018 the price of fuel increasing for each sector.</t>
  </si>
  <si>
    <t>Rural sector is highest in sum of year 2013 to 2023.</t>
  </si>
  <si>
    <r>
      <rPr>
        <b/>
        <sz val="11"/>
        <color theme="1"/>
        <rFont val="Calibri"/>
        <family val="2"/>
        <scheme val="minor"/>
      </rPr>
      <t>Note&gt;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we don’t have sufficient data for year 2023.</t>
    </r>
  </si>
  <si>
    <t>Note:- 11 year of Cpi, showing % distribution of Cpi basket for every year from 2013 to 2023.</t>
  </si>
  <si>
    <t>Showing trend of YoY increase in CPI for the entire basket of products.</t>
  </si>
  <si>
    <t>Rural + Urban</t>
  </si>
  <si>
    <t>-Pan, tobacco and intoxicants</t>
  </si>
  <si>
    <t>-Clothing</t>
  </si>
  <si>
    <t>-Footwear</t>
  </si>
  <si>
    <t>-Clothing and footwear</t>
  </si>
  <si>
    <t>-Fuel and light</t>
  </si>
  <si>
    <t>-Household goods and services</t>
  </si>
  <si>
    <t>-Health</t>
  </si>
  <si>
    <t>-Transport and communication</t>
  </si>
  <si>
    <t>-Recreation and amusement</t>
  </si>
  <si>
    <t>-Education</t>
  </si>
  <si>
    <t>-Personal care and effects</t>
  </si>
  <si>
    <t>-Miscellaneous</t>
  </si>
  <si>
    <t>Grand total</t>
  </si>
  <si>
    <t>%Meat and fish</t>
  </si>
  <si>
    <t>%Cereals and products</t>
  </si>
  <si>
    <t>%Egg</t>
  </si>
  <si>
    <t>%Milk and products</t>
  </si>
  <si>
    <t>%Oils and fats</t>
  </si>
  <si>
    <t>%Fruits</t>
  </si>
  <si>
    <t>%Vegetables</t>
  </si>
  <si>
    <t>%Pulses and products</t>
  </si>
  <si>
    <t>%Sugar and Confectionery</t>
  </si>
  <si>
    <t>%Spices</t>
  </si>
  <si>
    <t>%Non%alcoholic beverages</t>
  </si>
  <si>
    <t>%Prepared meals, snacks, sweets etc.</t>
  </si>
  <si>
    <t>%Food and beverages</t>
  </si>
  <si>
    <t>%Pan, tobacco and intoxicants</t>
  </si>
  <si>
    <t>%Clothing</t>
  </si>
  <si>
    <t>%Footwear</t>
  </si>
  <si>
    <t>%Clothing and footwear</t>
  </si>
  <si>
    <t>%Fuel and light</t>
  </si>
  <si>
    <t>%Household goods and services</t>
  </si>
  <si>
    <t>%Health</t>
  </si>
  <si>
    <t>%Transport and communication</t>
  </si>
  <si>
    <t>%Recreation and amusement</t>
  </si>
  <si>
    <t>%Education</t>
  </si>
  <si>
    <t>%Personal care and effects</t>
  </si>
  <si>
    <t>%Miscellaneous</t>
  </si>
  <si>
    <t>And in year 2023 we can see the lowest % in Cpi basket(we do not have sufficient data for year 2023)</t>
  </si>
  <si>
    <t>in year 2021 and 2022 the inflation rate is highest in entire basket of products</t>
  </si>
  <si>
    <t>in year 2015 to 2017 the inflation rate is highest for "pulse and products"</t>
  </si>
  <si>
    <t>and 2016 to 2018 inflation is highest for "sugar and confectionery"</t>
  </si>
  <si>
    <t>in year 2017 and 2018 the inflation rate is high for most of the basket of products</t>
  </si>
  <si>
    <t>11 year of cpi data for entire basket of product(rural+ urban)</t>
  </si>
  <si>
    <t>we have N/A values in "housing" basket</t>
  </si>
  <si>
    <t>average of fuel</t>
  </si>
  <si>
    <t>Finding sector that corelates with fluctuation in Oil (fuel) price, on YOY basis.</t>
  </si>
  <si>
    <t>Oil (fuel)</t>
  </si>
  <si>
    <t>average of transport</t>
  </si>
  <si>
    <t>and decrease as the rate of fuel decrease.</t>
  </si>
  <si>
    <t>Transport</t>
  </si>
  <si>
    <t>we can see in the graph as the Cpi rate of fuel increase the transport also increase.</t>
  </si>
  <si>
    <t>In the year 2019 when the COVID hit the rate Oil decreases and the transport also decrease.</t>
  </si>
  <si>
    <t>In the yr 2020 the rate of pil slightly increases but the rate of transport decreases.</t>
  </si>
  <si>
    <t>and how the rate of "oil" and "transport" increase &amp; decreases over the years.</t>
  </si>
  <si>
    <t>We don’t have complete data for the year 2023.</t>
  </si>
  <si>
    <t>showing corelation between "oil" and "transport" from year 2013 to 2023</t>
  </si>
  <si>
    <t>3) with indias retail inflation reaching a month a 3 month high of 5.55% in november 2023, largely due to sharp rise in food prices. Analyse with specific,</t>
  </si>
  <si>
    <t>food items have contributed the most to this increase at month on month basis for 12 month ending may 2023.</t>
  </si>
  <si>
    <t>&gt; investigate tren in the price of vegetable fruits and pulses and compare month on month changes.</t>
  </si>
  <si>
    <t>&gt; identify the absolute change in prices over 12 months and identify the bighest contributor towards inflation.</t>
  </si>
  <si>
    <t xml:space="preserve">4) investigate how the onset and progression of the covid 19 pandemic affected the inflation rate in india. Analyze the corelation between key pandemic mile stone </t>
  </si>
  <si>
    <t>(lockdown vaccination drives) and changes in the consumer price index , particularly focusing on sector like food,healthcare and essential services.</t>
  </si>
  <si>
    <t xml:space="preserve">5) Investigate how major global economic event( oil price fluctuation,international trade policies during the pandemic) have influenced the indias inflation. This can include </t>
  </si>
  <si>
    <t>an analysis of imported goods and heir price trends.</t>
  </si>
  <si>
    <t>&gt; for the purpose of the analysis focus only on the oil price fluctuation for year 2021 to 2023</t>
  </si>
  <si>
    <t>&gt; identify trend in oil price change with change in inflation- identify sector that strongly corelates with fluctuation in oil price.</t>
  </si>
  <si>
    <t>Oil "fuel"</t>
  </si>
  <si>
    <t>1)based on the latest months data, identify the contribution of different sector (food,energy , transportation, education etc)towards the CPI basket</t>
  </si>
  <si>
    <t>Year 2023</t>
  </si>
  <si>
    <t>Finding</t>
  </si>
  <si>
    <t>Based on the year 2023 latest month,identifying contribution of different sector (food,energy,transportation,educationand health)</t>
  </si>
  <si>
    <t>Prepared meals</t>
  </si>
  <si>
    <t>Non-alcoholic bevr</t>
  </si>
  <si>
    <t>Pulses</t>
  </si>
  <si>
    <t>Milk</t>
  </si>
  <si>
    <t>Cereals</t>
  </si>
  <si>
    <t>Transport and com</t>
  </si>
  <si>
    <t>showing data for the latest month of 2023 from Jan to May.</t>
  </si>
  <si>
    <t>sectors(food, energy, transportation, education, health)</t>
  </si>
  <si>
    <t>meat and fish product is the highest from jan to may.</t>
  </si>
  <si>
    <t>Food sector</t>
  </si>
  <si>
    <t>Food sector has the heighest weightage towards Cpi calculation.</t>
  </si>
  <si>
    <t>in the month of may rate of "meat and fish" is highest.</t>
  </si>
  <si>
    <t>rate of egg is highest in the month of jan and lowest in april.</t>
  </si>
  <si>
    <t>rate of oils and fats is high in the month of jan, and lowest in may.</t>
  </si>
  <si>
    <t>rate of fruits is lowest in jan,and highest in april</t>
  </si>
  <si>
    <t>vegetable and pulses is highest in month of may.</t>
  </si>
  <si>
    <t>we have only available data from jan to may for year 2023</t>
  </si>
  <si>
    <t>we have only available months from jan to may for yr 2023</t>
  </si>
  <si>
    <t>Year 2022 has the highest inflation rate.</t>
  </si>
  <si>
    <t>2022 has thehighest inflation rate</t>
  </si>
  <si>
    <t>Meat,fish and vegetables are the specific foof item which contributed most to this increase on MoM basis.</t>
  </si>
  <si>
    <t>Health care</t>
  </si>
  <si>
    <t>Essential services</t>
  </si>
  <si>
    <t>Fuel/light</t>
  </si>
  <si>
    <t>household services</t>
  </si>
  <si>
    <t>transportation and communication</t>
  </si>
  <si>
    <t>showing onset and progression of the covid 19 pandemic affected the inflation rate in india for Food, Essential services and Health care sector.</t>
  </si>
  <si>
    <t xml:space="preserve">Milk </t>
  </si>
  <si>
    <t xml:space="preserve">Food </t>
  </si>
  <si>
    <t>In 2018, before covid19 the rate in cpi for essential services was highest.</t>
  </si>
  <si>
    <t>In 2019 at the time of covid the % has decreased by 1% for all the essential services basket.</t>
  </si>
  <si>
    <t>In 2020 the rate of % remain constant.</t>
  </si>
  <si>
    <t>In year 2021 the inflation rate increase 2 to 3 % in essential sector.</t>
  </si>
  <si>
    <t>And in 2022 inflation rate is highest in Fuel/light.</t>
  </si>
  <si>
    <t>In health care sector:- after covid19,the rate of inflation has increased by 2 to 3 %</t>
  </si>
  <si>
    <t>In food sector:- over all inflation rate has increased by 2 to 3 % in every food bucket after covid 19.</t>
  </si>
  <si>
    <t>in year 2022 inflation rate in oil-fats nad meat-fish is the highest from all the other products.</t>
  </si>
  <si>
    <t>Note:-</t>
  </si>
  <si>
    <t>for 2023 we have only available data from jan to may.</t>
  </si>
  <si>
    <t>showing 11 years of Cpi data for essential services,healthcare and food sector,</t>
  </si>
  <si>
    <t>and how it has been affected after covid19 pandemic.</t>
  </si>
  <si>
    <t>we have 27 cpi basket column</t>
  </si>
  <si>
    <t>Transportation</t>
  </si>
  <si>
    <t>Health sector</t>
  </si>
  <si>
    <t>Education sector</t>
  </si>
  <si>
    <t>Energy sector</t>
  </si>
  <si>
    <t>food</t>
  </si>
  <si>
    <t>Showing trend of YOY increase in CPI (rural + urban) inflation starting 2017 for the entire basket of products.</t>
  </si>
  <si>
    <t>towards cpi basket for (rural,urban and rural+urban)</t>
  </si>
  <si>
    <t>Distribution for may,2023</t>
  </si>
  <si>
    <t>Rural+urban</t>
  </si>
  <si>
    <t>Category</t>
  </si>
  <si>
    <t>mapped sector</t>
  </si>
  <si>
    <t>Luxury</t>
  </si>
  <si>
    <t>Energy</t>
  </si>
  <si>
    <t>New sector mapped</t>
  </si>
  <si>
    <t>Rural%</t>
  </si>
  <si>
    <t>Urban%</t>
  </si>
  <si>
    <t>Rural+urban%</t>
  </si>
  <si>
    <t>Showing trends of YoY increase in cpi for the entire basket of products.</t>
  </si>
  <si>
    <t>Insights</t>
  </si>
  <si>
    <t>Year 2019 has the lowest inflation rate.</t>
  </si>
  <si>
    <t>the inflation rate increases with every year.</t>
  </si>
  <si>
    <t>Year 2023 has only available months "jan to may".</t>
  </si>
  <si>
    <t>%</t>
  </si>
  <si>
    <t>Food</t>
  </si>
  <si>
    <t>Row Labels</t>
  </si>
  <si>
    <t>Sum of Cereals and products</t>
  </si>
  <si>
    <t>Sum of Meat and fish</t>
  </si>
  <si>
    <t>Sum of Egg</t>
  </si>
  <si>
    <t xml:space="preserve"> category wise sector created</t>
  </si>
  <si>
    <t>Category wise new mapped sector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</si>
</sst>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1" fontId="0" fillId="0" borderId="1" xfId="0" applyNumberFormat="1" applyBorder="1"/>
    <xf numFmtId="0" fontId="3" fillId="2" borderId="1" xfId="0" applyFont="1" applyFill="1" applyBorder="1"/>
    <xf numFmtId="0" fontId="3" fillId="3" borderId="1" xfId="0" applyFont="1" applyFill="1" applyBorder="1"/>
    <xf numFmtId="9" fontId="0" fillId="0" borderId="1" xfId="2" applyFont="1" applyBorder="1"/>
    <xf numFmtId="0" fontId="2" fillId="0" borderId="0" xfId="0" applyFont="1"/>
    <xf numFmtId="9" fontId="2" fillId="0" borderId="1" xfId="2" applyFont="1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0" fontId="3" fillId="4" borderId="1" xfId="0" applyFont="1" applyFill="1" applyBorder="1"/>
    <xf numFmtId="164" fontId="0" fillId="0" borderId="0" xfId="1" applyNumberFormat="1" applyFont="1"/>
    <xf numFmtId="164" fontId="0" fillId="0" borderId="1" xfId="0" applyNumberFormat="1" applyBorder="1"/>
    <xf numFmtId="0" fontId="3" fillId="3" borderId="1" xfId="0" applyFont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7" fillId="0" borderId="0" xfId="0" applyFont="1"/>
    <xf numFmtId="0" fontId="3" fillId="2" borderId="0" xfId="0" applyFont="1" applyFill="1"/>
    <xf numFmtId="164" fontId="8" fillId="0" borderId="1" xfId="1" applyNumberFormat="1" applyFont="1" applyBorder="1"/>
    <xf numFmtId="9" fontId="0" fillId="5" borderId="1" xfId="2" applyFont="1" applyFill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 readingOrder="1"/>
    </xf>
    <xf numFmtId="0" fontId="10" fillId="0" borderId="0" xfId="0" applyFont="1" applyAlignment="1">
      <alignment horizontal="left"/>
    </xf>
    <xf numFmtId="0" fontId="1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12" fillId="0" borderId="0" xfId="0" applyFont="1"/>
    <xf numFmtId="0" fontId="0" fillId="2" borderId="1" xfId="0" applyFill="1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164" fontId="2" fillId="0" borderId="1" xfId="1" applyNumberFormat="1" applyFont="1" applyBorder="1" applyAlignment="1">
      <alignment horizontal="right"/>
    </xf>
    <xf numFmtId="0" fontId="13" fillId="0" borderId="0" xfId="0" applyFont="1"/>
    <xf numFmtId="0" fontId="15" fillId="0" borderId="0" xfId="0" applyFont="1"/>
    <xf numFmtId="0" fontId="14" fillId="0" borderId="0" xfId="0" applyFont="1"/>
    <xf numFmtId="0" fontId="3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9" fontId="0" fillId="0" borderId="0" xfId="2" applyFont="1"/>
    <xf numFmtId="0" fontId="0" fillId="6" borderId="0" xfId="0" applyFill="1"/>
    <xf numFmtId="0" fontId="0" fillId="7" borderId="0" xfId="0" applyFill="1"/>
    <xf numFmtId="0" fontId="16" fillId="0" borderId="0" xfId="0" applyFont="1"/>
    <xf numFmtId="0" fontId="17" fillId="0" borderId="0" xfId="0" applyFont="1"/>
    <xf numFmtId="164" fontId="0" fillId="0" borderId="4" xfId="1" applyNumberFormat="1" applyFont="1" applyBorder="1"/>
    <xf numFmtId="0" fontId="0" fillId="7" borderId="1" xfId="0" applyFill="1" applyBorder="1" applyAlignment="1">
      <alignment horizontal="center"/>
    </xf>
    <xf numFmtId="9" fontId="0" fillId="0" borderId="4" xfId="2" applyFont="1" applyBorder="1"/>
    <xf numFmtId="164" fontId="2" fillId="0" borderId="4" xfId="1" applyNumberFormat="1" applyFont="1" applyBorder="1"/>
    <xf numFmtId="164" fontId="6" fillId="6" borderId="1" xfId="1" applyNumberFormat="1" applyFont="1" applyFill="1" applyBorder="1"/>
    <xf numFmtId="164" fontId="2" fillId="6" borderId="1" xfId="1" applyNumberFormat="1" applyFont="1" applyFill="1" applyBorder="1"/>
    <xf numFmtId="164" fontId="0" fillId="6" borderId="1" xfId="1" applyNumberFormat="1" applyFont="1" applyFill="1" applyBorder="1"/>
    <xf numFmtId="9" fontId="2" fillId="6" borderId="4" xfId="2" applyFont="1" applyFill="1" applyBorder="1"/>
    <xf numFmtId="9" fontId="0" fillId="6" borderId="4" xfId="2" applyFont="1" applyFill="1" applyBorder="1"/>
    <xf numFmtId="0" fontId="7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6" fillId="0" borderId="0" xfId="0" applyFont="1"/>
    <xf numFmtId="0" fontId="19" fillId="0" borderId="0" xfId="0" applyFont="1"/>
    <xf numFmtId="0" fontId="9" fillId="6" borderId="0" xfId="0" applyFont="1" applyFill="1"/>
    <xf numFmtId="164" fontId="0" fillId="6" borderId="1" xfId="0" applyNumberFormat="1" applyFill="1" applyBorder="1"/>
    <xf numFmtId="0" fontId="20" fillId="6" borderId="0" xfId="0" applyFont="1" applyFill="1"/>
    <xf numFmtId="0" fontId="3" fillId="4" borderId="1" xfId="0" applyFont="1" applyFill="1" applyBorder="1" applyAlignment="1">
      <alignment horizontal="center"/>
    </xf>
    <xf numFmtId="0" fontId="21" fillId="0" borderId="0" xfId="0" applyFont="1"/>
    <xf numFmtId="164" fontId="0" fillId="0" borderId="7" xfId="1" applyNumberFormat="1" applyFont="1" applyBorder="1"/>
    <xf numFmtId="164" fontId="0" fillId="0" borderId="1" xfId="1" applyNumberFormat="1" applyFont="1" applyFill="1" applyBorder="1"/>
    <xf numFmtId="0" fontId="3" fillId="7" borderId="1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8" xfId="0" applyFont="1" applyFill="1" applyBorder="1"/>
    <xf numFmtId="0" fontId="3" fillId="4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1" fontId="0" fillId="0" borderId="1" xfId="0" applyNumberFormat="1" applyFill="1" applyBorder="1"/>
    <xf numFmtId="9" fontId="0" fillId="0" borderId="1" xfId="2" applyFont="1" applyFill="1" applyBorder="1"/>
    <xf numFmtId="9" fontId="0" fillId="0" borderId="4" xfId="2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" fontId="0" fillId="0" borderId="10" xfId="0" applyNumberFormat="1" applyFill="1" applyBorder="1"/>
    <xf numFmtId="0" fontId="0" fillId="0" borderId="0" xfId="0" pivotButton="1"/>
    <xf numFmtId="0" fontId="0" fillId="0" borderId="0" xfId="0" applyNumberFormat="1"/>
    <xf numFmtId="164" fontId="0" fillId="0" borderId="1" xfId="0" applyNumberFormat="1" applyFill="1" applyBorder="1"/>
    <xf numFmtId="0" fontId="0" fillId="0" borderId="1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 baseline="0"/>
              <a:t>Total Rate of oil &amp; transport from yr 2013-2023</a:t>
            </a:r>
            <a:endParaRPr lang="en-IN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943979394719899E-2"/>
          <c:y val="9.4475806451612909E-2"/>
          <c:w val="0.91365292474306781"/>
          <c:h val="0.760066992633985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 objective 5 analysis'!$K$4</c:f>
              <c:strCache>
                <c:ptCount val="1"/>
                <c:pt idx="0">
                  <c:v>Oil (fuel)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 objective 5 analysis'!$J$5:$J$15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 objective 5 analysis'!$K$5:$K$15</c:f>
              <c:numCache>
                <c:formatCode>_ * #,##0_ ;_ * \-#,##0_ ;_ * "-"??_ ;_ @_ </c:formatCode>
                <c:ptCount val="11"/>
                <c:pt idx="0">
                  <c:v>3907.6</c:v>
                </c:pt>
                <c:pt idx="1">
                  <c:v>4080.8000000000011</c:v>
                </c:pt>
                <c:pt idx="2">
                  <c:v>4284.8</c:v>
                </c:pt>
                <c:pt idx="3">
                  <c:v>4412.7</c:v>
                </c:pt>
                <c:pt idx="4">
                  <c:v>4654.1000000000013</c:v>
                </c:pt>
                <c:pt idx="5">
                  <c:v>4978.7</c:v>
                </c:pt>
                <c:pt idx="6">
                  <c:v>4579.5999999999995</c:v>
                </c:pt>
                <c:pt idx="7">
                  <c:v>4729.8</c:v>
                </c:pt>
                <c:pt idx="8">
                  <c:v>5713.5</c:v>
                </c:pt>
                <c:pt idx="9">
                  <c:v>6298.9000000000005</c:v>
                </c:pt>
                <c:pt idx="10">
                  <c:v>2731.7000000000003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D4-4C10-A0D0-F2FECFEC6678}"/>
            </c:ext>
          </c:extLst>
        </c:ser>
        <c:ser>
          <c:idx val="1"/>
          <c:order val="1"/>
          <c:tx>
            <c:strRef>
              <c:f>' objective 5 analysis'!$L$4</c:f>
              <c:strCache>
                <c:ptCount val="1"/>
                <c:pt idx="0">
                  <c:v>Transport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 objective 5 analysis'!$J$5:$J$15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 objective 5 analysis'!$L$5:$L$15</c:f>
              <c:numCache>
                <c:formatCode>_ * #,##0_ ;_ * \-#,##0_ ;_ * "-"??_ ;_ @_ </c:formatCode>
                <c:ptCount val="11"/>
                <c:pt idx="0">
                  <c:v>3840.0000000000005</c:v>
                </c:pt>
                <c:pt idx="1">
                  <c:v>4014.6000000000004</c:v>
                </c:pt>
                <c:pt idx="2">
                  <c:v>4001.7000000000007</c:v>
                </c:pt>
                <c:pt idx="3">
                  <c:v>4084.8999999999996</c:v>
                </c:pt>
                <c:pt idx="4">
                  <c:v>4227.5</c:v>
                </c:pt>
                <c:pt idx="5">
                  <c:v>4440.1000000000013</c:v>
                </c:pt>
                <c:pt idx="6">
                  <c:v>4150.9999999999991</c:v>
                </c:pt>
                <c:pt idx="7">
                  <c:v>4088.4999999999995</c:v>
                </c:pt>
                <c:pt idx="8">
                  <c:v>5425.1999999999989</c:v>
                </c:pt>
                <c:pt idx="9">
                  <c:v>5804.6999999999989</c:v>
                </c:pt>
                <c:pt idx="10">
                  <c:v>2466.2000000000003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D4-4C10-A0D0-F2FECFEC66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2705776"/>
        <c:axId val="100542032"/>
      </c:scatterChart>
      <c:valAx>
        <c:axId val="10270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42032"/>
        <c:crosses val="autoZero"/>
        <c:crossBetween val="midCat"/>
      </c:valAx>
      <c:valAx>
        <c:axId val="1005420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crossAx val="10270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/>
              <a:t>Average</a:t>
            </a:r>
            <a:r>
              <a:rPr lang="en-IN" sz="1100" baseline="0"/>
              <a:t> change in rate of oil and transport for year 2013 to 2023</a:t>
            </a:r>
            <a:endParaRPr lang="en-IN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888888888888891E-2"/>
          <c:y val="0.15675925925925926"/>
          <c:w val="0.88822222222222225"/>
          <c:h val="0.662345435987168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 objective 5 analysis'!$S$3</c:f>
              <c:strCache>
                <c:ptCount val="1"/>
                <c:pt idx="0">
                  <c:v>average of fuel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 objective 5 analysis'!$R$4:$R$14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 objective 5 analysis'!$S$4:$S$14</c:f>
              <c:numCache>
                <c:formatCode>0</c:formatCode>
                <c:ptCount val="11"/>
                <c:pt idx="0">
                  <c:v>108.54444444444444</c:v>
                </c:pt>
                <c:pt idx="1">
                  <c:v>113.35555555555558</c:v>
                </c:pt>
                <c:pt idx="2">
                  <c:v>119.02222222222223</c:v>
                </c:pt>
                <c:pt idx="3">
                  <c:v>122.57499999999999</c:v>
                </c:pt>
                <c:pt idx="4">
                  <c:v>129.28055555555559</c:v>
                </c:pt>
                <c:pt idx="5">
                  <c:v>138.29722222222222</c:v>
                </c:pt>
                <c:pt idx="6">
                  <c:v>138.77575757575755</c:v>
                </c:pt>
                <c:pt idx="7">
                  <c:v>143.32727272727274</c:v>
                </c:pt>
                <c:pt idx="8">
                  <c:v>158.70833333333334</c:v>
                </c:pt>
                <c:pt idx="9">
                  <c:v>174.96944444444446</c:v>
                </c:pt>
                <c:pt idx="10">
                  <c:v>182.11333333333334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99-4F9F-A223-1A99033A5B6B}"/>
            </c:ext>
          </c:extLst>
        </c:ser>
        <c:ser>
          <c:idx val="1"/>
          <c:order val="1"/>
          <c:tx>
            <c:strRef>
              <c:f>' objective 5 analysis'!$T$3</c:f>
              <c:strCache>
                <c:ptCount val="1"/>
                <c:pt idx="0">
                  <c:v>average of transport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 objective 5 analysis'!$R$4:$R$14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 objective 5 analysis'!$T$4:$T$14</c:f>
              <c:numCache>
                <c:formatCode>_ * #,##0_ ;_ * \-#,##0_ ;_ * "-"??_ ;_ @_ </c:formatCode>
                <c:ptCount val="11"/>
                <c:pt idx="0">
                  <c:v>106.66666666666669</c:v>
                </c:pt>
                <c:pt idx="1">
                  <c:v>111.51666666666668</c:v>
                </c:pt>
                <c:pt idx="2">
                  <c:v>111.15833333333336</c:v>
                </c:pt>
                <c:pt idx="3">
                  <c:v>113.46944444444443</c:v>
                </c:pt>
                <c:pt idx="4">
                  <c:v>117.43055555555556</c:v>
                </c:pt>
                <c:pt idx="5">
                  <c:v>123.33611111111115</c:v>
                </c:pt>
                <c:pt idx="6">
                  <c:v>125.78787878787875</c:v>
                </c:pt>
                <c:pt idx="7">
                  <c:v>136.28333333333333</c:v>
                </c:pt>
                <c:pt idx="8">
                  <c:v>150.69999999999996</c:v>
                </c:pt>
                <c:pt idx="9">
                  <c:v>161.24166666666665</c:v>
                </c:pt>
                <c:pt idx="10">
                  <c:v>164.41333333333336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9-4F9F-A223-1A99033A5B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63469552"/>
        <c:axId val="201442784"/>
      </c:scatterChart>
      <c:valAx>
        <c:axId val="12634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42784"/>
        <c:crosses val="autoZero"/>
        <c:crossBetween val="midCat"/>
      </c:valAx>
      <c:valAx>
        <c:axId val="2014427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26346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oil</a:t>
            </a:r>
            <a:r>
              <a:rPr lang="en-US" sz="1100" baseline="0"/>
              <a:t> price fluctuation for year 2021 monthly basis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'objective 5'!$C$3</c:f>
              <c:strCache>
                <c:ptCount val="1"/>
                <c:pt idx="0">
                  <c:v>Oil "fuel"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'objective 5'!$B$4:$B$15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'objective 5'!$C$4:$C$15</c:f>
              <c:numCache>
                <c:formatCode>_ * #,##0_ ;_ * \-#,##0_ ;_ * "-"??_ ;_ @_ </c:formatCode>
                <c:ptCount val="12"/>
                <c:pt idx="0">
                  <c:v>441.70000000000005</c:v>
                </c:pt>
                <c:pt idx="1">
                  <c:v>455.9</c:v>
                </c:pt>
                <c:pt idx="2">
                  <c:v>466.3</c:v>
                </c:pt>
                <c:pt idx="3">
                  <c:v>466.5</c:v>
                </c:pt>
                <c:pt idx="4">
                  <c:v>476.6</c:v>
                </c:pt>
                <c:pt idx="5">
                  <c:v>478</c:v>
                </c:pt>
                <c:pt idx="6">
                  <c:v>480.9</c:v>
                </c:pt>
                <c:pt idx="7">
                  <c:v>486.4</c:v>
                </c:pt>
                <c:pt idx="8">
                  <c:v>487.1</c:v>
                </c:pt>
                <c:pt idx="9">
                  <c:v>491.9</c:v>
                </c:pt>
                <c:pt idx="10">
                  <c:v>490.79999999999995</c:v>
                </c:pt>
                <c:pt idx="11">
                  <c:v>491.4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2-41BB-AD31-0CAC60F41A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0554719"/>
        <c:axId val="1627915903"/>
      </c:lineChart>
      <c:catAx>
        <c:axId val="68055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15903"/>
        <c:crosses val="autoZero"/>
        <c:auto val="1"/>
        <c:lblAlgn val="ctr"/>
        <c:lblOffset val="100"/>
        <c:noMultiLvlLbl val="0"/>
      </c:catAx>
      <c:valAx>
        <c:axId val="16279159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crossAx val="6805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oil</a:t>
            </a:r>
            <a:r>
              <a:rPr lang="en-US" sz="1100" baseline="0"/>
              <a:t> price fluctuation for year 2022 monthly basis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'objective 5'!$K$3</c:f>
              <c:strCache>
                <c:ptCount val="1"/>
                <c:pt idx="0">
                  <c:v>Oil "fuel"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'objective 5'!$J$4:$J$15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'objective 5'!$K$4:$K$15</c:f>
              <c:numCache>
                <c:formatCode>_ * #,##0_ ;_ * \-#,##0_ ;_ * "-"??_ ;_ @_ </c:formatCode>
                <c:ptCount val="12"/>
                <c:pt idx="0">
                  <c:v>491.59999999999997</c:v>
                </c:pt>
                <c:pt idx="1">
                  <c:v>496.09999999999997</c:v>
                </c:pt>
                <c:pt idx="2">
                  <c:v>500.59999999999997</c:v>
                </c:pt>
                <c:pt idx="3">
                  <c:v>516</c:v>
                </c:pt>
                <c:pt idx="4">
                  <c:v>523.4</c:v>
                </c:pt>
                <c:pt idx="5">
                  <c:v>527.6</c:v>
                </c:pt>
                <c:pt idx="6">
                  <c:v>538.70000000000005</c:v>
                </c:pt>
                <c:pt idx="7">
                  <c:v>536.29999999999995</c:v>
                </c:pt>
                <c:pt idx="8">
                  <c:v>538.4</c:v>
                </c:pt>
                <c:pt idx="9">
                  <c:v>541.29999999999995</c:v>
                </c:pt>
                <c:pt idx="10">
                  <c:v>543.5</c:v>
                </c:pt>
                <c:pt idx="11">
                  <c:v>545.4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9-4DF6-9977-86E282B25B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0558079"/>
        <c:axId val="1524068879"/>
      </c:lineChart>
      <c:catAx>
        <c:axId val="68055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68879"/>
        <c:crosses val="autoZero"/>
        <c:auto val="1"/>
        <c:lblAlgn val="ctr"/>
        <c:lblOffset val="100"/>
        <c:noMultiLvlLbl val="0"/>
      </c:catAx>
      <c:valAx>
        <c:axId val="152406887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crossAx val="68055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3">
                    <a:lumMod val="60000"/>
                    <a:lumOff val="40000"/>
                  </a:schemeClr>
                </a:solidFill>
              </a:rPr>
              <a:t>%</a:t>
            </a:r>
            <a:r>
              <a:rPr lang="en-IN" sz="1200" baseline="0">
                <a:solidFill>
                  <a:schemeClr val="accent3">
                    <a:lumMod val="60000"/>
                    <a:lumOff val="40000"/>
                  </a:schemeClr>
                </a:solidFill>
              </a:rPr>
              <a:t> growth rate every year</a:t>
            </a:r>
            <a:endParaRPr lang="en-IN" sz="1200">
              <a:solidFill>
                <a:schemeClr val="accent3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2'!$A$18:$AA$18</c:f>
              <c:numCache>
                <c:formatCode>0%</c:formatCode>
                <c:ptCount val="27"/>
                <c:pt idx="0" formatCode="General">
                  <c:v>2013</c:v>
                </c:pt>
                <c:pt idx="1">
                  <c:v>7.1737925511733108E-2</c:v>
                </c:pt>
                <c:pt idx="2">
                  <c:v>8.1737451201595673E-2</c:v>
                </c:pt>
                <c:pt idx="3">
                  <c:v>7.7912704049520429E-2</c:v>
                </c:pt>
                <c:pt idx="4">
                  <c:v>7.5297412128234847E-2</c:v>
                </c:pt>
                <c:pt idx="5">
                  <c:v>7.7350649989949685E-2</c:v>
                </c:pt>
                <c:pt idx="6">
                  <c:v>7.5385364333090232E-2</c:v>
                </c:pt>
                <c:pt idx="7">
                  <c:v>8.4774457349167012E-2</c:v>
                </c:pt>
                <c:pt idx="8">
                  <c:v>7.3309956311795807E-2</c:v>
                </c:pt>
                <c:pt idx="9">
                  <c:v>9.0686100856801524E-2</c:v>
                </c:pt>
                <c:pt idx="10">
                  <c:v>7.1659350406066538E-2</c:v>
                </c:pt>
                <c:pt idx="11">
                  <c:v>7.9251742612716558E-2</c:v>
                </c:pt>
                <c:pt idx="12">
                  <c:v>7.4031583827995129E-2</c:v>
                </c:pt>
                <c:pt idx="13">
                  <c:v>7.7645846248635561E-2</c:v>
                </c:pt>
                <c:pt idx="14">
                  <c:v>6.9544866294363392E-2</c:v>
                </c:pt>
                <c:pt idx="15">
                  <c:v>7.5962991406667416E-2</c:v>
                </c:pt>
                <c:pt idx="16">
                  <c:v>7.8589125075098923E-2</c:v>
                </c:pt>
                <c:pt idx="17">
                  <c:v>7.6327604295235732E-2</c:v>
                </c:pt>
                <c:pt idx="18">
                  <c:v>7.7574535160266966E-2</c:v>
                </c:pt>
                <c:pt idx="19">
                  <c:v>7.7721408668049885E-2</c:v>
                </c:pt>
                <c:pt idx="20">
                  <c:v>7.5198531871726593E-2</c:v>
                </c:pt>
                <c:pt idx="21">
                  <c:v>8.2501869182973697E-2</c:v>
                </c:pt>
                <c:pt idx="22">
                  <c:v>7.7809339569508029E-2</c:v>
                </c:pt>
                <c:pt idx="23">
                  <c:v>7.5053238858558871E-2</c:v>
                </c:pt>
                <c:pt idx="24">
                  <c:v>7.7439090605477587E-2</c:v>
                </c:pt>
                <c:pt idx="25">
                  <c:v>7.8230745588771078E-2</c:v>
                </c:pt>
                <c:pt idx="26">
                  <c:v>7.3987798114254003E-2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D-412F-B421-6A86723A5CB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2'!$A$19:$AA$19</c:f>
              <c:numCache>
                <c:formatCode>0%</c:formatCode>
                <c:ptCount val="27"/>
                <c:pt idx="0" formatCode="General">
                  <c:v>2014</c:v>
                </c:pt>
                <c:pt idx="1">
                  <c:v>7.7034037441710418E-2</c:v>
                </c:pt>
                <c:pt idx="2">
                  <c:v>8.71164281848084E-2</c:v>
                </c:pt>
                <c:pt idx="3">
                  <c:v>8.264570978725537E-2</c:v>
                </c:pt>
                <c:pt idx="4">
                  <c:v>8.3333333333333301E-2</c:v>
                </c:pt>
                <c:pt idx="5">
                  <c:v>7.8940243587271766E-2</c:v>
                </c:pt>
                <c:pt idx="6">
                  <c:v>8.6426285782456508E-2</c:v>
                </c:pt>
                <c:pt idx="7">
                  <c:v>8.7410500674235517E-2</c:v>
                </c:pt>
                <c:pt idx="8">
                  <c:v>7.8085000383229838E-2</c:v>
                </c:pt>
                <c:pt idx="9">
                  <c:v>8.9415679443359986E-2</c:v>
                </c:pt>
                <c:pt idx="10">
                  <c:v>7.8130537590453186E-2</c:v>
                </c:pt>
                <c:pt idx="11">
                  <c:v>8.3241209127673063E-2</c:v>
                </c:pt>
                <c:pt idx="12">
                  <c:v>8.045500944729217E-2</c:v>
                </c:pt>
                <c:pt idx="13">
                  <c:v>8.3095945324058409E-2</c:v>
                </c:pt>
                <c:pt idx="14">
                  <c:v>7.5250742027599224E-2</c:v>
                </c:pt>
                <c:pt idx="15">
                  <c:v>8.2030225089007147E-2</c:v>
                </c:pt>
                <c:pt idx="16">
                  <c:v>8.3684799578843325E-2</c:v>
                </c:pt>
                <c:pt idx="17">
                  <c:v>8.2259781535423362E-2</c:v>
                </c:pt>
                <c:pt idx="18">
                  <c:v>8.1012939677044093E-2</c:v>
                </c:pt>
                <c:pt idx="19">
                  <c:v>8.268268988594249E-2</c:v>
                </c:pt>
                <c:pt idx="20">
                  <c:v>7.9234710747035475E-2</c:v>
                </c:pt>
                <c:pt idx="21">
                  <c:v>8.6253126047387024E-2</c:v>
                </c:pt>
                <c:pt idx="22">
                  <c:v>8.2188538172082506E-2</c:v>
                </c:pt>
                <c:pt idx="23">
                  <c:v>8.0475858597591654E-2</c:v>
                </c:pt>
                <c:pt idx="24">
                  <c:v>8.0506330151354027E-2</c:v>
                </c:pt>
                <c:pt idx="25">
                  <c:v>8.24603147141377E-2</c:v>
                </c:pt>
                <c:pt idx="26">
                  <c:v>8.0339784569577008E-2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D-412F-B421-6A86723A5CBB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2'!$A$20:$AA$20</c:f>
              <c:numCache>
                <c:formatCode>0%</c:formatCode>
                <c:ptCount val="27"/>
                <c:pt idx="0" formatCode="General">
                  <c:v>2015</c:v>
                </c:pt>
                <c:pt idx="1">
                  <c:v>8.1197141603240972E-2</c:v>
                </c:pt>
                <c:pt idx="2">
                  <c:v>8.8581619482484095E-2</c:v>
                </c:pt>
                <c:pt idx="3">
                  <c:v>8.2895929692056294E-2</c:v>
                </c:pt>
                <c:pt idx="4">
                  <c:v>8.8723445345693305E-2</c:v>
                </c:pt>
                <c:pt idx="5">
                  <c:v>8.1639476069950354E-2</c:v>
                </c:pt>
                <c:pt idx="6">
                  <c:v>8.9664673861801825E-2</c:v>
                </c:pt>
                <c:pt idx="7">
                  <c:v>9.029709861237982E-2</c:v>
                </c:pt>
                <c:pt idx="8">
                  <c:v>9.8829232773817749E-2</c:v>
                </c:pt>
                <c:pt idx="9">
                  <c:v>8.240148737030098E-2</c:v>
                </c:pt>
                <c:pt idx="10">
                  <c:v>8.5574934322419291E-2</c:v>
                </c:pt>
                <c:pt idx="11">
                  <c:v>8.7002301926221146E-2</c:v>
                </c:pt>
                <c:pt idx="12">
                  <c:v>8.6334139086865588E-2</c:v>
                </c:pt>
                <c:pt idx="13">
                  <c:v>8.7452601633128069E-2</c:v>
                </c:pt>
                <c:pt idx="14">
                  <c:v>8.2354513356496781E-2</c:v>
                </c:pt>
                <c:pt idx="15">
                  <c:v>8.6890906618608835E-2</c:v>
                </c:pt>
                <c:pt idx="16">
                  <c:v>8.8047066671756991E-2</c:v>
                </c:pt>
                <c:pt idx="17">
                  <c:v>8.7050265366576118E-2</c:v>
                </c:pt>
                <c:pt idx="18">
                  <c:v>8.5062792572093329E-2</c:v>
                </c:pt>
                <c:pt idx="19">
                  <c:v>8.7082278911156677E-2</c:v>
                </c:pt>
                <c:pt idx="20">
                  <c:v>8.3261107317750771E-2</c:v>
                </c:pt>
                <c:pt idx="21">
                  <c:v>8.597597133060049E-2</c:v>
                </c:pt>
                <c:pt idx="22">
                  <c:v>8.6029009639950693E-2</c:v>
                </c:pt>
                <c:pt idx="23">
                  <c:v>8.5799744453478932E-2</c:v>
                </c:pt>
                <c:pt idx="24">
                  <c:v>8.2917913949280914E-2</c:v>
                </c:pt>
                <c:pt idx="25">
                  <c:v>8.5303773842211397E-2</c:v>
                </c:pt>
                <c:pt idx="26">
                  <c:v>8.4181335201564664E-2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D-412F-B421-6A86723A5CBB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2'!$A$21:$AA$21</c:f>
              <c:numCache>
                <c:formatCode>0%</c:formatCode>
                <c:ptCount val="27"/>
                <c:pt idx="0" formatCode="General">
                  <c:v>2016</c:v>
                </c:pt>
                <c:pt idx="1">
                  <c:v>8.677825394410843E-2</c:v>
                </c:pt>
                <c:pt idx="2">
                  <c:v>9.1519932747917726E-2</c:v>
                </c:pt>
                <c:pt idx="3">
                  <c:v>8.9453615966339661E-2</c:v>
                </c:pt>
                <c:pt idx="4">
                  <c:v>9.2130166087292409E-2</c:v>
                </c:pt>
                <c:pt idx="5">
                  <c:v>8.5259647294819371E-2</c:v>
                </c:pt>
                <c:pt idx="6">
                  <c:v>9.2112225636565487E-2</c:v>
                </c:pt>
                <c:pt idx="7">
                  <c:v>9.0923485145069385E-2</c:v>
                </c:pt>
                <c:pt idx="8">
                  <c:v>0.11882616693492755</c:v>
                </c:pt>
                <c:pt idx="9">
                  <c:v>9.567739114076515E-2</c:v>
                </c:pt>
                <c:pt idx="10">
                  <c:v>9.2948074864003832E-2</c:v>
                </c:pt>
                <c:pt idx="11">
                  <c:v>9.0520873963981632E-2</c:v>
                </c:pt>
                <c:pt idx="12">
                  <c:v>9.141790019041196E-2</c:v>
                </c:pt>
                <c:pt idx="13">
                  <c:v>9.2035553053843019E-2</c:v>
                </c:pt>
                <c:pt idx="14">
                  <c:v>8.8480636948051028E-2</c:v>
                </c:pt>
                <c:pt idx="15">
                  <c:v>9.1437501556069237E-2</c:v>
                </c:pt>
                <c:pt idx="16">
                  <c:v>9.178041179319113E-2</c:v>
                </c:pt>
                <c:pt idx="17">
                  <c:v>9.1497469760552938E-2</c:v>
                </c:pt>
                <c:pt idx="18">
                  <c:v>8.7601891519528616E-2</c:v>
                </c:pt>
                <c:pt idx="19">
                  <c:v>9.1084085920915325E-2</c:v>
                </c:pt>
                <c:pt idx="20">
                  <c:v>8.7265982818360205E-2</c:v>
                </c:pt>
                <c:pt idx="21">
                  <c:v>8.7763511829564891E-2</c:v>
                </c:pt>
                <c:pt idx="22">
                  <c:v>8.9806221482152601E-2</c:v>
                </c:pt>
                <c:pt idx="23">
                  <c:v>9.0531227010492918E-2</c:v>
                </c:pt>
                <c:pt idx="24">
                  <c:v>8.815496423602788E-2</c:v>
                </c:pt>
                <c:pt idx="25">
                  <c:v>8.8932898842465843E-2</c:v>
                </c:pt>
                <c:pt idx="26">
                  <c:v>8.8606708118048855E-2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D-412F-B421-6A86723A5CBB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2'!$A$22:$AA$22</c:f>
              <c:numCache>
                <c:formatCode>0%</c:formatCode>
                <c:ptCount val="27"/>
                <c:pt idx="0" formatCode="General">
                  <c:v>2017</c:v>
                </c:pt>
                <c:pt idx="1">
                  <c:v>8.936773620501845E-2</c:v>
                </c:pt>
                <c:pt idx="2">
                  <c:v>9.5530869141960989E-2</c:v>
                </c:pt>
                <c:pt idx="3">
                  <c:v>9.1187832383460066E-2</c:v>
                </c:pt>
                <c:pt idx="4">
                  <c:v>9.6056392429509446E-2</c:v>
                </c:pt>
                <c:pt idx="5">
                  <c:v>8.722664117847341E-2</c:v>
                </c:pt>
                <c:pt idx="6">
                  <c:v>9.6820684121507822E-2</c:v>
                </c:pt>
                <c:pt idx="7">
                  <c:v>9.0634651354995863E-2</c:v>
                </c:pt>
                <c:pt idx="8">
                  <c:v>9.4673104928335999E-2</c:v>
                </c:pt>
                <c:pt idx="9">
                  <c:v>0.10557446257509535</c:v>
                </c:pt>
                <c:pt idx="10">
                  <c:v>9.2657424613763348E-2</c:v>
                </c:pt>
                <c:pt idx="11">
                  <c:v>9.288747238800088E-2</c:v>
                </c:pt>
                <c:pt idx="12">
                  <c:v>9.6127801429097645E-2</c:v>
                </c:pt>
                <c:pt idx="13">
                  <c:v>9.36842745815442E-2</c:v>
                </c:pt>
                <c:pt idx="14">
                  <c:v>9.4181237603567364E-2</c:v>
                </c:pt>
                <c:pt idx="15">
                  <c:v>9.5612555036972205E-2</c:v>
                </c:pt>
                <c:pt idx="16">
                  <c:v>9.5119927181686104E-2</c:v>
                </c:pt>
                <c:pt idx="17">
                  <c:v>9.5551252777092074E-2</c:v>
                </c:pt>
                <c:pt idx="18">
                  <c:v>9.2394217445336935E-2</c:v>
                </c:pt>
                <c:pt idx="19">
                  <c:v>9.4768067099229622E-2</c:v>
                </c:pt>
                <c:pt idx="20">
                  <c:v>9.0815002924909086E-2</c:v>
                </c:pt>
                <c:pt idx="21">
                  <c:v>9.082725311745346E-2</c:v>
                </c:pt>
                <c:pt idx="22">
                  <c:v>9.3177347340238845E-2</c:v>
                </c:pt>
                <c:pt idx="23">
                  <c:v>9.4914237038757898E-2</c:v>
                </c:pt>
                <c:pt idx="24">
                  <c:v>9.148446608108414E-2</c:v>
                </c:pt>
                <c:pt idx="25">
                  <c:v>9.2472466074906917E-2</c:v>
                </c:pt>
                <c:pt idx="26">
                  <c:v>9.3650932656099473E-2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D-412F-B421-6A86723A5CBB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2'!$A$23:$AA$23</c:f>
              <c:numCache>
                <c:formatCode>0%</c:formatCode>
                <c:ptCount val="27"/>
                <c:pt idx="0" formatCode="General">
                  <c:v>2018</c:v>
                </c:pt>
                <c:pt idx="1">
                  <c:v>9.2284182127501821E-2</c:v>
                </c:pt>
                <c:pt idx="2">
                  <c:v>9.7747491429919675E-2</c:v>
                </c:pt>
                <c:pt idx="3">
                  <c:v>9.5127833499825815E-2</c:v>
                </c:pt>
                <c:pt idx="4">
                  <c:v>9.8559289300888378E-2</c:v>
                </c:pt>
                <c:pt idx="5">
                  <c:v>8.910748934459517E-2</c:v>
                </c:pt>
                <c:pt idx="6">
                  <c:v>0.10170231843957026</c:v>
                </c:pt>
                <c:pt idx="7">
                  <c:v>9.0251859585018912E-2</c:v>
                </c:pt>
                <c:pt idx="8">
                  <c:v>8.3523032114662388E-2</c:v>
                </c:pt>
                <c:pt idx="9">
                  <c:v>9.9657230530181107E-2</c:v>
                </c:pt>
                <c:pt idx="10">
                  <c:v>9.3979414461631341E-2</c:v>
                </c:pt>
                <c:pt idx="11">
                  <c:v>9.4833701493321612E-2</c:v>
                </c:pt>
                <c:pt idx="12">
                  <c:v>0.10033555755517641</c:v>
                </c:pt>
                <c:pt idx="13">
                  <c:v>9.5152340347847919E-2</c:v>
                </c:pt>
                <c:pt idx="14">
                  <c:v>0.10067134155776561</c:v>
                </c:pt>
                <c:pt idx="15">
                  <c:v>0.10025107775749832</c:v>
                </c:pt>
                <c:pt idx="16">
                  <c:v>9.8987897773053612E-2</c:v>
                </c:pt>
                <c:pt idx="17">
                  <c:v>0.10007174154529747</c:v>
                </c:pt>
                <c:pt idx="18">
                  <c:v>9.8838248081282915E-2</c:v>
                </c:pt>
                <c:pt idx="19">
                  <c:v>9.9563439235299048E-2</c:v>
                </c:pt>
                <c:pt idx="20">
                  <c:v>9.6496565432857201E-2</c:v>
                </c:pt>
                <c:pt idx="21">
                  <c:v>9.5394934728989994E-2</c:v>
                </c:pt>
                <c:pt idx="22">
                  <c:v>9.7966713193101032E-2</c:v>
                </c:pt>
                <c:pt idx="23">
                  <c:v>0.10038525574011697</c:v>
                </c:pt>
                <c:pt idx="24">
                  <c:v>9.5779011230153602E-2</c:v>
                </c:pt>
                <c:pt idx="25">
                  <c:v>9.7418497342780325E-2</c:v>
                </c:pt>
                <c:pt idx="26">
                  <c:v>0.10075604985842312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D-412F-B421-6A86723A5CBB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2'!$A$24:$AA$24</c:f>
              <c:numCache>
                <c:formatCode>0%</c:formatCode>
                <c:ptCount val="27"/>
                <c:pt idx="0" formatCode="General">
                  <c:v>2019</c:v>
                </c:pt>
                <c:pt idx="1">
                  <c:v>9.1656481836032089E-2</c:v>
                </c:pt>
                <c:pt idx="2">
                  <c:v>9.1670615479478398E-2</c:v>
                </c:pt>
                <c:pt idx="3">
                  <c:v>8.9892463183990551E-2</c:v>
                </c:pt>
                <c:pt idx="4">
                  <c:v>9.1954422556971796E-2</c:v>
                </c:pt>
                <c:pt idx="5">
                  <c:v>8.2943968364010773E-2</c:v>
                </c:pt>
                <c:pt idx="6">
                  <c:v>9.1852461886885367E-2</c:v>
                </c:pt>
                <c:pt idx="7">
                  <c:v>9.4927139066510069E-2</c:v>
                </c:pt>
                <c:pt idx="8">
                  <c:v>8.1229401394956685E-2</c:v>
                </c:pt>
                <c:pt idx="9">
                  <c:v>9.0026458969053008E-2</c:v>
                </c:pt>
                <c:pt idx="10">
                  <c:v>8.8265793090774758E-2</c:v>
                </c:pt>
                <c:pt idx="11">
                  <c:v>8.9385068400959569E-2</c:v>
                </c:pt>
                <c:pt idx="12">
                  <c:v>9.4454595269206576E-2</c:v>
                </c:pt>
                <c:pt idx="13">
                  <c:v>9.0921192251959632E-2</c:v>
                </c:pt>
                <c:pt idx="14">
                  <c:v>9.6247309710363035E-2</c:v>
                </c:pt>
                <c:pt idx="15">
                  <c:v>9.3754847754185106E-2</c:v>
                </c:pt>
                <c:pt idx="16">
                  <c:v>9.2535921893115408E-2</c:v>
                </c:pt>
                <c:pt idx="17">
                  <c:v>9.3584145889903728E-2</c:v>
                </c:pt>
                <c:pt idx="18">
                  <c:v>9.0915227049840966E-2</c:v>
                </c:pt>
                <c:pt idx="19">
                  <c:v>9.5077897312272869E-2</c:v>
                </c:pt>
                <c:pt idx="20">
                  <c:v>9.4859007643892795E-2</c:v>
                </c:pt>
                <c:pt idx="21">
                  <c:v>8.9183661192323876E-2</c:v>
                </c:pt>
                <c:pt idx="22">
                  <c:v>9.4562937205638686E-2</c:v>
                </c:pt>
                <c:pt idx="23">
                  <c:v>9.8220854144887113E-2</c:v>
                </c:pt>
                <c:pt idx="24">
                  <c:v>9.2306084690233395E-2</c:v>
                </c:pt>
                <c:pt idx="25">
                  <c:v>9.3614327614527065E-2</c:v>
                </c:pt>
                <c:pt idx="26">
                  <c:v>9.6821087660916003E-2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D-412F-B421-6A86723A5CBB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2'!$A$25:$AA$25</c:f>
              <c:numCache>
                <c:formatCode>0%</c:formatCode>
                <c:ptCount val="27"/>
                <c:pt idx="0" formatCode="General">
                  <c:v>2020</c:v>
                </c:pt>
                <c:pt idx="1">
                  <c:v>9.6609893885429829E-2</c:v>
                </c:pt>
                <c:pt idx="2">
                  <c:v>9.6635214950899218E-2</c:v>
                </c:pt>
                <c:pt idx="3">
                  <c:v>9.9543252435313367E-2</c:v>
                </c:pt>
                <c:pt idx="4">
                  <c:v>9.7506759366550802E-2</c:v>
                </c:pt>
                <c:pt idx="5">
                  <c:v>9.2231297149397179E-2</c:v>
                </c:pt>
                <c:pt idx="6">
                  <c:v>9.361885538471007E-2</c:v>
                </c:pt>
                <c:pt idx="7">
                  <c:v>0.10776110313628257</c:v>
                </c:pt>
                <c:pt idx="8">
                  <c:v>9.4485322296313345E-2</c:v>
                </c:pt>
                <c:pt idx="9">
                  <c:v>9.3170751967320858E-2</c:v>
                </c:pt>
                <c:pt idx="10">
                  <c:v>9.7694112175995301E-2</c:v>
                </c:pt>
                <c:pt idx="11">
                  <c:v>9.3528131397748168E-2</c:v>
                </c:pt>
                <c:pt idx="12">
                  <c:v>8.8963986665664838E-2</c:v>
                </c:pt>
                <c:pt idx="13">
                  <c:v>9.8252012885509873E-2</c:v>
                </c:pt>
                <c:pt idx="14">
                  <c:v>9.5283728846938337E-2</c:v>
                </c:pt>
                <c:pt idx="15">
                  <c:v>8.7503758505713861E-2</c:v>
                </c:pt>
                <c:pt idx="16">
                  <c:v>8.6116095379131438E-2</c:v>
                </c:pt>
                <c:pt idx="17">
                  <c:v>8.7308689212540147E-2</c:v>
                </c:pt>
                <c:pt idx="18">
                  <c:v>9.3897030504921361E-2</c:v>
                </c:pt>
                <c:pt idx="19">
                  <c:v>8.8437536230145858E-2</c:v>
                </c:pt>
                <c:pt idx="20">
                  <c:v>9.9086919689235747E-2</c:v>
                </c:pt>
                <c:pt idx="21">
                  <c:v>8.7840857331923927E-2</c:v>
                </c:pt>
                <c:pt idx="22">
                  <c:v>8.980418084906662E-2</c:v>
                </c:pt>
                <c:pt idx="23">
                  <c:v>9.1650211019475708E-2</c:v>
                </c:pt>
                <c:pt idx="24">
                  <c:v>9.3336693569041576E-2</c:v>
                </c:pt>
                <c:pt idx="25">
                  <c:v>9.007272497827204E-2</c:v>
                </c:pt>
                <c:pt idx="26">
                  <c:v>0.10000291911142251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2D-412F-B421-6A86723A5CBB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2'!$A$26:$AA$26</c:f>
              <c:numCache>
                <c:formatCode>0%</c:formatCode>
                <c:ptCount val="27"/>
                <c:pt idx="0" formatCode="General">
                  <c:v>2021</c:v>
                </c:pt>
                <c:pt idx="1">
                  <c:v>0.12570266589034654</c:v>
                </c:pt>
                <c:pt idx="2">
                  <c:v>0.10471458509708129</c:v>
                </c:pt>
                <c:pt idx="3">
                  <c:v>0.11997082050956322</c:v>
                </c:pt>
                <c:pt idx="4">
                  <c:v>0.10916763229045962</c:v>
                </c:pt>
                <c:pt idx="5">
                  <c:v>0.12998363231366888</c:v>
                </c:pt>
                <c:pt idx="6">
                  <c:v>0.10954910785583302</c:v>
                </c:pt>
                <c:pt idx="7">
                  <c:v>0.10731393275044587</c:v>
                </c:pt>
                <c:pt idx="8">
                  <c:v>0.11267341151222503</c:v>
                </c:pt>
                <c:pt idx="9">
                  <c:v>0.10284549965429879</c:v>
                </c:pt>
                <c:pt idx="10">
                  <c:v>0.11268978992549979</c:v>
                </c:pt>
                <c:pt idx="11">
                  <c:v>0.11578547421903261</c:v>
                </c:pt>
                <c:pt idx="12">
                  <c:v>0.11326671052800376</c:v>
                </c:pt>
                <c:pt idx="13">
                  <c:v>0.11178217859438405</c:v>
                </c:pt>
                <c:pt idx="14">
                  <c:v>0.12133382098496248</c:v>
                </c:pt>
                <c:pt idx="15">
                  <c:v>0.11148733407513946</c:v>
                </c:pt>
                <c:pt idx="16">
                  <c:v>0.10953489914141097</c:v>
                </c:pt>
                <c:pt idx="17">
                  <c:v>0.11121289496420637</c:v>
                </c:pt>
                <c:pt idx="18">
                  <c:v>0.11342565939148974</c:v>
                </c:pt>
                <c:pt idx="19">
                  <c:v>0.11153887669557082</c:v>
                </c:pt>
                <c:pt idx="20">
                  <c:v>0.11630768869576447</c:v>
                </c:pt>
                <c:pt idx="21">
                  <c:v>0.11655967205506999</c:v>
                </c:pt>
                <c:pt idx="22">
                  <c:v>0.114561141448523</c:v>
                </c:pt>
                <c:pt idx="23">
                  <c:v>0.11327873930382931</c:v>
                </c:pt>
                <c:pt idx="24">
                  <c:v>0.11708782303851362</c:v>
                </c:pt>
                <c:pt idx="25">
                  <c:v>0.11541350246182092</c:v>
                </c:pt>
                <c:pt idx="26">
                  <c:v>0.11313308228975098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2D-412F-B421-6A86723A5CBB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2'!$A$27:$AA$27</c:f>
              <c:numCache>
                <c:formatCode>0%</c:formatCode>
                <c:ptCount val="27"/>
                <c:pt idx="0" formatCode="General">
                  <c:v>2022</c:v>
                </c:pt>
                <c:pt idx="1">
                  <c:v>0.13238881049920526</c:v>
                </c:pt>
                <c:pt idx="2">
                  <c:v>0.11297239532011157</c:v>
                </c:pt>
                <c:pt idx="3">
                  <c:v>0.12002086449052339</c:v>
                </c:pt>
                <c:pt idx="4">
                  <c:v>0.1158536114329857</c:v>
                </c:pt>
                <c:pt idx="5">
                  <c:v>0.14081543074909855</c:v>
                </c:pt>
                <c:pt idx="6">
                  <c:v>0.11401512017440728</c:v>
                </c:pt>
                <c:pt idx="7">
                  <c:v>0.11422680412371136</c:v>
                </c:pt>
                <c:pt idx="8">
                  <c:v>0.11476584655476355</c:v>
                </c:pt>
                <c:pt idx="9">
                  <c:v>0.10608751737667751</c:v>
                </c:pt>
                <c:pt idx="10">
                  <c:v>0.12707979005676123</c:v>
                </c:pt>
                <c:pt idx="11">
                  <c:v>0.12149885914192113</c:v>
                </c:pt>
                <c:pt idx="12">
                  <c:v>0.12152094989728014</c:v>
                </c:pt>
                <c:pt idx="13">
                  <c:v>0.11918906481168065</c:v>
                </c:pt>
                <c:pt idx="14">
                  <c:v>0.12378673212451995</c:v>
                </c:pt>
                <c:pt idx="15">
                  <c:v>0.12175451834629575</c:v>
                </c:pt>
                <c:pt idx="16">
                  <c:v>0.1220651145220695</c:v>
                </c:pt>
                <c:pt idx="17">
                  <c:v>0.12179477289558131</c:v>
                </c:pt>
                <c:pt idx="18">
                  <c:v>0.12504714902267522</c:v>
                </c:pt>
                <c:pt idx="19">
                  <c:v>0.11986231545113275</c:v>
                </c:pt>
                <c:pt idx="20">
                  <c:v>0.12350550841571667</c:v>
                </c:pt>
                <c:pt idx="21">
                  <c:v>0.12471317709541856</c:v>
                </c:pt>
                <c:pt idx="22">
                  <c:v>0.12187477042877785</c:v>
                </c:pt>
                <c:pt idx="23">
                  <c:v>0.11861811282766097</c:v>
                </c:pt>
                <c:pt idx="24">
                  <c:v>0.12505199145188817</c:v>
                </c:pt>
                <c:pt idx="25">
                  <c:v>0.12287936365135162</c:v>
                </c:pt>
                <c:pt idx="26">
                  <c:v>0.1177336018915842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02D-412F-B421-6A86723A5CBB}"/>
            </c:ext>
          </c:extLst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2'!$A$17:$AA$17</c:f>
              <c:strCache>
                <c:ptCount val="27"/>
                <c:pt idx="0">
                  <c:v>year</c:v>
                </c:pt>
                <c:pt idx="1">
                  <c:v>Meat and fish</c:v>
                </c:pt>
                <c:pt idx="2">
                  <c:v> Cereals and products</c:v>
                </c:pt>
                <c:pt idx="3">
                  <c:v>Egg</c:v>
                </c:pt>
                <c:pt idx="4">
                  <c:v>Milk and products</c:v>
                </c:pt>
                <c:pt idx="5">
                  <c:v>Oils and fats</c:v>
                </c:pt>
                <c:pt idx="6">
                  <c:v>Fruits</c:v>
                </c:pt>
                <c:pt idx="7">
                  <c:v> Vegetables</c:v>
                </c:pt>
                <c:pt idx="8">
                  <c:v>Pulses and products</c:v>
                </c:pt>
                <c:pt idx="9">
                  <c:v>- Sugar and Confectionery</c:v>
                </c:pt>
                <c:pt idx="10">
                  <c:v>- Spices</c:v>
                </c:pt>
                <c:pt idx="11">
                  <c:v>- Non-alcoholic beverages</c:v>
                </c:pt>
                <c:pt idx="12">
                  <c:v>- Prepared meals, snacks, sweets etc.</c:v>
                </c:pt>
                <c:pt idx="13">
                  <c:v>- Food and beverages</c:v>
                </c:pt>
                <c:pt idx="14">
                  <c:v>- Pan, tobacco and intoxicants</c:v>
                </c:pt>
                <c:pt idx="15">
                  <c:v>- Clothing</c:v>
                </c:pt>
                <c:pt idx="16">
                  <c:v>- Footwear</c:v>
                </c:pt>
                <c:pt idx="17">
                  <c:v>- Clothing and footwear</c:v>
                </c:pt>
                <c:pt idx="18">
                  <c:v>- Fuel and light</c:v>
                </c:pt>
                <c:pt idx="19">
                  <c:v>- Household goods and services</c:v>
                </c:pt>
                <c:pt idx="20">
                  <c:v>- Health</c:v>
                </c:pt>
                <c:pt idx="21">
                  <c:v>- Transport and communication</c:v>
                </c:pt>
                <c:pt idx="22">
                  <c:v>- Recreation and amusement</c:v>
                </c:pt>
                <c:pt idx="23">
                  <c:v>- Education</c:v>
                </c:pt>
                <c:pt idx="24">
                  <c:v>- Personal care and effects</c:v>
                </c:pt>
                <c:pt idx="25">
                  <c:v>- Miscellaneous</c:v>
                </c:pt>
                <c:pt idx="26">
                  <c:v>housing</c:v>
                </c:pt>
              </c:strCache>
            </c:strRef>
          </c:cat>
          <c:val>
            <c:numRef>
              <c:f>'objective 2'!$A$28:$AA$28</c:f>
              <c:numCache>
                <c:formatCode>0%</c:formatCode>
                <c:ptCount val="27"/>
                <c:pt idx="0" formatCode="General">
                  <c:v>2023</c:v>
                </c:pt>
                <c:pt idx="1">
                  <c:v>5.5242871055673E-2</c:v>
                </c:pt>
                <c:pt idx="2">
                  <c:v>5.1773396963742953E-2</c:v>
                </c:pt>
                <c:pt idx="3">
                  <c:v>5.1348974002151902E-2</c:v>
                </c:pt>
                <c:pt idx="4">
                  <c:v>5.1417535728080339E-2</c:v>
                </c:pt>
                <c:pt idx="5">
                  <c:v>5.4501523958764925E-2</c:v>
                </c:pt>
                <c:pt idx="6">
                  <c:v>4.8852902523171871E-2</c:v>
                </c:pt>
                <c:pt idx="7">
                  <c:v>4.1478968202183671E-2</c:v>
                </c:pt>
                <c:pt idx="8">
                  <c:v>4.9599524794972025E-2</c:v>
                </c:pt>
                <c:pt idx="9">
                  <c:v>4.445742011614584E-2</c:v>
                </c:pt>
                <c:pt idx="10">
                  <c:v>5.9320778492631558E-2</c:v>
                </c:pt>
                <c:pt idx="11">
                  <c:v>5.2065165328423625E-2</c:v>
                </c:pt>
                <c:pt idx="12">
                  <c:v>5.3091766103005707E-2</c:v>
                </c:pt>
                <c:pt idx="13">
                  <c:v>5.0788990267408553E-2</c:v>
                </c:pt>
                <c:pt idx="14">
                  <c:v>5.2865070545372699E-2</c:v>
                </c:pt>
                <c:pt idx="15">
                  <c:v>5.331428385384248E-2</c:v>
                </c:pt>
                <c:pt idx="16">
                  <c:v>5.3538740990642521E-2</c:v>
                </c:pt>
                <c:pt idx="17">
                  <c:v>5.334138175759072E-2</c:v>
                </c:pt>
                <c:pt idx="18">
                  <c:v>5.4230309575519831E-2</c:v>
                </c:pt>
                <c:pt idx="19">
                  <c:v>5.2181404590284523E-2</c:v>
                </c:pt>
                <c:pt idx="20">
                  <c:v>5.3968974442751019E-2</c:v>
                </c:pt>
                <c:pt idx="21">
                  <c:v>5.2985966088294201E-2</c:v>
                </c:pt>
                <c:pt idx="22">
                  <c:v>5.2219800670960159E-2</c:v>
                </c:pt>
                <c:pt idx="23">
                  <c:v>5.1072521005149654E-2</c:v>
                </c:pt>
                <c:pt idx="24">
                  <c:v>5.5935630996945047E-2</c:v>
                </c:pt>
                <c:pt idx="25">
                  <c:v>5.3201384888754998E-2</c:v>
                </c:pt>
                <c:pt idx="26">
                  <c:v>5.0786700528359166E-2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2D-412F-B421-6A86723A5C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392005551"/>
        <c:axId val="230685215"/>
      </c:barChart>
      <c:catAx>
        <c:axId val="392005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85215"/>
        <c:crosses val="autoZero"/>
        <c:auto val="1"/>
        <c:lblAlgn val="ctr"/>
        <c:lblOffset val="100"/>
        <c:noMultiLvlLbl val="0"/>
      </c:catAx>
      <c:valAx>
        <c:axId val="23068521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9200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'objective 2'!$B$67</c:f>
              <c:strCache>
                <c:ptCount val="1"/>
                <c:pt idx="0">
                  <c:v>%Meat and 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2'!$B$68:$B$74</c:f>
              <c:numCache>
                <c:formatCode>0%</c:formatCode>
                <c:ptCount val="7"/>
                <c:pt idx="0">
                  <c:v>8.9422607069109553E-2</c:v>
                </c:pt>
                <c:pt idx="1">
                  <c:v>9.2638226995444523E-2</c:v>
                </c:pt>
                <c:pt idx="2">
                  <c:v>9.1965679036995374E-2</c:v>
                </c:pt>
                <c:pt idx="3">
                  <c:v>9.6479106351900198E-2</c:v>
                </c:pt>
                <c:pt idx="4">
                  <c:v>0.12553002558834808</c:v>
                </c:pt>
                <c:pt idx="5">
                  <c:v>0.1322082166445111</c:v>
                </c:pt>
                <c:pt idx="6">
                  <c:v>5.5154186873755388E-2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A-40C1-A923-B843757C576F}"/>
            </c:ext>
          </c:extLst>
        </c:ser>
        <c:ser>
          <c:idx val="1"/>
          <c:order val="1"/>
          <c:tx>
            <c:strRef>
              <c:f>'objective 2'!$C$67</c:f>
              <c:strCache>
                <c:ptCount val="1"/>
                <c:pt idx="0">
                  <c:v>%Cereals and products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2'!$C$68:$C$74</c:f>
              <c:numCache>
                <c:formatCode>0%</c:formatCode>
                <c:ptCount val="7"/>
                <c:pt idx="0">
                  <c:v>9.574854542964166E-2</c:v>
                </c:pt>
                <c:pt idx="1">
                  <c:v>9.7946033504249075E-2</c:v>
                </c:pt>
                <c:pt idx="2">
                  <c:v>9.1567958360876361E-2</c:v>
                </c:pt>
                <c:pt idx="3">
                  <c:v>9.6457220445571951E-2</c:v>
                </c:pt>
                <c:pt idx="4">
                  <c:v>0.10448490045795887</c:v>
                </c:pt>
                <c:pt idx="5">
                  <c:v>0.11284607459548947</c:v>
                </c:pt>
                <c:pt idx="6">
                  <c:v>5.1816649694197789E-2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6A-40C1-A923-B843757C576F}"/>
            </c:ext>
          </c:extLst>
        </c:ser>
        <c:ser>
          <c:idx val="2"/>
          <c:order val="2"/>
          <c:tx>
            <c:strRef>
              <c:f>'objective 2'!$D$67</c:f>
              <c:strCache>
                <c:ptCount val="1"/>
                <c:pt idx="0">
                  <c:v>%Egg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2'!$D$68:$D$74</c:f>
              <c:numCache>
                <c:formatCode>0%</c:formatCode>
                <c:ptCount val="7"/>
                <c:pt idx="0">
                  <c:v>9.1256906396652557E-2</c:v>
                </c:pt>
                <c:pt idx="1">
                  <c:v>9.5418082622465733E-2</c:v>
                </c:pt>
                <c:pt idx="2">
                  <c:v>8.9765818249069526E-2</c:v>
                </c:pt>
                <c:pt idx="3">
                  <c:v>9.9405876505536672E-2</c:v>
                </c:pt>
                <c:pt idx="4">
                  <c:v>0.11982453706914487</c:v>
                </c:pt>
                <c:pt idx="5">
                  <c:v>0.12002103705758607</c:v>
                </c:pt>
                <c:pt idx="6">
                  <c:v>5.1303835217421462E-2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6A-40C1-A923-B843757C576F}"/>
            </c:ext>
          </c:extLst>
        </c:ser>
        <c:ser>
          <c:idx val="3"/>
          <c:order val="3"/>
          <c:tx>
            <c:strRef>
              <c:f>'objective 2'!$E$67</c:f>
              <c:strCache>
                <c:ptCount val="1"/>
                <c:pt idx="0">
                  <c:v>%Milk and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2'!$E$68:$E$74</c:f>
              <c:numCache>
                <c:formatCode>0%</c:formatCode>
                <c:ptCount val="7"/>
                <c:pt idx="0">
                  <c:v>9.6136026686434395E-2</c:v>
                </c:pt>
                <c:pt idx="1">
                  <c:v>9.862629725722756E-2</c:v>
                </c:pt>
                <c:pt idx="2">
                  <c:v>9.1948897331356541E-2</c:v>
                </c:pt>
                <c:pt idx="3">
                  <c:v>9.7468031875463296E-2</c:v>
                </c:pt>
                <c:pt idx="4">
                  <c:v>0.10908543365455893</c:v>
                </c:pt>
                <c:pt idx="5">
                  <c:v>0.11578020756115642</c:v>
                </c:pt>
                <c:pt idx="6">
                  <c:v>5.1374861008154186E-2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6A-40C1-A923-B843757C576F}"/>
            </c:ext>
          </c:extLst>
        </c:ser>
        <c:ser>
          <c:idx val="4"/>
          <c:order val="4"/>
          <c:tx>
            <c:strRef>
              <c:f>'objective 2'!$F$67</c:f>
              <c:strCache>
                <c:ptCount val="1"/>
                <c:pt idx="0">
                  <c:v>%Oils and fats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2'!$F$68:$F$74</c:f>
              <c:numCache>
                <c:formatCode>0%</c:formatCode>
                <c:ptCount val="7"/>
                <c:pt idx="0">
                  <c:v>8.7158881019656784E-2</c:v>
                </c:pt>
                <c:pt idx="1">
                  <c:v>8.8987560089538009E-2</c:v>
                </c:pt>
                <c:pt idx="2">
                  <c:v>8.2737024940980758E-2</c:v>
                </c:pt>
                <c:pt idx="3">
                  <c:v>9.2057783812214855E-2</c:v>
                </c:pt>
                <c:pt idx="4">
                  <c:v>0.13041723239514147</c:v>
                </c:pt>
                <c:pt idx="5">
                  <c:v>0.1411446674739765</c:v>
                </c:pt>
                <c:pt idx="6">
                  <c:v>5.4468949151713089E-2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6A-40C1-A923-B843757C576F}"/>
            </c:ext>
          </c:extLst>
        </c:ser>
        <c:ser>
          <c:idx val="5"/>
          <c:order val="5"/>
          <c:tx>
            <c:strRef>
              <c:f>'objective 2'!$G$67</c:f>
              <c:strCache>
                <c:ptCount val="1"/>
                <c:pt idx="0">
                  <c:v>%Fruits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2'!$G$68:$G$74</c:f>
              <c:numCache>
                <c:formatCode>0%</c:formatCode>
                <c:ptCount val="7"/>
                <c:pt idx="0">
                  <c:v>9.6921664944615377E-2</c:v>
                </c:pt>
                <c:pt idx="1">
                  <c:v>0.10182229585033739</c:v>
                </c:pt>
                <c:pt idx="2">
                  <c:v>9.1784372240148238E-2</c:v>
                </c:pt>
                <c:pt idx="3">
                  <c:v>9.3533360655264575E-2</c:v>
                </c:pt>
                <c:pt idx="4">
                  <c:v>0.10936083997621837</c:v>
                </c:pt>
                <c:pt idx="5">
                  <c:v>0.11392090878130719</c:v>
                </c:pt>
                <c:pt idx="6">
                  <c:v>4.8821597409419139E-2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6A-40C1-A923-B843757C576F}"/>
            </c:ext>
          </c:extLst>
        </c:ser>
        <c:ser>
          <c:idx val="6"/>
          <c:order val="6"/>
          <c:tx>
            <c:strRef>
              <c:f>'objective 2'!$H$67</c:f>
              <c:strCache>
                <c:ptCount val="1"/>
                <c:pt idx="0">
                  <c:v>%Vegetables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2'!$H$68:$H$74</c:f>
              <c:numCache>
                <c:formatCode>0%</c:formatCode>
                <c:ptCount val="7"/>
                <c:pt idx="0">
                  <c:v>9.1033863858315522E-2</c:v>
                </c:pt>
                <c:pt idx="1">
                  <c:v>9.1308364346609633E-2</c:v>
                </c:pt>
                <c:pt idx="2">
                  <c:v>9.4649879906036377E-2</c:v>
                </c:pt>
                <c:pt idx="3">
                  <c:v>0.10774672051099321</c:v>
                </c:pt>
                <c:pt idx="4">
                  <c:v>0.10624224668091958</c:v>
                </c:pt>
                <c:pt idx="5">
                  <c:v>0.11284081611106714</c:v>
                </c:pt>
                <c:pt idx="6">
                  <c:v>4.0953361311267714E-2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6A-40C1-A923-B843757C576F}"/>
            </c:ext>
          </c:extLst>
        </c:ser>
        <c:ser>
          <c:idx val="7"/>
          <c:order val="7"/>
          <c:tx>
            <c:strRef>
              <c:f>'objective 2'!$I$67</c:f>
              <c:strCache>
                <c:ptCount val="1"/>
                <c:pt idx="0">
                  <c:v>%Pulses and products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2'!$I$68:$I$74</c:f>
              <c:numCache>
                <c:formatCode>0%</c:formatCode>
                <c:ptCount val="7"/>
                <c:pt idx="0">
                  <c:v>9.560717571297149E-2</c:v>
                </c:pt>
                <c:pt idx="1">
                  <c:v>8.4429622815087382E-2</c:v>
                </c:pt>
                <c:pt idx="2">
                  <c:v>8.1376494940202396E-2</c:v>
                </c:pt>
                <c:pt idx="3">
                  <c:v>9.4462971481140759E-2</c:v>
                </c:pt>
                <c:pt idx="4">
                  <c:v>0.11264949402023919</c:v>
                </c:pt>
                <c:pt idx="5">
                  <c:v>0.11481715731370747</c:v>
                </c:pt>
                <c:pt idx="6">
                  <c:v>4.9563017479300829E-2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86A-40C1-A923-B843757C576F}"/>
            </c:ext>
          </c:extLst>
        </c:ser>
        <c:ser>
          <c:idx val="8"/>
          <c:order val="8"/>
          <c:tx>
            <c:strRef>
              <c:f>'objective 2'!$J$67</c:f>
              <c:strCache>
                <c:ptCount val="1"/>
                <c:pt idx="0">
                  <c:v>%Sugar and Confectionery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2'!$J$68:$J$74</c:f>
              <c:numCache>
                <c:formatCode>0%</c:formatCode>
                <c:ptCount val="7"/>
                <c:pt idx="0">
                  <c:v>0.10536304416322882</c:v>
                </c:pt>
                <c:pt idx="1">
                  <c:v>9.9830733269339278E-2</c:v>
                </c:pt>
                <c:pt idx="2">
                  <c:v>8.9872573660338101E-2</c:v>
                </c:pt>
                <c:pt idx="3">
                  <c:v>9.2935495453246489E-2</c:v>
                </c:pt>
                <c:pt idx="4">
                  <c:v>0.10274710378029031</c:v>
                </c:pt>
                <c:pt idx="5">
                  <c:v>0.10585399095778593</c:v>
                </c:pt>
                <c:pt idx="6">
                  <c:v>4.4339090356192899E-2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86A-40C1-A923-B843757C576F}"/>
            </c:ext>
          </c:extLst>
        </c:ser>
        <c:ser>
          <c:idx val="9"/>
          <c:order val="9"/>
          <c:tx>
            <c:strRef>
              <c:f>'objective 2'!$K$67</c:f>
              <c:strCache>
                <c:ptCount val="1"/>
                <c:pt idx="0">
                  <c:v>%Spices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2'!$K$68:$K$74</c:f>
              <c:numCache>
                <c:formatCode>0%</c:formatCode>
                <c:ptCount val="7"/>
                <c:pt idx="0">
                  <c:v>9.2426086172705951E-2</c:v>
                </c:pt>
                <c:pt idx="1">
                  <c:v>9.3947178655128888E-2</c:v>
                </c:pt>
                <c:pt idx="2">
                  <c:v>8.8369839552911486E-2</c:v>
                </c:pt>
                <c:pt idx="3">
                  <c:v>9.793018748873264E-2</c:v>
                </c:pt>
                <c:pt idx="4">
                  <c:v>0.11310167658193618</c:v>
                </c:pt>
                <c:pt idx="5">
                  <c:v>0.12765346133044889</c:v>
                </c:pt>
                <c:pt idx="6">
                  <c:v>5.9643726338561381E-2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86A-40C1-A923-B843757C576F}"/>
            </c:ext>
          </c:extLst>
        </c:ser>
        <c:ser>
          <c:idx val="10"/>
          <c:order val="10"/>
          <c:tx>
            <c:strRef>
              <c:f>'objective 2'!$L$67</c:f>
              <c:strCache>
                <c:ptCount val="1"/>
                <c:pt idx="0">
                  <c:v>%Non%alcoholic beverages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2'!$L$68:$L$74</c:f>
              <c:numCache>
                <c:formatCode>0%</c:formatCode>
                <c:ptCount val="7"/>
                <c:pt idx="0">
                  <c:v>9.2877871825876659E-2</c:v>
                </c:pt>
                <c:pt idx="1">
                  <c:v>9.489721886336154E-2</c:v>
                </c:pt>
                <c:pt idx="2">
                  <c:v>8.9455864570737606E-2</c:v>
                </c:pt>
                <c:pt idx="3">
                  <c:v>9.355501813784764E-2</c:v>
                </c:pt>
                <c:pt idx="4">
                  <c:v>0.11596735187424426</c:v>
                </c:pt>
                <c:pt idx="5">
                  <c:v>0.12172914147521161</c:v>
                </c:pt>
                <c:pt idx="6">
                  <c:v>5.2134220072551397E-2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86A-40C1-A923-B843757C576F}"/>
            </c:ext>
          </c:extLst>
        </c:ser>
        <c:ser>
          <c:idx val="11"/>
          <c:order val="11"/>
          <c:tx>
            <c:strRef>
              <c:f>'objective 2'!$M$67</c:f>
              <c:strCache>
                <c:ptCount val="1"/>
                <c:pt idx="0">
                  <c:v>%Prepared meals, snacks, sweets etc.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2'!$M$68:$M$74</c:f>
              <c:numCache>
                <c:formatCode>0%</c:formatCode>
                <c:ptCount val="7"/>
                <c:pt idx="0">
                  <c:v>9.6187151221925921E-2</c:v>
                </c:pt>
                <c:pt idx="1">
                  <c:v>0.10044258734914917</c:v>
                </c:pt>
                <c:pt idx="2">
                  <c:v>9.4471781620254547E-2</c:v>
                </c:pt>
                <c:pt idx="3">
                  <c:v>8.8951810209747878E-2</c:v>
                </c:pt>
                <c:pt idx="4">
                  <c:v>0.11324188360777414</c:v>
                </c:pt>
                <c:pt idx="5">
                  <c:v>0.12144486901063857</c:v>
                </c:pt>
                <c:pt idx="6">
                  <c:v>5.3050004123484616E-2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86A-40C1-A923-B843757C576F}"/>
            </c:ext>
          </c:extLst>
        </c:ser>
        <c:ser>
          <c:idx val="12"/>
          <c:order val="12"/>
          <c:tx>
            <c:strRef>
              <c:f>'objective 2'!$N$67</c:f>
              <c:strCache>
                <c:ptCount val="1"/>
                <c:pt idx="0">
                  <c:v>%Food and beverages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2'!$N$68:$N$74</c:f>
              <c:numCache>
                <c:formatCode>0%</c:formatCode>
                <c:ptCount val="7"/>
                <c:pt idx="0">
                  <c:v>9.3846215362469482E-2</c:v>
                </c:pt>
                <c:pt idx="1">
                  <c:v>9.5399941735260993E-2</c:v>
                </c:pt>
                <c:pt idx="2">
                  <c:v>9.0864431661744613E-2</c:v>
                </c:pt>
                <c:pt idx="3">
                  <c:v>9.8181797410075225E-2</c:v>
                </c:pt>
                <c:pt idx="4">
                  <c:v>0.11158839960471371</c:v>
                </c:pt>
                <c:pt idx="5">
                  <c:v>0.11898002433409685</c:v>
                </c:pt>
                <c:pt idx="6">
                  <c:v>5.0707459600258187E-2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86A-40C1-A923-B843757C576F}"/>
            </c:ext>
          </c:extLst>
        </c:ser>
        <c:ser>
          <c:idx val="13"/>
          <c:order val="13"/>
          <c:tx>
            <c:strRef>
              <c:f>'objective 2'!$O$67</c:f>
              <c:strCache>
                <c:ptCount val="1"/>
                <c:pt idx="0">
                  <c:v>%Pan, tobacco and intoxicants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2'!$O$68:$O$74</c:f>
              <c:numCache>
                <c:formatCode>0%</c:formatCode>
                <c:ptCount val="7"/>
                <c:pt idx="0">
                  <c:v>9.4226308375083417E-2</c:v>
                </c:pt>
                <c:pt idx="1">
                  <c:v>0.10071919585641505</c:v>
                </c:pt>
                <c:pt idx="2">
                  <c:v>9.6392369533211175E-2</c:v>
                </c:pt>
                <c:pt idx="3">
                  <c:v>9.5274914999311511E-2</c:v>
                </c:pt>
                <c:pt idx="4">
                  <c:v>0.12116172903581152</c:v>
                </c:pt>
                <c:pt idx="5">
                  <c:v>0.12376735761722681</c:v>
                </c:pt>
                <c:pt idx="6">
                  <c:v>5.289637859995127E-2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86A-40C1-A923-B843757C576F}"/>
            </c:ext>
          </c:extLst>
        </c:ser>
        <c:ser>
          <c:idx val="14"/>
          <c:order val="14"/>
          <c:tx>
            <c:strRef>
              <c:f>'objective 2'!$P$67</c:f>
              <c:strCache>
                <c:ptCount val="1"/>
                <c:pt idx="0">
                  <c:v>%Clothing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2'!$P$68:$P$74</c:f>
              <c:numCache>
                <c:formatCode>0%</c:formatCode>
                <c:ptCount val="7"/>
                <c:pt idx="0">
                  <c:v>9.5848218375011437E-2</c:v>
                </c:pt>
                <c:pt idx="1">
                  <c:v>0.10048548135934779</c:v>
                </c:pt>
                <c:pt idx="2">
                  <c:v>9.3718512411834751E-2</c:v>
                </c:pt>
                <c:pt idx="3">
                  <c:v>8.7420994778785371E-2</c:v>
                </c:pt>
                <c:pt idx="4">
                  <c:v>0.11144316204085371</c:v>
                </c:pt>
                <c:pt idx="5">
                  <c:v>0.12177681597508472</c:v>
                </c:pt>
                <c:pt idx="6">
                  <c:v>5.3322799303838049E-2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86A-40C1-A923-B843757C576F}"/>
            </c:ext>
          </c:extLst>
        </c:ser>
        <c:ser>
          <c:idx val="15"/>
          <c:order val="15"/>
          <c:tx>
            <c:strRef>
              <c:f>'objective 2'!$Q$67</c:f>
              <c:strCache>
                <c:ptCount val="1"/>
                <c:pt idx="0">
                  <c:v>%Footwear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2'!$Q$68:$Q$74</c:f>
              <c:numCache>
                <c:formatCode>0%</c:formatCode>
                <c:ptCount val="7"/>
                <c:pt idx="0">
                  <c:v>9.5211254092560815E-2</c:v>
                </c:pt>
                <c:pt idx="1">
                  <c:v>9.9150906059988234E-2</c:v>
                </c:pt>
                <c:pt idx="2">
                  <c:v>9.2596812299869283E-2</c:v>
                </c:pt>
                <c:pt idx="3">
                  <c:v>8.6138661357830715E-2</c:v>
                </c:pt>
                <c:pt idx="4">
                  <c:v>0.109728601753355</c:v>
                </c:pt>
                <c:pt idx="5">
                  <c:v>0.12228511806963049</c:v>
                </c:pt>
                <c:pt idx="6">
                  <c:v>5.360205317630691E-2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286A-40C1-A923-B843757C576F}"/>
            </c:ext>
          </c:extLst>
        </c:ser>
        <c:ser>
          <c:idx val="16"/>
          <c:order val="16"/>
          <c:tx>
            <c:strRef>
              <c:f>'objective 2'!$R$67</c:f>
              <c:strCache>
                <c:ptCount val="1"/>
                <c:pt idx="0">
                  <c:v>%Clothing and footwear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2'!$R$68:$R$74</c:f>
              <c:numCache>
                <c:formatCode>0%</c:formatCode>
                <c:ptCount val="7"/>
                <c:pt idx="0">
                  <c:v>9.576994006454588E-2</c:v>
                </c:pt>
                <c:pt idx="1">
                  <c:v>0.10029967727063162</c:v>
                </c:pt>
                <c:pt idx="2">
                  <c:v>9.3562701705855247E-2</c:v>
                </c:pt>
                <c:pt idx="3">
                  <c:v>8.7234900875979723E-2</c:v>
                </c:pt>
                <c:pt idx="4">
                  <c:v>0.11121484555094514</c:v>
                </c:pt>
                <c:pt idx="5">
                  <c:v>0.12185338865836789</c:v>
                </c:pt>
                <c:pt idx="6">
                  <c:v>5.3359843245735367E-2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86A-40C1-A923-B843757C576F}"/>
            </c:ext>
          </c:extLst>
        </c:ser>
        <c:ser>
          <c:idx val="17"/>
          <c:order val="17"/>
          <c:tx>
            <c:strRef>
              <c:f>'objective 2'!$S$67</c:f>
              <c:strCache>
                <c:ptCount val="1"/>
                <c:pt idx="0">
                  <c:v>%Fuel and light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2'!$S$68:$S$74</c:f>
              <c:numCache>
                <c:formatCode>0%</c:formatCode>
                <c:ptCount val="7"/>
                <c:pt idx="0">
                  <c:v>9.2784482401104318E-2</c:v>
                </c:pt>
                <c:pt idx="1">
                  <c:v>9.9372589445994697E-2</c:v>
                </c:pt>
                <c:pt idx="2">
                  <c:v>9.1398136134463737E-2</c:v>
                </c:pt>
                <c:pt idx="3">
                  <c:v>9.3951620070028247E-2</c:v>
                </c:pt>
                <c:pt idx="4">
                  <c:v>0.11308201363832951</c:v>
                </c:pt>
                <c:pt idx="5">
                  <c:v>0.12451048350307187</c:v>
                </c:pt>
                <c:pt idx="6">
                  <c:v>5.3943088708387391E-2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86A-40C1-A923-B843757C576F}"/>
            </c:ext>
          </c:extLst>
        </c:ser>
        <c:ser>
          <c:idx val="18"/>
          <c:order val="18"/>
          <c:tx>
            <c:strRef>
              <c:f>'objective 2'!$T$67</c:f>
              <c:strCache>
                <c:ptCount val="1"/>
                <c:pt idx="0">
                  <c:v>%Household goods and services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2'!$T$68:$T$74</c:f>
              <c:numCache>
                <c:formatCode>0%</c:formatCode>
                <c:ptCount val="7"/>
                <c:pt idx="0">
                  <c:v>9.4801607984806815E-2</c:v>
                </c:pt>
                <c:pt idx="1">
                  <c:v>9.9624364204964136E-2</c:v>
                </c:pt>
                <c:pt idx="2">
                  <c:v>9.5137104069687325E-2</c:v>
                </c:pt>
                <c:pt idx="3">
                  <c:v>8.845713737965577E-2</c:v>
                </c:pt>
                <c:pt idx="4">
                  <c:v>0.11155843922428513</c:v>
                </c:pt>
                <c:pt idx="5">
                  <c:v>0.119855976323562</c:v>
                </c:pt>
                <c:pt idx="6">
                  <c:v>5.218761420346639E-2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286A-40C1-A923-B843757C576F}"/>
            </c:ext>
          </c:extLst>
        </c:ser>
        <c:ser>
          <c:idx val="19"/>
          <c:order val="19"/>
          <c:tx>
            <c:strRef>
              <c:f>'objective 2'!$U$67</c:f>
              <c:strCache>
                <c:ptCount val="1"/>
                <c:pt idx="0">
                  <c:v>%Health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2'!$U$68:$U$74</c:f>
              <c:numCache>
                <c:formatCode>0%</c:formatCode>
                <c:ptCount val="7"/>
                <c:pt idx="0">
                  <c:v>9.0906432748538005E-2</c:v>
                </c:pt>
                <c:pt idx="1">
                  <c:v>9.6549707602339177E-2</c:v>
                </c:pt>
                <c:pt idx="2">
                  <c:v>9.5105263157894734E-2</c:v>
                </c:pt>
                <c:pt idx="3">
                  <c:v>9.9245614035087734E-2</c:v>
                </c:pt>
                <c:pt idx="4">
                  <c:v>0.11638011695906432</c:v>
                </c:pt>
                <c:pt idx="5">
                  <c:v>0.12345614035087719</c:v>
                </c:pt>
                <c:pt idx="6">
                  <c:v>5.3906432748538007E-2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286A-40C1-A923-B843757C576F}"/>
            </c:ext>
          </c:extLst>
        </c:ser>
        <c:ser>
          <c:idx val="20"/>
          <c:order val="20"/>
          <c:tx>
            <c:strRef>
              <c:f>'objective 2'!$V$67</c:f>
              <c:strCache>
                <c:ptCount val="1"/>
                <c:pt idx="0">
                  <c:v>%Transport and communication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2'!$V$68:$V$74</c:f>
              <c:numCache>
                <c:formatCode>0%</c:formatCode>
                <c:ptCount val="7"/>
                <c:pt idx="0">
                  <c:v>9.0832849493581058E-2</c:v>
                </c:pt>
                <c:pt idx="1">
                  <c:v>9.5316431197987231E-2</c:v>
                </c:pt>
                <c:pt idx="2">
                  <c:v>8.9123282368879425E-2</c:v>
                </c:pt>
                <c:pt idx="3">
                  <c:v>8.7794335849300048E-2</c:v>
                </c:pt>
                <c:pt idx="4">
                  <c:v>0.11655377072446939</c:v>
                </c:pt>
                <c:pt idx="5">
                  <c:v>0.12470808334946132</c:v>
                </c:pt>
                <c:pt idx="6">
                  <c:v>5.2983678472356625E-2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286A-40C1-A923-B843757C576F}"/>
            </c:ext>
          </c:extLst>
        </c:ser>
        <c:ser>
          <c:idx val="21"/>
          <c:order val="21"/>
          <c:tx>
            <c:strRef>
              <c:f>'objective 2'!$W$67</c:f>
              <c:strCache>
                <c:ptCount val="1"/>
                <c:pt idx="0">
                  <c:v>%Recreation and amusement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2'!$W$68:$W$74</c:f>
              <c:numCache>
                <c:formatCode>0%</c:formatCode>
                <c:ptCount val="7"/>
                <c:pt idx="0">
                  <c:v>9.3126222641949113E-2</c:v>
                </c:pt>
                <c:pt idx="1">
                  <c:v>9.7915606277097444E-2</c:v>
                </c:pt>
                <c:pt idx="2">
                  <c:v>9.4383359191507879E-2</c:v>
                </c:pt>
                <c:pt idx="3">
                  <c:v>8.9673696410721843E-2</c:v>
                </c:pt>
                <c:pt idx="4">
                  <c:v>0.11450367635786078</c:v>
                </c:pt>
                <c:pt idx="5">
                  <c:v>0.12192998056037627</c:v>
                </c:pt>
                <c:pt idx="6">
                  <c:v>5.2247821474345216E-2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286A-40C1-A923-B843757C576F}"/>
            </c:ext>
          </c:extLst>
        </c:ser>
        <c:ser>
          <c:idx val="22"/>
          <c:order val="22"/>
          <c:tx>
            <c:strRef>
              <c:f>'objective 2'!$X$67</c:f>
              <c:strCache>
                <c:ptCount val="1"/>
                <c:pt idx="0">
                  <c:v>%Education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2'!$X$68:$X$74</c:f>
              <c:numCache>
                <c:formatCode>0%</c:formatCode>
                <c:ptCount val="7"/>
                <c:pt idx="0">
                  <c:v>9.4910207499767391E-2</c:v>
                </c:pt>
                <c:pt idx="1">
                  <c:v>0.10041755838838747</c:v>
                </c:pt>
                <c:pt idx="2">
                  <c:v>9.8027356471573457E-2</c:v>
                </c:pt>
                <c:pt idx="3">
                  <c:v>9.1519726435284277E-2</c:v>
                </c:pt>
                <c:pt idx="4">
                  <c:v>0.1131362240625291</c:v>
                </c:pt>
                <c:pt idx="5">
                  <c:v>0.11851563226947059</c:v>
                </c:pt>
                <c:pt idx="6">
                  <c:v>5.1049129989764588E-2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286A-40C1-A923-B843757C576F}"/>
            </c:ext>
          </c:extLst>
        </c:ser>
        <c:ser>
          <c:idx val="23"/>
          <c:order val="23"/>
          <c:tx>
            <c:strRef>
              <c:f>'objective 2'!$Y$67</c:f>
              <c:strCache>
                <c:ptCount val="1"/>
                <c:pt idx="0">
                  <c:v>%Personal care and effects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2'!$Y$68:$Y$74</c:f>
              <c:numCache>
                <c:formatCode>0%</c:formatCode>
                <c:ptCount val="7"/>
                <c:pt idx="0">
                  <c:v>9.1549339052734421E-2</c:v>
                </c:pt>
                <c:pt idx="1">
                  <c:v>9.5851180855574897E-2</c:v>
                </c:pt>
                <c:pt idx="2">
                  <c:v>9.2335961553825258E-2</c:v>
                </c:pt>
                <c:pt idx="3">
                  <c:v>9.3276221262160397E-2</c:v>
                </c:pt>
                <c:pt idx="4">
                  <c:v>0.11706540643186804</c:v>
                </c:pt>
                <c:pt idx="5">
                  <c:v>0.12502995925541266</c:v>
                </c:pt>
                <c:pt idx="6">
                  <c:v>5.5911652460346239E-2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286A-40C1-A923-B843757C576F}"/>
            </c:ext>
          </c:extLst>
        </c:ser>
        <c:ser>
          <c:idx val="24"/>
          <c:order val="24"/>
          <c:tx>
            <c:strRef>
              <c:f>'objective 2'!$Z$67</c:f>
              <c:strCache>
                <c:ptCount val="1"/>
                <c:pt idx="0">
                  <c:v>%Miscellaneous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2'!$Z$68:$Z$74</c:f>
              <c:numCache>
                <c:formatCode>0%</c:formatCode>
                <c:ptCount val="7"/>
                <c:pt idx="0">
                  <c:v>9.2476058521579349E-2</c:v>
                </c:pt>
                <c:pt idx="1">
                  <c:v>9.7426100331426943E-2</c:v>
                </c:pt>
                <c:pt idx="2">
                  <c:v>9.3629644097487141E-2</c:v>
                </c:pt>
                <c:pt idx="3">
                  <c:v>9.0095643841134762E-2</c:v>
                </c:pt>
                <c:pt idx="4">
                  <c:v>0.11543790474679101</c:v>
                </c:pt>
                <c:pt idx="5">
                  <c:v>0.12289043378479828</c:v>
                </c:pt>
                <c:pt idx="6">
                  <c:v>5.320531992162942E-2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286A-40C1-A923-B843757C576F}"/>
            </c:ext>
          </c:extLst>
        </c:ser>
        <c:ser>
          <c:idx val="25"/>
          <c:order val="25"/>
          <c:tx>
            <c:strRef>
              <c:f>'objective 2'!$AA$67</c:f>
              <c:strCache>
                <c:ptCount val="1"/>
                <c:pt idx="0">
                  <c:v>Housing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2'!$A$68:$A$74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'objective 2'!$AA$68:$AA$74</c:f>
              <c:numCache>
                <c:formatCode>0%</c:formatCode>
                <c:ptCount val="7"/>
                <c:pt idx="0">
                  <c:v>9.3649292419784216E-2</c:v>
                </c:pt>
                <c:pt idx="1">
                  <c:v>0.10077179954229136</c:v>
                </c:pt>
                <c:pt idx="2">
                  <c:v>9.6819391901359117E-2</c:v>
                </c:pt>
                <c:pt idx="3">
                  <c:v>0.10000116762411845</c:v>
                </c:pt>
                <c:pt idx="4">
                  <c:v>0.11313110083601888</c:v>
                </c:pt>
                <c:pt idx="5">
                  <c:v>0.1177315398626874</c:v>
                </c:pt>
                <c:pt idx="6">
                  <c:v>5.0785811031712674E-2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286A-40C1-A923-B843757C57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62960607"/>
        <c:axId val="1837261231"/>
      </c:barChart>
      <c:catAx>
        <c:axId val="136296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261231"/>
        <c:crosses val="autoZero"/>
        <c:auto val="1"/>
        <c:lblAlgn val="ctr"/>
        <c:lblOffset val="100"/>
        <c:noMultiLvlLbl val="0"/>
      </c:catAx>
      <c:valAx>
        <c:axId val="18372612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6296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Showing trends of YoY increase in cpi for the entire basket of products.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'objective 2'!$E$117</c:f>
              <c:strCache>
                <c:ptCount val="1"/>
                <c:pt idx="0">
                  <c:v>%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'objective 2'!$F$118:$F$128</c:f>
              <c:numCache>
                <c:formatCode>General</c:formatCode>
                <c:ptCount val="11"/>
              </c:numCache>
            </c:numRef>
          </c:cat>
          <c:val>
            <c:numRef>
              <c:f>'objective 2'!$E$118:$E$128</c:f>
              <c:numCache>
                <c:formatCode>0%</c:formatCode>
                <c:ptCount val="11"/>
                <c:pt idx="0">
                  <c:v>7.6942729113958275E-2</c:v>
                </c:pt>
                <c:pt idx="1">
                  <c:v>8.1933571089027712E-2</c:v>
                </c:pt>
                <c:pt idx="2">
                  <c:v>8.6182083614006713E-2</c:v>
                </c:pt>
                <c:pt idx="3">
                  <c:v>9.1256282765565813E-2</c:v>
                </c:pt>
                <c:pt idx="4">
                  <c:v>9.3767361384900633E-2</c:v>
                </c:pt>
                <c:pt idx="5">
                  <c:v>9.6875682909300598E-2</c:v>
                </c:pt>
                <c:pt idx="6">
                  <c:v>9.2023168789270804E-2</c:v>
                </c:pt>
                <c:pt idx="7">
                  <c:v>9.3942411455528951E-2</c:v>
                </c:pt>
                <c:pt idx="8">
                  <c:v>0.113880997492526</c:v>
                </c:pt>
                <c:pt idx="9">
                  <c:v>0.12114613864776638</c:v>
                </c:pt>
                <c:pt idx="10">
                  <c:v>5.2049572738148066E-2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D-43FD-A9D6-060F746378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5399839"/>
        <c:axId val="469292927"/>
      </c:lineChart>
      <c:catAx>
        <c:axId val="38539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92927"/>
        <c:crosses val="autoZero"/>
        <c:auto val="1"/>
        <c:lblAlgn val="ctr"/>
        <c:lblOffset val="100"/>
        <c:noMultiLvlLbl val="0"/>
      </c:catAx>
      <c:valAx>
        <c:axId val="46929292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8539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Trend</a:t>
            </a:r>
            <a:r>
              <a:rPr lang="en-IN" sz="1400" baseline="0"/>
              <a:t> of yoy changes in cpi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'objective 4'!$B$42</c:f>
              <c:strCache>
                <c:ptCount val="1"/>
                <c:pt idx="0">
                  <c:v>2018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4'!$C$41:$E$41</c:f>
              <c:strCache>
                <c:ptCount val="3"/>
                <c:pt idx="0">
                  <c:v>Essential services</c:v>
                </c:pt>
                <c:pt idx="1">
                  <c:v>Health care</c:v>
                </c:pt>
                <c:pt idx="2">
                  <c:v>Food</c:v>
                </c:pt>
              </c:strCache>
            </c:strRef>
          </c:cat>
          <c:val>
            <c:numRef>
              <c:f>'objective 4'!$C$42:$E$42</c:f>
              <c:numCache>
                <c:formatCode>0%</c:formatCode>
                <c:ptCount val="3"/>
                <c:pt idx="0">
                  <c:v>0.17192337311134062</c:v>
                </c:pt>
                <c:pt idx="1">
                  <c:v>0.16517030403900698</c:v>
                </c:pt>
                <c:pt idx="2">
                  <c:v>0.1672800649879172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D-45D9-AF07-2026E4A5EEF2}"/>
            </c:ext>
          </c:extLst>
        </c:ser>
        <c:ser>
          <c:idx val="1"/>
          <c:order val="1"/>
          <c:tx>
            <c:strRef>
              <c:f>'objective 4'!$B$43</c:f>
              <c:strCache>
                <c:ptCount val="1"/>
                <c:pt idx="0">
                  <c:v>2019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4'!$C$41:$E$41</c:f>
              <c:strCache>
                <c:ptCount val="3"/>
                <c:pt idx="0">
                  <c:v>Essential services</c:v>
                </c:pt>
                <c:pt idx="1">
                  <c:v>Health care</c:v>
                </c:pt>
                <c:pt idx="2">
                  <c:v>Food</c:v>
                </c:pt>
              </c:strCache>
            </c:strRef>
          </c:cat>
          <c:val>
            <c:numRef>
              <c:f>'objective 4'!$C$43:$E$43</c:f>
              <c:numCache>
                <c:formatCode>0%</c:formatCode>
                <c:ptCount val="3"/>
                <c:pt idx="0">
                  <c:v>0.1610275023431017</c:v>
                </c:pt>
                <c:pt idx="1">
                  <c:v>0.16236734502516634</c:v>
                </c:pt>
                <c:pt idx="2">
                  <c:v>0.15905493322743641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D-45D9-AF07-2026E4A5EEF2}"/>
            </c:ext>
          </c:extLst>
        </c:ser>
        <c:ser>
          <c:idx val="2"/>
          <c:order val="2"/>
          <c:tx>
            <c:strRef>
              <c:f>'objective 4'!$B$44</c:f>
              <c:strCache>
                <c:ptCount val="1"/>
                <c:pt idx="0">
                  <c:v>2020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4'!$C$41:$E$41</c:f>
              <c:strCache>
                <c:ptCount val="3"/>
                <c:pt idx="0">
                  <c:v>Essential services</c:v>
                </c:pt>
                <c:pt idx="1">
                  <c:v>Health care</c:v>
                </c:pt>
                <c:pt idx="2">
                  <c:v>Food</c:v>
                </c:pt>
              </c:strCache>
            </c:strRef>
          </c:cat>
          <c:val>
            <c:numRef>
              <c:f>'objective 4'!$C$44:$E$44</c:f>
              <c:numCache>
                <c:formatCode>0%</c:formatCode>
                <c:ptCount val="3"/>
                <c:pt idx="0">
                  <c:v>0.15810832592097329</c:v>
                </c:pt>
                <c:pt idx="1">
                  <c:v>0.16960413645755543</c:v>
                </c:pt>
                <c:pt idx="2">
                  <c:v>0.17013576181812784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D-45D9-AF07-2026E4A5EEF2}"/>
            </c:ext>
          </c:extLst>
        </c:ser>
        <c:ser>
          <c:idx val="3"/>
          <c:order val="3"/>
          <c:tx>
            <c:strRef>
              <c:f>'objective 4'!$B$45</c:f>
              <c:strCache>
                <c:ptCount val="1"/>
                <c:pt idx="0">
                  <c:v>2021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4'!$C$41:$E$41</c:f>
              <c:strCache>
                <c:ptCount val="3"/>
                <c:pt idx="0">
                  <c:v>Essential services</c:v>
                </c:pt>
                <c:pt idx="1">
                  <c:v>Health care</c:v>
                </c:pt>
                <c:pt idx="2">
                  <c:v>Food</c:v>
                </c:pt>
              </c:strCache>
            </c:strRef>
          </c:cat>
          <c:val>
            <c:numRef>
              <c:f>'objective 4'!$C$45:$E$45</c:f>
              <c:numCache>
                <c:formatCode>0%</c:formatCode>
                <c:ptCount val="3"/>
                <c:pt idx="0">
                  <c:v>0.1996107764770495</c:v>
                </c:pt>
                <c:pt idx="1">
                  <c:v>0.19908041511923458</c:v>
                </c:pt>
                <c:pt idx="2">
                  <c:v>0.20076785756026888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8D-45D9-AF07-2026E4A5EEF2}"/>
            </c:ext>
          </c:extLst>
        </c:ser>
        <c:ser>
          <c:idx val="4"/>
          <c:order val="4"/>
          <c:tx>
            <c:strRef>
              <c:f>'objective 4'!$B$46</c:f>
              <c:strCache>
                <c:ptCount val="1"/>
                <c:pt idx="0">
                  <c:v>2022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4'!$C$41:$E$41</c:f>
              <c:strCache>
                <c:ptCount val="3"/>
                <c:pt idx="0">
                  <c:v>Essential services</c:v>
                </c:pt>
                <c:pt idx="1">
                  <c:v>Health care</c:v>
                </c:pt>
                <c:pt idx="2">
                  <c:v>Food</c:v>
                </c:pt>
              </c:strCache>
            </c:strRef>
          </c:cat>
          <c:val>
            <c:numRef>
              <c:f>'objective 4'!$C$46:$E$46</c:f>
              <c:numCache>
                <c:formatCode>0%</c:formatCode>
                <c:ptCount val="3"/>
                <c:pt idx="0">
                  <c:v>0.21610263084059148</c:v>
                </c:pt>
                <c:pt idx="1">
                  <c:v>0.21140070927923429</c:v>
                </c:pt>
                <c:pt idx="2">
                  <c:v>0.21242150642013069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8D-45D9-AF07-2026E4A5EEF2}"/>
            </c:ext>
          </c:extLst>
        </c:ser>
        <c:ser>
          <c:idx val="5"/>
          <c:order val="5"/>
          <c:tx>
            <c:strRef>
              <c:f>'objective 4'!$B$47</c:f>
              <c:strCache>
                <c:ptCount val="1"/>
                <c:pt idx="0">
                  <c:v>2023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4'!$C$41:$E$41</c:f>
              <c:strCache>
                <c:ptCount val="3"/>
                <c:pt idx="0">
                  <c:v>Essential services</c:v>
                </c:pt>
                <c:pt idx="1">
                  <c:v>Health care</c:v>
                </c:pt>
                <c:pt idx="2">
                  <c:v>Food</c:v>
                </c:pt>
              </c:strCache>
            </c:strRef>
          </c:cat>
          <c:val>
            <c:numRef>
              <c:f>'objective 4'!$C$47:$E$47</c:f>
              <c:numCache>
                <c:formatCode>0%</c:formatCode>
                <c:ptCount val="3"/>
                <c:pt idx="0">
                  <c:v>9.3227391306943352E-2</c:v>
                </c:pt>
                <c:pt idx="1">
                  <c:v>9.2377090079802271E-2</c:v>
                </c:pt>
                <c:pt idx="2">
                  <c:v>9.0339875986118895E-2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8D-45D9-AF07-2026E4A5EE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12477199"/>
        <c:axId val="384809023"/>
      </c:barChart>
      <c:catAx>
        <c:axId val="4124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09023"/>
        <c:crosses val="autoZero"/>
        <c:auto val="1"/>
        <c:lblAlgn val="ctr"/>
        <c:lblOffset val="100"/>
        <c:noMultiLvlLbl val="0"/>
      </c:catAx>
      <c:valAx>
        <c:axId val="38480902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1247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rgbClr val="FF0000"/>
                </a:solidFill>
              </a:rPr>
              <a:t>monthly %</a:t>
            </a:r>
            <a:r>
              <a:rPr lang="en-IN" sz="1200" baseline="0">
                <a:solidFill>
                  <a:srgbClr val="FF0000"/>
                </a:solidFill>
              </a:rPr>
              <a:t> wise changes for food items</a:t>
            </a:r>
            <a:endParaRPr lang="en-IN" sz="12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'objective 3'!$A$17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3'!$B$17:$N$17</c:f>
              <c:numCache>
                <c:formatCode>0%</c:formatCode>
                <c:ptCount val="13"/>
                <c:pt idx="0">
                  <c:v>8.9071338360056374E-2</c:v>
                </c:pt>
                <c:pt idx="1">
                  <c:v>8.8531968128911107E-2</c:v>
                </c:pt>
                <c:pt idx="2">
                  <c:v>9.2941296485565206E-2</c:v>
                </c:pt>
                <c:pt idx="3">
                  <c:v>8.8673232908458868E-2</c:v>
                </c:pt>
                <c:pt idx="4">
                  <c:v>8.8699322730573113E-2</c:v>
                </c:pt>
                <c:pt idx="5">
                  <c:v>8.5593117607556599E-2</c:v>
                </c:pt>
                <c:pt idx="6">
                  <c:v>8.5211187959458867E-2</c:v>
                </c:pt>
                <c:pt idx="7">
                  <c:v>8.8957231547482182E-2</c:v>
                </c:pt>
                <c:pt idx="8">
                  <c:v>8.9117619034821793E-2</c:v>
                </c:pt>
                <c:pt idx="9">
                  <c:v>8.8950227551018501E-2</c:v>
                </c:pt>
                <c:pt idx="10">
                  <c:v>8.8873753796965646E-2</c:v>
                </c:pt>
                <c:pt idx="11">
                  <c:v>8.9460633839082634E-2</c:v>
                </c:pt>
                <c:pt idx="12">
                  <c:v>8.8087749257409725E-2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8-4542-A5F9-91F7AD16FE85}"/>
            </c:ext>
          </c:extLst>
        </c:ser>
        <c:ser>
          <c:idx val="1"/>
          <c:order val="1"/>
          <c:tx>
            <c:strRef>
              <c:f>'objective 3'!$A$18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3'!$B$18:$N$18</c:f>
              <c:numCache>
                <c:formatCode>0%</c:formatCode>
                <c:ptCount val="13"/>
                <c:pt idx="0">
                  <c:v>8.9384599828300992E-2</c:v>
                </c:pt>
                <c:pt idx="1">
                  <c:v>8.8563440566923515E-2</c:v>
                </c:pt>
                <c:pt idx="2">
                  <c:v>9.0627724750405633E-2</c:v>
                </c:pt>
                <c:pt idx="3">
                  <c:v>8.9094244882193863E-2</c:v>
                </c:pt>
                <c:pt idx="4">
                  <c:v>8.8814183687282847E-2</c:v>
                </c:pt>
                <c:pt idx="5">
                  <c:v>8.6555205569334812E-2</c:v>
                </c:pt>
                <c:pt idx="6">
                  <c:v>8.0048718952542508E-2</c:v>
                </c:pt>
                <c:pt idx="7">
                  <c:v>8.8246340154824868E-2</c:v>
                </c:pt>
                <c:pt idx="8">
                  <c:v>8.8702288957350509E-2</c:v>
                </c:pt>
                <c:pt idx="9">
                  <c:v>8.9308383665830965E-2</c:v>
                </c:pt>
                <c:pt idx="10">
                  <c:v>8.9322417204422744E-2</c:v>
                </c:pt>
                <c:pt idx="11">
                  <c:v>8.9949950426914976E-2</c:v>
                </c:pt>
                <c:pt idx="12">
                  <c:v>8.7576208206715814E-2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8-4542-A5F9-91F7AD16FE85}"/>
            </c:ext>
          </c:extLst>
        </c:ser>
        <c:ser>
          <c:idx val="2"/>
          <c:order val="2"/>
          <c:tx>
            <c:strRef>
              <c:f>'objective 3'!$A$19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3'!$B$19:$N$19</c:f>
              <c:numCache>
                <c:formatCode>0%</c:formatCode>
                <c:ptCount val="13"/>
                <c:pt idx="0">
                  <c:v>8.9586831915395584E-2</c:v>
                </c:pt>
                <c:pt idx="1">
                  <c:v>8.947264433172647E-2</c:v>
                </c:pt>
                <c:pt idx="2">
                  <c:v>8.868563333545057E-2</c:v>
                </c:pt>
                <c:pt idx="3">
                  <c:v>8.9382000772499026E-2</c:v>
                </c:pt>
                <c:pt idx="4">
                  <c:v>8.9663334331529745E-2</c:v>
                </c:pt>
                <c:pt idx="5">
                  <c:v>8.7905977067671351E-2</c:v>
                </c:pt>
                <c:pt idx="6">
                  <c:v>7.8489712471181874E-2</c:v>
                </c:pt>
                <c:pt idx="7">
                  <c:v>8.7727063692802948E-2</c:v>
                </c:pt>
                <c:pt idx="8">
                  <c:v>8.8646097240986738E-2</c:v>
                </c:pt>
                <c:pt idx="9">
                  <c:v>8.9542779028928141E-2</c:v>
                </c:pt>
                <c:pt idx="10">
                  <c:v>8.9550790920831083E-2</c:v>
                </c:pt>
                <c:pt idx="11">
                  <c:v>9.0320144998982874E-2</c:v>
                </c:pt>
                <c:pt idx="12">
                  <c:v>8.7688404942741618E-2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8-4542-A5F9-91F7AD16FE85}"/>
            </c:ext>
          </c:extLst>
        </c:ser>
        <c:ser>
          <c:idx val="3"/>
          <c:order val="3"/>
          <c:tx>
            <c:strRef>
              <c:f>'objective 3'!$A$20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3'!$B$20:$N$20</c:f>
              <c:numCache>
                <c:formatCode>0%</c:formatCode>
                <c:ptCount val="13"/>
                <c:pt idx="0">
                  <c:v>8.1709693856308163E-2</c:v>
                </c:pt>
                <c:pt idx="1">
                  <c:v>7.3453173383409495E-2</c:v>
                </c:pt>
                <c:pt idx="2">
                  <c:v>7.8873163530256432E-2</c:v>
                </c:pt>
                <c:pt idx="3">
                  <c:v>8.18018539976825E-2</c:v>
                </c:pt>
                <c:pt idx="4">
                  <c:v>8.2855771557965807E-2</c:v>
                </c:pt>
                <c:pt idx="5">
                  <c:v>8.4221180174060953E-2</c:v>
                </c:pt>
                <c:pt idx="6">
                  <c:v>7.2761755622254121E-2</c:v>
                </c:pt>
                <c:pt idx="7">
                  <c:v>8.1821491530620058E-2</c:v>
                </c:pt>
                <c:pt idx="8">
                  <c:v>8.1602587750694469E-2</c:v>
                </c:pt>
                <c:pt idx="9">
                  <c:v>8.2357154777821323E-2</c:v>
                </c:pt>
                <c:pt idx="10">
                  <c:v>8.1828525696085092E-2</c:v>
                </c:pt>
                <c:pt idx="11">
                  <c:v>7.3353504661336111E-2</c:v>
                </c:pt>
                <c:pt idx="12">
                  <c:v>8.0561059745712746E-2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8-4542-A5F9-91F7AD16FE85}"/>
            </c:ext>
          </c:extLst>
        </c:ser>
        <c:ser>
          <c:idx val="4"/>
          <c:order val="4"/>
          <c:tx>
            <c:strRef>
              <c:f>'objective 3'!$A$21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3'!$B$21:$N$21</c:f>
              <c:numCache>
                <c:formatCode>0%</c:formatCode>
                <c:ptCount val="13"/>
                <c:pt idx="0">
                  <c:v>8.1332987027406406E-2</c:v>
                </c:pt>
                <c:pt idx="1">
                  <c:v>8.3005058320176073E-2</c:v>
                </c:pt>
                <c:pt idx="2">
                  <c:v>7.8694160059898807E-2</c:v>
                </c:pt>
                <c:pt idx="3">
                  <c:v>8.148126689841638E-2</c:v>
                </c:pt>
                <c:pt idx="4">
                  <c:v>8.2486575625684566E-2</c:v>
                </c:pt>
                <c:pt idx="5">
                  <c:v>8.3996051591004858E-2</c:v>
                </c:pt>
                <c:pt idx="6">
                  <c:v>7.4131106181217113E-2</c:v>
                </c:pt>
                <c:pt idx="7">
                  <c:v>8.118532996091056E-2</c:v>
                </c:pt>
                <c:pt idx="8">
                  <c:v>8.1038227468954074E-2</c:v>
                </c:pt>
                <c:pt idx="9">
                  <c:v>8.2306525379392342E-2</c:v>
                </c:pt>
                <c:pt idx="10">
                  <c:v>8.2012437273015701E-2</c:v>
                </c:pt>
                <c:pt idx="11">
                  <c:v>8.2302317014838922E-2</c:v>
                </c:pt>
                <c:pt idx="12">
                  <c:v>8.0743617146703875E-2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8-4542-A5F9-91F7AD16FE85}"/>
            </c:ext>
          </c:extLst>
        </c:ser>
        <c:ser>
          <c:idx val="5"/>
          <c:order val="5"/>
          <c:tx>
            <c:strRef>
              <c:f>'objective 3'!$A$22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3'!$B$22:$N$22</c:f>
              <c:numCache>
                <c:formatCode>0%</c:formatCode>
                <c:ptCount val="13"/>
                <c:pt idx="0">
                  <c:v>8.0242519891111877E-2</c:v>
                </c:pt>
                <c:pt idx="1">
                  <c:v>8.3130948072225735E-2</c:v>
                </c:pt>
                <c:pt idx="2">
                  <c:v>7.9772030419041351E-2</c:v>
                </c:pt>
                <c:pt idx="3">
                  <c:v>8.0357280803399003E-2</c:v>
                </c:pt>
                <c:pt idx="4">
                  <c:v>8.0798529779754116E-2</c:v>
                </c:pt>
                <c:pt idx="5">
                  <c:v>8.2539450416872717E-2</c:v>
                </c:pt>
                <c:pt idx="6">
                  <c:v>7.8376614902779598E-2</c:v>
                </c:pt>
                <c:pt idx="7">
                  <c:v>8.036330190848473E-2</c:v>
                </c:pt>
                <c:pt idx="8">
                  <c:v>8.0674202871641024E-2</c:v>
                </c:pt>
                <c:pt idx="9">
                  <c:v>7.9521908465797972E-2</c:v>
                </c:pt>
                <c:pt idx="10">
                  <c:v>8.0240014712926147E-2</c:v>
                </c:pt>
                <c:pt idx="11">
                  <c:v>8.0953489267106368E-2</c:v>
                </c:pt>
                <c:pt idx="12">
                  <c:v>8.0348076111223091E-2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8-4542-A5F9-91F7AD16FE85}"/>
            </c:ext>
          </c:extLst>
        </c:ser>
        <c:ser>
          <c:idx val="6"/>
          <c:order val="6"/>
          <c:tx>
            <c:strRef>
              <c:f>'objective 3'!$A$23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3'!$B$23:$N$23</c:f>
              <c:numCache>
                <c:formatCode>0%</c:formatCode>
                <c:ptCount val="13"/>
                <c:pt idx="0">
                  <c:v>8.0545868021753814E-2</c:v>
                </c:pt>
                <c:pt idx="1">
                  <c:v>8.3258586293053854E-2</c:v>
                </c:pt>
                <c:pt idx="2">
                  <c:v>8.0980785036079778E-2</c:v>
                </c:pt>
                <c:pt idx="3">
                  <c:v>8.0747392815758989E-2</c:v>
                </c:pt>
                <c:pt idx="4">
                  <c:v>8.0472406706239008E-2</c:v>
                </c:pt>
                <c:pt idx="5">
                  <c:v>8.3332210897377912E-2</c:v>
                </c:pt>
                <c:pt idx="6">
                  <c:v>8.4177650180521132E-2</c:v>
                </c:pt>
                <c:pt idx="7">
                  <c:v>8.0533839196750209E-2</c:v>
                </c:pt>
                <c:pt idx="8">
                  <c:v>8.0874538556068326E-2</c:v>
                </c:pt>
                <c:pt idx="9">
                  <c:v>7.9979448214563653E-2</c:v>
                </c:pt>
                <c:pt idx="10">
                  <c:v>8.0510829562472325E-2</c:v>
                </c:pt>
                <c:pt idx="11">
                  <c:v>8.1274202386472108E-2</c:v>
                </c:pt>
                <c:pt idx="12">
                  <c:v>8.1420600842045998E-2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8-4542-A5F9-91F7AD16FE85}"/>
            </c:ext>
          </c:extLst>
        </c:ser>
        <c:ser>
          <c:idx val="7"/>
          <c:order val="7"/>
          <c:tx>
            <c:strRef>
              <c:f>'objective 3'!$A$24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3'!$B$24:$N$24</c:f>
              <c:numCache>
                <c:formatCode>0%</c:formatCode>
                <c:ptCount val="13"/>
                <c:pt idx="0">
                  <c:v>8.0991968213874305E-2</c:v>
                </c:pt>
                <c:pt idx="1">
                  <c:v>8.2279443777112202E-2</c:v>
                </c:pt>
                <c:pt idx="2">
                  <c:v>7.9785503798530638E-2</c:v>
                </c:pt>
                <c:pt idx="3">
                  <c:v>8.1096948628814225E-2</c:v>
                </c:pt>
                <c:pt idx="4">
                  <c:v>8.0757508009500656E-2</c:v>
                </c:pt>
                <c:pt idx="5">
                  <c:v>8.3020494397761796E-2</c:v>
                </c:pt>
                <c:pt idx="6">
                  <c:v>8.7739353603897535E-2</c:v>
                </c:pt>
                <c:pt idx="7">
                  <c:v>8.0930482103165502E-2</c:v>
                </c:pt>
                <c:pt idx="8">
                  <c:v>8.1536623561919597E-2</c:v>
                </c:pt>
                <c:pt idx="9">
                  <c:v>8.0556998389235066E-2</c:v>
                </c:pt>
                <c:pt idx="10">
                  <c:v>8.0892799760712841E-2</c:v>
                </c:pt>
                <c:pt idx="11">
                  <c:v>8.173419663196245E-2</c:v>
                </c:pt>
                <c:pt idx="12">
                  <c:v>8.2107092735356435E-2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D8-4542-A5F9-91F7AD16FE85}"/>
            </c:ext>
          </c:extLst>
        </c:ser>
        <c:ser>
          <c:idx val="8"/>
          <c:order val="8"/>
          <c:tx>
            <c:strRef>
              <c:f>'objective 3'!$A$25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3'!$B$25:$N$25</c:f>
              <c:numCache>
                <c:formatCode>0%</c:formatCode>
                <c:ptCount val="13"/>
                <c:pt idx="0">
                  <c:v>8.1354796370132293E-2</c:v>
                </c:pt>
                <c:pt idx="1">
                  <c:v>8.1819596488375307E-2</c:v>
                </c:pt>
                <c:pt idx="2">
                  <c:v>7.9637296624148535E-2</c:v>
                </c:pt>
                <c:pt idx="3">
                  <c:v>8.1429123213595994E-2</c:v>
                </c:pt>
                <c:pt idx="4">
                  <c:v>8.0816989576368181E-2</c:v>
                </c:pt>
                <c:pt idx="5">
                  <c:v>8.1213693205542392E-2</c:v>
                </c:pt>
                <c:pt idx="6">
                  <c:v>8.7469659402322888E-2</c:v>
                </c:pt>
                <c:pt idx="7">
                  <c:v>8.1233233693569412E-2</c:v>
                </c:pt>
                <c:pt idx="8">
                  <c:v>8.1851785797177237E-2</c:v>
                </c:pt>
                <c:pt idx="9">
                  <c:v>8.1076418513858398E-2</c:v>
                </c:pt>
                <c:pt idx="10">
                  <c:v>8.1149467565879735E-2</c:v>
                </c:pt>
                <c:pt idx="11">
                  <c:v>8.2100725911237585E-2</c:v>
                </c:pt>
                <c:pt idx="12">
                  <c:v>8.2139420608448602E-2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D8-4542-A5F9-91F7AD16FE85}"/>
            </c:ext>
          </c:extLst>
        </c:ser>
        <c:ser>
          <c:idx val="9"/>
          <c:order val="9"/>
          <c:tx>
            <c:strRef>
              <c:f>'objective 3'!$A$26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3'!$B$26:$N$26</c:f>
              <c:numCache>
                <c:formatCode>0%</c:formatCode>
                <c:ptCount val="13"/>
                <c:pt idx="0">
                  <c:v>8.1628404487966197E-2</c:v>
                </c:pt>
                <c:pt idx="1">
                  <c:v>8.2094106086594662E-2</c:v>
                </c:pt>
                <c:pt idx="2">
                  <c:v>8.047649568948094E-2</c:v>
                </c:pt>
                <c:pt idx="3">
                  <c:v>8.1655079181151002E-2</c:v>
                </c:pt>
                <c:pt idx="4">
                  <c:v>8.1130806118807242E-2</c:v>
                </c:pt>
                <c:pt idx="5">
                  <c:v>8.092891516885603E-2</c:v>
                </c:pt>
                <c:pt idx="6">
                  <c:v>9.1596850667710644E-2</c:v>
                </c:pt>
                <c:pt idx="7">
                  <c:v>8.2325438798191153E-2</c:v>
                </c:pt>
                <c:pt idx="8">
                  <c:v>8.210342696176276E-2</c:v>
                </c:pt>
                <c:pt idx="9">
                  <c:v>8.1605214453005601E-2</c:v>
                </c:pt>
                <c:pt idx="10">
                  <c:v>8.1486975624642508E-2</c:v>
                </c:pt>
                <c:pt idx="11">
                  <c:v>8.2439765494567122E-2</c:v>
                </c:pt>
                <c:pt idx="12">
                  <c:v>8.2987551867219914E-2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D8-4542-A5F9-91F7AD16FE85}"/>
            </c:ext>
          </c:extLst>
        </c:ser>
        <c:ser>
          <c:idx val="10"/>
          <c:order val="10"/>
          <c:tx>
            <c:strRef>
              <c:f>'objective 3'!$A$27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3'!$B$27:$N$27</c:f>
              <c:numCache>
                <c:formatCode>0%</c:formatCode>
                <c:ptCount val="13"/>
                <c:pt idx="0">
                  <c:v>8.1939683288690265E-2</c:v>
                </c:pt>
                <c:pt idx="1">
                  <c:v>8.2123830055828601E-2</c:v>
                </c:pt>
                <c:pt idx="2">
                  <c:v>8.3706257229911679E-2</c:v>
                </c:pt>
                <c:pt idx="3">
                  <c:v>8.1975666280417164E-2</c:v>
                </c:pt>
                <c:pt idx="4">
                  <c:v>8.1590249945646162E-2</c:v>
                </c:pt>
                <c:pt idx="5">
                  <c:v>8.0755739335735988E-2</c:v>
                </c:pt>
                <c:pt idx="6">
                  <c:v>9.3235895428248311E-2</c:v>
                </c:pt>
                <c:pt idx="7">
                  <c:v>8.328542960067449E-2</c:v>
                </c:pt>
                <c:pt idx="8">
                  <c:v>8.2162061796229285E-2</c:v>
                </c:pt>
                <c:pt idx="9">
                  <c:v>8.2134010392152845E-2</c:v>
                </c:pt>
                <c:pt idx="10">
                  <c:v>8.1899260917981484E-2</c:v>
                </c:pt>
                <c:pt idx="11">
                  <c:v>8.2883265922490026E-2</c:v>
                </c:pt>
                <c:pt idx="12">
                  <c:v>8.3537125709786969E-2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D8-4542-A5F9-91F7AD16FE85}"/>
            </c:ext>
          </c:extLst>
        </c:ser>
        <c:ser>
          <c:idx val="11"/>
          <c:order val="11"/>
          <c:tx>
            <c:strRef>
              <c:f>'objective 3'!$A$28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'objective 3'!$B$16:$N$16</c:f>
              <c:strCache>
                <c:ptCount val="13"/>
                <c:pt idx="0">
                  <c:v>-Cereals and products</c:v>
                </c:pt>
                <c:pt idx="1">
                  <c:v>-Meat and fish</c:v>
                </c:pt>
                <c:pt idx="2">
                  <c:v>-Egg</c:v>
                </c:pt>
                <c:pt idx="3">
                  <c:v>-Milk and products</c:v>
                </c:pt>
                <c:pt idx="4">
                  <c:v>-Oils and fats</c:v>
                </c:pt>
                <c:pt idx="5">
                  <c:v>-Fruits</c:v>
                </c:pt>
                <c:pt idx="6">
                  <c:v>-Vegetables</c:v>
                </c:pt>
                <c:pt idx="7">
                  <c:v>-Pulses and products</c:v>
                </c:pt>
                <c:pt idx="8">
                  <c:v>-Sugar and Confectionery</c:v>
                </c:pt>
                <c:pt idx="9">
                  <c:v>-Spices</c:v>
                </c:pt>
                <c:pt idx="10">
                  <c:v>-Non-alcoholic beverages</c:v>
                </c:pt>
                <c:pt idx="11">
                  <c:v>-Prepared meals, snacks, sweets etc.</c:v>
                </c:pt>
                <c:pt idx="12">
                  <c:v>-Food and beverages</c:v>
                </c:pt>
              </c:strCache>
            </c:strRef>
          </c:cat>
          <c:val>
            <c:numRef>
              <c:f>'objective 3'!$B$28:$N$28</c:f>
              <c:numCache>
                <c:formatCode>0%</c:formatCode>
                <c:ptCount val="13"/>
                <c:pt idx="0">
                  <c:v>8.2211308739003619E-2</c:v>
                </c:pt>
                <c:pt idx="1">
                  <c:v>8.226720449566291E-2</c:v>
                </c:pt>
                <c:pt idx="2">
                  <c:v>8.5819653041230473E-2</c:v>
                </c:pt>
                <c:pt idx="3">
                  <c:v>8.2305909617612985E-2</c:v>
                </c:pt>
                <c:pt idx="4">
                  <c:v>8.191432193064857E-2</c:v>
                </c:pt>
                <c:pt idx="5">
                  <c:v>7.9937964568224537E-2</c:v>
                </c:pt>
                <c:pt idx="6">
                  <c:v>8.676149462786549E-2</c:v>
                </c:pt>
                <c:pt idx="7">
                  <c:v>8.3390817812523957E-2</c:v>
                </c:pt>
                <c:pt idx="8">
                  <c:v>8.1690540002394271E-2</c:v>
                </c:pt>
                <c:pt idx="9">
                  <c:v>8.2660931168395235E-2</c:v>
                </c:pt>
                <c:pt idx="10">
                  <c:v>8.2232726964064487E-2</c:v>
                </c:pt>
                <c:pt idx="11">
                  <c:v>8.3227803445008686E-2</c:v>
                </c:pt>
                <c:pt idx="12">
                  <c:v>8.2803092826635116E-2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D8-4542-A5F9-91F7AD16FE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680574879"/>
        <c:axId val="679978287"/>
      </c:barChart>
      <c:catAx>
        <c:axId val="68057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978287"/>
        <c:crosses val="autoZero"/>
        <c:auto val="1"/>
        <c:lblAlgn val="ctr"/>
        <c:lblOffset val="100"/>
        <c:noMultiLvlLbl val="0"/>
      </c:catAx>
      <c:valAx>
        <c:axId val="679978287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68057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rgbClr val="FF0000"/>
                </a:solidFill>
              </a:rPr>
              <a:t>showing</a:t>
            </a:r>
            <a:r>
              <a:rPr lang="en-IN" sz="1200" baseline="0">
                <a:solidFill>
                  <a:srgbClr val="FF0000"/>
                </a:solidFill>
              </a:rPr>
              <a:t> trends of MoM changes of price of vegetable fruits and pulses</a:t>
            </a:r>
            <a:endParaRPr lang="en-IN" sz="12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128394276629570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81191242191706E-2"/>
          <c:y val="0.10689814814814817"/>
          <c:w val="0.96403974145521154"/>
          <c:h val="0.5671347331583551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'objective 3'!$C$48</c:f>
              <c:strCache>
                <c:ptCount val="1"/>
                <c:pt idx="0">
                  <c:v>-Fruits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'objective 3'!$B$49:$B$60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'objective 3'!$C$49:$C$60</c:f>
              <c:numCache>
                <c:formatCode>_ * #,##0_ ;_ * \-#,##0_ ;_ * "-"??_ ;_ @_ </c:formatCode>
                <c:ptCount val="12"/>
                <c:pt idx="0">
                  <c:v>4448.2999999999993</c:v>
                </c:pt>
                <c:pt idx="1">
                  <c:v>4498.3000000000011</c:v>
                </c:pt>
                <c:pt idx="2">
                  <c:v>4568.5000000000009</c:v>
                </c:pt>
                <c:pt idx="3">
                  <c:v>4377</c:v>
                </c:pt>
                <c:pt idx="4">
                  <c:v>4365.3</c:v>
                </c:pt>
                <c:pt idx="5">
                  <c:v>4289.6000000000004</c:v>
                </c:pt>
                <c:pt idx="6">
                  <c:v>4330.7999999999993</c:v>
                </c:pt>
                <c:pt idx="7">
                  <c:v>4314.6000000000004</c:v>
                </c:pt>
                <c:pt idx="8">
                  <c:v>4220.7</c:v>
                </c:pt>
                <c:pt idx="9">
                  <c:v>4205.8999999999987</c:v>
                </c:pt>
                <c:pt idx="10">
                  <c:v>4196.9000000000005</c:v>
                </c:pt>
                <c:pt idx="11">
                  <c:v>4154.3999999999996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8-4859-8F11-F6AE951C4263}"/>
            </c:ext>
          </c:extLst>
        </c:ser>
        <c:ser>
          <c:idx val="1"/>
          <c:order val="1"/>
          <c:tx>
            <c:strRef>
              <c:f>'objective 3'!$D$48</c:f>
              <c:strCache>
                <c:ptCount val="1"/>
                <c:pt idx="0">
                  <c:v>-Vegetables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'objective 3'!$B$49:$B$60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'objective 3'!$D$49:$D$60</c:f>
              <c:numCache>
                <c:formatCode>_ * #,##0_ ;_ * \-#,##0_ ;_ * "-"??_ ;_ @_ </c:formatCode>
                <c:ptCount val="12"/>
                <c:pt idx="0">
                  <c:v>4897.2999999999993</c:v>
                </c:pt>
                <c:pt idx="1">
                  <c:v>4600.5999999999985</c:v>
                </c:pt>
                <c:pt idx="2">
                  <c:v>4511</c:v>
                </c:pt>
                <c:pt idx="3">
                  <c:v>4181.7999999999993</c:v>
                </c:pt>
                <c:pt idx="4">
                  <c:v>4260.5</c:v>
                </c:pt>
                <c:pt idx="5">
                  <c:v>4504.5</c:v>
                </c:pt>
                <c:pt idx="6">
                  <c:v>4837.9000000000005</c:v>
                </c:pt>
                <c:pt idx="7">
                  <c:v>5042.6000000000004</c:v>
                </c:pt>
                <c:pt idx="8">
                  <c:v>5027.1000000000013</c:v>
                </c:pt>
                <c:pt idx="9">
                  <c:v>5264.2999999999993</c:v>
                </c:pt>
                <c:pt idx="10">
                  <c:v>5358.5</c:v>
                </c:pt>
                <c:pt idx="11">
                  <c:v>4986.3999999999987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8-4859-8F11-F6AE951C4263}"/>
            </c:ext>
          </c:extLst>
        </c:ser>
        <c:ser>
          <c:idx val="2"/>
          <c:order val="2"/>
          <c:tx>
            <c:strRef>
              <c:f>'objective 3'!$E$48</c:f>
              <c:strCache>
                <c:ptCount val="1"/>
                <c:pt idx="0">
                  <c:v>-Pulses and products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'objective 3'!$B$49:$B$60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'objective 3'!$E$49:$E$60</c:f>
              <c:numCache>
                <c:formatCode>_ * #,##0_ ;_ * \-#,##0_ ;_ * "-"??_ ;_ @_ </c:formatCode>
                <c:ptCount val="12"/>
                <c:pt idx="0">
                  <c:v>4642.5</c:v>
                </c:pt>
                <c:pt idx="1">
                  <c:v>4605.4000000000005</c:v>
                </c:pt>
                <c:pt idx="2">
                  <c:v>4578.3</c:v>
                </c:pt>
                <c:pt idx="3">
                  <c:v>4270.0999999999995</c:v>
                </c:pt>
                <c:pt idx="4">
                  <c:v>4236.9000000000005</c:v>
                </c:pt>
                <c:pt idx="5">
                  <c:v>4194.0000000000009</c:v>
                </c:pt>
                <c:pt idx="6">
                  <c:v>4202.8999999999996</c:v>
                </c:pt>
                <c:pt idx="7">
                  <c:v>4223.6000000000013</c:v>
                </c:pt>
                <c:pt idx="8">
                  <c:v>4239.4000000000005</c:v>
                </c:pt>
                <c:pt idx="9">
                  <c:v>4296.3999999999996</c:v>
                </c:pt>
                <c:pt idx="10">
                  <c:v>4346.5</c:v>
                </c:pt>
                <c:pt idx="11">
                  <c:v>4352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8-4859-8F11-F6AE951C42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4"/>
        <c:gapDepth val="31"/>
        <c:shape val="box"/>
        <c:axId val="1458526623"/>
        <c:axId val="1405572319"/>
        <c:axId val="0"/>
      </c:bar3DChart>
      <c:catAx>
        <c:axId val="145852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572319"/>
        <c:crosses val="autoZero"/>
        <c:auto val="1"/>
        <c:lblAlgn val="ctr"/>
        <c:lblOffset val="100"/>
        <c:noMultiLvlLbl val="0"/>
      </c:catAx>
      <c:valAx>
        <c:axId val="1405572319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45852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/>
              <a:t>Contribution</a:t>
            </a:r>
            <a:r>
              <a:rPr lang="en-IN" sz="1100" baseline="0"/>
              <a:t> of different sector CPI inflation basket(may 2023)</a:t>
            </a:r>
            <a:endParaRPr lang="en-IN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816-46C5-B370-BC4808C239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16-46C5-B370-BC4808C239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16-46C5-B370-BC4808C2394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816-46C5-B370-BC4808C2394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816-46C5-B370-BC4808C2394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816-46C5-B370-BC4808C2394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816-46C5-B370-BC4808C2394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816-46C5-B370-BC4808C2394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816-46C5-B370-BC4808C239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'objective 1 analysis'!$H$38:$H$46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Energy</c:v>
                </c:pt>
                <c:pt idx="5">
                  <c:v>Health</c:v>
                </c:pt>
                <c:pt idx="6">
                  <c:v>Transport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'objective 1 analysis'!$L$38:$L$46</c:f>
              <c:numCache>
                <c:formatCode>0%</c:formatCode>
                <c:ptCount val="9"/>
                <c:pt idx="0">
                  <c:v>0.46945852227260604</c:v>
                </c:pt>
                <c:pt idx="1">
                  <c:v>0.16388814795056458</c:v>
                </c:pt>
                <c:pt idx="2">
                  <c:v>0.12667822530452563</c:v>
                </c:pt>
                <c:pt idx="3">
                  <c:v>3.9966213212412192E-2</c:v>
                </c:pt>
                <c:pt idx="4">
                  <c:v>4.0566373255090236E-2</c:v>
                </c:pt>
                <c:pt idx="5">
                  <c:v>4.174446519071752E-2</c:v>
                </c:pt>
                <c:pt idx="6">
                  <c:v>3.7721170089801713E-2</c:v>
                </c:pt>
                <c:pt idx="7">
                  <c:v>4.0077353961056272E-2</c:v>
                </c:pt>
                <c:pt idx="8">
                  <c:v>3.9899528763225736E-2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A-4B93-83B0-1B6898F83CE8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816-46C5-B370-BC4808C239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816-46C5-B370-BC4808C239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816-46C5-B370-BC4808C2394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816-46C5-B370-BC4808C2394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816-46C5-B370-BC4808C2394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816-46C5-B370-BC4808C2394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816-46C5-B370-BC4808C2394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816-46C5-B370-BC4808C2394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816-46C5-B370-BC4808C239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'objective 1 analysis'!$H$38:$H$46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Energy</c:v>
                </c:pt>
                <c:pt idx="5">
                  <c:v>Health</c:v>
                </c:pt>
                <c:pt idx="6">
                  <c:v>Transport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'objective 1 analysis'!$M$38:$M$46</c:f>
              <c:numCache>
                <c:formatCode>0%</c:formatCode>
                <c:ptCount val="9"/>
                <c:pt idx="0">
                  <c:v>0.46740933870585449</c:v>
                </c:pt>
                <c:pt idx="1">
                  <c:v>0.15619815122066838</c:v>
                </c:pt>
                <c:pt idx="2">
                  <c:v>0.11392186860307267</c:v>
                </c:pt>
                <c:pt idx="3">
                  <c:v>7.4489861880238734E-2</c:v>
                </c:pt>
                <c:pt idx="4">
                  <c:v>3.9518196901463076E-2</c:v>
                </c:pt>
                <c:pt idx="5">
                  <c:v>3.9259626365575638E-2</c:v>
                </c:pt>
                <c:pt idx="6">
                  <c:v>3.4562261630287229E-2</c:v>
                </c:pt>
                <c:pt idx="7">
                  <c:v>3.7665108060936453E-2</c:v>
                </c:pt>
                <c:pt idx="8">
                  <c:v>3.6975586631903291E-2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A-4B93-83B0-1B6898F83CE8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816-46C5-B370-BC4808C239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816-46C5-B370-BC4808C239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816-46C5-B370-BC4808C2394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816-46C5-B370-BC4808C2394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816-46C5-B370-BC4808C2394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816-46C5-B370-BC4808C2394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816-46C5-B370-BC4808C2394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816-46C5-B370-BC4808C2394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816-46C5-B370-BC4808C239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'objective 1 analysis'!$H$38:$H$46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Energy</c:v>
                </c:pt>
                <c:pt idx="5">
                  <c:v>Health</c:v>
                </c:pt>
                <c:pt idx="6">
                  <c:v>Transport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'objective 1 analysis'!$N$38:$N$46</c:f>
              <c:numCache>
                <c:formatCode>0%</c:formatCode>
                <c:ptCount val="9"/>
                <c:pt idx="0">
                  <c:v>0.45838346510828459</c:v>
                </c:pt>
                <c:pt idx="1">
                  <c:v>0.15701271914747333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A-4B93-83B0-1B6898F83C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92074</xdr:colOff>
      <xdr:row>2</xdr:row>
      <xdr:rowOff>6350</xdr:rowOff>
    </xdr:from>
    <xdr:to>
      <xdr:col>16</xdr:col>
      <xdr:colOff>965199</xdr:colOff>
      <xdr:row>19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BC5DE6-D9F0-1A93-AE69-1AD97428F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79375</xdr:colOff>
      <xdr:row>1</xdr:row>
      <xdr:rowOff>12700</xdr:rowOff>
    </xdr:from>
    <xdr:to>
      <xdr:col>23</xdr:col>
      <xdr:colOff>708025</xdr:colOff>
      <xdr:row>15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DFA09DF-957C-1D95-2096-4659E120D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0</xdr:rowOff>
    </xdr:from>
    <xdr:to>
      <xdr:col>8</xdr:col>
      <xdr:colOff>539750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7E2E7-098F-6DC0-4363-69AD54B19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5</xdr:row>
      <xdr:rowOff>44450</xdr:rowOff>
    </xdr:from>
    <xdr:to>
      <xdr:col>18</xdr:col>
      <xdr:colOff>12700</xdr:colOff>
      <xdr:row>19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42730-6616-90C9-CC82-F87EB3B83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174624</xdr:colOff>
      <xdr:row>28</xdr:row>
      <xdr:rowOff>117474</xdr:rowOff>
    </xdr:from>
    <xdr:to>
      <xdr:col>9</xdr:col>
      <xdr:colOff>1504950</xdr:colOff>
      <xdr:row>49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27A90B-50FB-7B2D-41B0-EB6EED22F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127000</xdr:colOff>
      <xdr:row>80</xdr:row>
      <xdr:rowOff>63500</xdr:rowOff>
    </xdr:from>
    <xdr:to>
      <xdr:col>10</xdr:col>
      <xdr:colOff>272142</xdr:colOff>
      <xdr:row>113</xdr:row>
      <xdr:rowOff>36284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421697-47CF-90F3-BECA-97E2D1891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486835</xdr:colOff>
      <xdr:row>114</xdr:row>
      <xdr:rowOff>141111</xdr:rowOff>
    </xdr:from>
    <xdr:to>
      <xdr:col>9</xdr:col>
      <xdr:colOff>1538113</xdr:colOff>
      <xdr:row>130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83A471-2540-5950-EB8C-2F1FDBB45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155575</xdr:colOff>
      <xdr:row>30</xdr:row>
      <xdr:rowOff>177800</xdr:rowOff>
    </xdr:from>
    <xdr:to>
      <xdr:col>8</xdr:col>
      <xdr:colOff>885825</xdr:colOff>
      <xdr:row>45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2BC8D-A63B-5F6F-6708-28B84FD99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927100</xdr:colOff>
      <xdr:row>28</xdr:row>
      <xdr:rowOff>44450</xdr:rowOff>
    </xdr:from>
    <xdr:to>
      <xdr:col>12</xdr:col>
      <xdr:colOff>1257300</xdr:colOff>
      <xdr:row>46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CAB19-12E0-55CC-190C-07CB61961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244474</xdr:colOff>
      <xdr:row>47</xdr:row>
      <xdr:rowOff>22225</xdr:rowOff>
    </xdr:from>
    <xdr:to>
      <xdr:col>11</xdr:col>
      <xdr:colOff>838199</xdr:colOff>
      <xdr:row>62</xdr:row>
      <xdr:rowOff>3175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3D80C4-457D-8EE8-5B47-CAC089B78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1238012</xdr:colOff>
      <xdr:row>47</xdr:row>
      <xdr:rowOff>139510</xdr:rowOff>
    </xdr:from>
    <xdr:to>
      <xdr:col>13</xdr:col>
      <xdr:colOff>212488</xdr:colOff>
      <xdr:row>67</xdr:row>
      <xdr:rowOff>50610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0E3C58-65E2-1511-5DE9-9EEF4B96C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341.890571180556" createdVersion="8" refreshedVersion="8" minRefreshableVersion="3" recordCount="372" xr:uid="{B1D196F2-A0A2-4A59-825C-BC61692183CE}">
  <cacheSource type="worksheet">
    <worksheetSource ref="A1:AD373" sheet="Main data"/>
  </cacheSource>
  <cacheFields count="30">
    <cacheField name="Sector" numFmtId="0">
      <sharedItems/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/>
    </cacheField>
    <cacheField name="Cereals and products" numFmtId="0">
      <sharedItems containsString="0" containsBlank="1" containsNumber="1" minValue="107.5" maxValue="174.8"/>
    </cacheField>
    <cacheField name="Meat and fish" numFmtId="0">
      <sharedItems containsString="0" containsBlank="1" containsNumber="1" minValue="106.3" maxValue="223.4"/>
    </cacheField>
    <cacheField name="Egg" numFmtId="0">
      <sharedItems containsString="0" containsBlank="1" containsNumber="1" minValue="102.7" maxValue="197"/>
    </cacheField>
    <cacheField name="Milk and products" numFmtId="0">
      <sharedItems containsString="0" containsBlank="1" containsNumber="1" minValue="103.6" maxValue="179.6"/>
    </cacheField>
    <cacheField name="Oils and fats" numFmtId="0">
      <sharedItems containsString="0" containsBlank="1" containsNumber="1" minValue="101.1" maxValue="209.9"/>
    </cacheField>
    <cacheField name="Fruits" numFmtId="0">
      <sharedItems containsString="0" containsBlank="1" containsNumber="1" minValue="102.3" maxValue="179.5"/>
    </cacheField>
    <cacheField name="Vegetables" numFmtId="0">
      <sharedItems containsString="0" containsBlank="1" containsNumber="1" minValue="101.4" maxValue="245.3"/>
    </cacheField>
    <cacheField name="Pulses and products" numFmtId="0">
      <sharedItems containsString="0" containsBlank="1" containsNumber="1" minValue="103.5" maxValue="191.6"/>
    </cacheField>
    <cacheField name="Sugar and Confectionery" numFmtId="0">
      <sharedItems containsString="0" containsBlank="1" containsNumber="1" minValue="85.3" maxValue="124.2"/>
    </cacheField>
    <cacheField name="Spices" numFmtId="0">
      <sharedItems containsString="0" containsBlank="1" containsNumber="1" minValue="101.8" maxValue="221"/>
    </cacheField>
    <cacheField name="Non-alcoholic beverages" numFmtId="0">
      <sharedItems containsString="0" containsBlank="1" containsNumber="1" minValue="104.8" maxValue="178.7"/>
    </cacheField>
    <cacheField name="Prepared meals, snacks, sweets etc." numFmtId="0">
      <sharedItems containsString="0" containsBlank="1" containsNumber="1" minValue="106.7" maxValue="197.7"/>
    </cacheField>
    <cacheField name="Food and beverages" numFmtId="0">
      <sharedItems containsString="0" containsBlank="1" containsNumber="1" minValue="105.5" maxValue="183.3"/>
    </cacheField>
    <cacheField name="Pan, tobacco and intoxicants" numFmtId="0">
      <sharedItems containsString="0" containsBlank="1" containsNumber="1" minValue="105.1" maxValue="204.2"/>
    </cacheField>
    <cacheField name="Clothing" numFmtId="0">
      <sharedItems containsString="0" containsBlank="1" containsNumber="1" minValue="105.9" maxValue="191.2"/>
    </cacheField>
    <cacheField name="Footwear" numFmtId="0">
      <sharedItems containsString="0" containsBlank="1" containsNumber="1" minValue="105" maxValue="187.9"/>
    </cacheField>
    <cacheField name="Clothing and footwear" numFmtId="0">
      <sharedItems containsString="0" containsBlank="1" containsNumber="1" minValue="105.8" maxValue="190.8"/>
    </cacheField>
    <cacheField name="Housing" numFmtId="0">
      <sharedItems containsMixedTypes="1" containsNumber="1" minValue="100.3" maxValue="175.6"/>
    </cacheField>
    <cacheField name="Fuel and light" numFmtId="0">
      <sharedItems containsString="0" containsBlank="1" containsNumber="1" minValue="105.4" maxValue="183.4"/>
    </cacheField>
    <cacheField name="Household goods and services" numFmtId="0">
      <sharedItems containsString="0" containsBlank="1" containsNumber="1" minValue="104.8" maxValue="179.8"/>
    </cacheField>
    <cacheField name="Health" numFmtId="0">
      <sharedItems containsString="0" containsBlank="1" containsNumber="1" minValue="104" maxValue="187.8"/>
    </cacheField>
    <cacheField name="Transport and communication" numFmtId="0">
      <sharedItems containsString="0" containsBlank="1" containsNumber="1" minValue="103.2" maxValue="169.7"/>
    </cacheField>
    <cacheField name="Recreation and amusement" numFmtId="0">
      <sharedItems containsString="0" containsBlank="1" containsNumber="1" minValue="102.9" maxValue="173.8"/>
    </cacheField>
    <cacheField name="Education" numFmtId="0">
      <sharedItems containsString="0" containsBlank="1" containsNumber="1" minValue="103.5" maxValue="180.3"/>
    </cacheField>
    <cacheField name="Personal care and effects" numFmtId="0">
      <sharedItems containsString="0" containsBlank="1" containsNumber="1" minValue="102.1" maxValue="185.6"/>
    </cacheField>
    <cacheField name="Miscellaneous" numFmtId="0">
      <sharedItems containsString="0" containsBlank="1" containsNumber="1" minValue="103.7" maxValue="179.5"/>
    </cacheField>
    <cacheField name="General index" numFmtId="0">
      <sharedItems containsString="0" containsBlank="1" containsNumber="1" minValue="104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s v="Rural"/>
    <x v="0"/>
    <s v="January"/>
    <n v="107.5"/>
    <n v="106.3"/>
    <n v="108.1"/>
    <n v="104.9"/>
    <n v="106.1"/>
    <n v="103.9"/>
    <n v="101.9"/>
    <n v="106.1"/>
    <n v="106.8"/>
    <n v="103.1"/>
    <n v="104.8"/>
    <n v="106.7"/>
    <n v="105.5"/>
    <n v="105.1"/>
    <n v="106.5"/>
    <n v="105.8"/>
    <n v="106.4"/>
    <s v="NA"/>
    <n v="105.5"/>
    <n v="104.8"/>
    <n v="104"/>
    <n v="103.3"/>
    <n v="103.4"/>
    <n v="103.8"/>
    <n v="104.7"/>
    <n v="104"/>
    <n v="105.1"/>
  </r>
  <r>
    <s v="Urban"/>
    <x v="0"/>
    <s v="January"/>
    <n v="110.5"/>
    <n v="109.1"/>
    <n v="113"/>
    <n v="103.6"/>
    <n v="103.4"/>
    <n v="102.3"/>
    <n v="102.9"/>
    <n v="105.8"/>
    <n v="105.1"/>
    <n v="101.8"/>
    <n v="105.1"/>
    <n v="107.9"/>
    <n v="105.9"/>
    <n v="105.2"/>
    <n v="105.9"/>
    <n v="105"/>
    <n v="105.8"/>
    <n v="100.3"/>
    <n v="105.4"/>
    <n v="104.8"/>
    <n v="104.1"/>
    <n v="103.2"/>
    <n v="102.9"/>
    <n v="103.5"/>
    <n v="104.3"/>
    <n v="103.7"/>
    <n v="104"/>
  </r>
  <r>
    <s v="Rural+Urban"/>
    <x v="0"/>
    <s v="January"/>
    <n v="108.4"/>
    <n v="107.3"/>
    <n v="110"/>
    <n v="104.4"/>
    <n v="105.1"/>
    <n v="103.2"/>
    <n v="102.2"/>
    <n v="106"/>
    <n v="106.2"/>
    <n v="102.7"/>
    <n v="104.9"/>
    <n v="107.3"/>
    <n v="105.6"/>
    <n v="105.1"/>
    <n v="106.3"/>
    <n v="105.5"/>
    <n v="106.2"/>
    <n v="100.3"/>
    <n v="105.5"/>
    <n v="104.8"/>
    <n v="104"/>
    <n v="103.2"/>
    <n v="103.1"/>
    <n v="103.6"/>
    <n v="104.5"/>
    <n v="103.9"/>
    <n v="104.6"/>
  </r>
  <r>
    <s v="Rural"/>
    <x v="0"/>
    <s v="February"/>
    <n v="109.2"/>
    <n v="108.7"/>
    <n v="110.2"/>
    <n v="105.4"/>
    <n v="106.7"/>
    <n v="104"/>
    <n v="102.4"/>
    <n v="105.9"/>
    <n v="105.7"/>
    <n v="103.1"/>
    <n v="105.1"/>
    <n v="107.7"/>
    <n v="106.3"/>
    <n v="105.6"/>
    <n v="107.1"/>
    <n v="106.3"/>
    <n v="107"/>
    <s v="NA"/>
    <n v="106.2"/>
    <n v="105.2"/>
    <n v="104.4"/>
    <n v="103.9"/>
    <n v="104"/>
    <n v="104.1"/>
    <n v="104.6"/>
    <n v="104.4"/>
    <n v="105.8"/>
  </r>
  <r>
    <s v="Urban"/>
    <x v="0"/>
    <s v="February"/>
    <n v="112.9"/>
    <n v="112.9"/>
    <n v="116.9"/>
    <n v="104"/>
    <n v="103.5"/>
    <n v="103.1"/>
    <n v="104.9"/>
    <n v="104.1"/>
    <n v="103.8"/>
    <n v="102.3"/>
    <n v="106"/>
    <n v="109"/>
    <n v="107.2"/>
    <n v="106"/>
    <n v="106.6"/>
    <n v="105.5"/>
    <n v="106.4"/>
    <n v="100.4"/>
    <n v="105.7"/>
    <n v="105.2"/>
    <n v="104.7"/>
    <n v="104.4"/>
    <n v="103.3"/>
    <n v="103.7"/>
    <n v="104.3"/>
    <n v="104.3"/>
    <n v="104.7"/>
  </r>
  <r>
    <s v="Rural+Urban"/>
    <x v="0"/>
    <s v="February"/>
    <n v="110.4"/>
    <n v="110.2"/>
    <n v="112.8"/>
    <n v="104.9"/>
    <n v="105.5"/>
    <n v="103.6"/>
    <n v="103.2"/>
    <n v="105.3"/>
    <n v="105.1"/>
    <n v="102.8"/>
    <n v="105.5"/>
    <n v="108.3"/>
    <n v="106.6"/>
    <n v="105.7"/>
    <n v="106.9"/>
    <n v="106"/>
    <n v="106.8"/>
    <n v="100.4"/>
    <n v="106"/>
    <n v="105.2"/>
    <n v="104.5"/>
    <n v="104.2"/>
    <n v="103.6"/>
    <n v="103.9"/>
    <n v="104.5"/>
    <n v="104.4"/>
    <n v="105.3"/>
  </r>
  <r>
    <s v="Rural"/>
    <x v="0"/>
    <s v="March"/>
    <n v="110.2"/>
    <n v="108.8"/>
    <n v="109.9"/>
    <n v="105.6"/>
    <n v="106.2"/>
    <n v="105.7"/>
    <n v="101.4"/>
    <n v="105.7"/>
    <n v="105"/>
    <n v="103.3"/>
    <n v="105.6"/>
    <n v="108.2"/>
    <n v="106.6"/>
    <n v="106.5"/>
    <n v="107.6"/>
    <n v="106.8"/>
    <n v="107.5"/>
    <s v="NA"/>
    <n v="106.1"/>
    <n v="105.6"/>
    <n v="104.7"/>
    <n v="104.6"/>
    <n v="104"/>
    <n v="104.3"/>
    <n v="104.3"/>
    <n v="104.6"/>
    <n v="106"/>
  </r>
  <r>
    <s v="Urban"/>
    <x v="0"/>
    <s v="March"/>
    <n v="113.9"/>
    <n v="111.4"/>
    <n v="113.2"/>
    <n v="104.3"/>
    <n v="102.7"/>
    <n v="104.9"/>
    <n v="103.8"/>
    <n v="103.5"/>
    <n v="102.6"/>
    <n v="102.4"/>
    <n v="107"/>
    <n v="109.8"/>
    <n v="107.3"/>
    <n v="106.8"/>
    <n v="107.2"/>
    <n v="106"/>
    <n v="107"/>
    <n v="100.4"/>
    <n v="106"/>
    <n v="105.7"/>
    <n v="105.2"/>
    <n v="105.5"/>
    <n v="103.5"/>
    <n v="103.8"/>
    <n v="104.2"/>
    <n v="104.9"/>
    <n v="105"/>
  </r>
  <r>
    <s v="Rural+Urban"/>
    <x v="0"/>
    <s v="March"/>
    <n v="111.4"/>
    <n v="109.7"/>
    <n v="111.2"/>
    <n v="105.1"/>
    <n v="104.9"/>
    <n v="105.3"/>
    <n v="102.2"/>
    <n v="105"/>
    <n v="104.2"/>
    <n v="103"/>
    <n v="106.2"/>
    <n v="108.9"/>
    <n v="106.9"/>
    <n v="106.6"/>
    <n v="107.4"/>
    <n v="106.5"/>
    <n v="107.3"/>
    <n v="100.4"/>
    <n v="106.1"/>
    <n v="105.6"/>
    <n v="104.9"/>
    <n v="105.1"/>
    <n v="103.7"/>
    <n v="104"/>
    <n v="104.3"/>
    <n v="104.7"/>
    <n v="105.5"/>
  </r>
  <r>
    <s v="Rural"/>
    <x v="0"/>
    <s v="April"/>
    <n v="110.2"/>
    <n v="109.5"/>
    <n v="106.9"/>
    <n v="106.3"/>
    <n v="105.7"/>
    <n v="108.3"/>
    <n v="103.4"/>
    <n v="105.7"/>
    <n v="104.2"/>
    <n v="103.2"/>
    <n v="106.5"/>
    <n v="108.8"/>
    <n v="107.1"/>
    <n v="107.1"/>
    <n v="108.1"/>
    <n v="107.4"/>
    <n v="108"/>
    <s v="NA"/>
    <n v="106.5"/>
    <n v="106.1"/>
    <n v="105.1"/>
    <n v="104.4"/>
    <n v="104.5"/>
    <n v="104.8"/>
    <n v="102.7"/>
    <n v="104.6"/>
    <n v="106.4"/>
  </r>
  <r>
    <s v="Urban"/>
    <x v="0"/>
    <s v="April"/>
    <n v="114.6"/>
    <n v="113.4"/>
    <n v="106"/>
    <n v="104.7"/>
    <n v="102.1"/>
    <n v="109.5"/>
    <n v="109.7"/>
    <n v="104.6"/>
    <n v="102"/>
    <n v="103.5"/>
    <n v="108.2"/>
    <n v="110.6"/>
    <n v="108.8"/>
    <n v="108.5"/>
    <n v="107.9"/>
    <n v="106.4"/>
    <n v="107.7"/>
    <n v="100.5"/>
    <n v="106.4"/>
    <n v="106.5"/>
    <n v="105.7"/>
    <n v="105"/>
    <n v="104"/>
    <n v="105.2"/>
    <n v="103.2"/>
    <n v="105.1"/>
    <n v="105.7"/>
  </r>
  <r>
    <s v="Rural+Urban"/>
    <x v="0"/>
    <s v="April"/>
    <n v="111.6"/>
    <n v="110.9"/>
    <n v="106.6"/>
    <n v="105.7"/>
    <n v="104.4"/>
    <n v="108.9"/>
    <n v="105.5"/>
    <n v="105.3"/>
    <n v="103.5"/>
    <n v="103.3"/>
    <n v="107.2"/>
    <n v="109.6"/>
    <n v="107.7"/>
    <n v="107.5"/>
    <n v="108"/>
    <n v="107"/>
    <n v="107.9"/>
    <n v="100.5"/>
    <n v="106.5"/>
    <n v="106.3"/>
    <n v="105.3"/>
    <n v="104.7"/>
    <n v="104.2"/>
    <n v="105"/>
    <n v="102.9"/>
    <n v="104.8"/>
    <n v="106.1"/>
  </r>
  <r>
    <s v="Rural"/>
    <x v="0"/>
    <s v="May"/>
    <n v="110.9"/>
    <n v="109.8"/>
    <n v="105.9"/>
    <n v="107.5"/>
    <n v="105.3"/>
    <n v="108.1"/>
    <n v="107.3"/>
    <n v="106.1"/>
    <n v="103.7"/>
    <n v="104"/>
    <n v="107.4"/>
    <n v="109.9"/>
    <n v="108.1"/>
    <n v="108.1"/>
    <n v="108.8"/>
    <n v="107.9"/>
    <n v="108.6"/>
    <s v="NA"/>
    <n v="107.5"/>
    <n v="106.8"/>
    <n v="105.7"/>
    <n v="104.1"/>
    <n v="105"/>
    <n v="105.5"/>
    <n v="102.1"/>
    <n v="104.8"/>
    <n v="107.2"/>
  </r>
  <r>
    <s v="Urban"/>
    <x v="0"/>
    <s v="May"/>
    <n v="115.4"/>
    <n v="114.2"/>
    <n v="102.7"/>
    <n v="105.5"/>
    <n v="101.5"/>
    <n v="110.6"/>
    <n v="123.7"/>
    <n v="105.2"/>
    <n v="101.9"/>
    <n v="105"/>
    <n v="109.1"/>
    <n v="111.3"/>
    <n v="111.1"/>
    <n v="109.8"/>
    <n v="108.5"/>
    <n v="106.7"/>
    <n v="108.3"/>
    <n v="100.5"/>
    <n v="107.2"/>
    <n v="107.1"/>
    <n v="106.2"/>
    <n v="103.9"/>
    <n v="104.6"/>
    <n v="105.7"/>
    <n v="102.6"/>
    <n v="104.9"/>
    <n v="106.6"/>
  </r>
  <r>
    <s v="Rural+Urban"/>
    <x v="0"/>
    <s v="May"/>
    <n v="112.3"/>
    <n v="111.3"/>
    <n v="104.7"/>
    <n v="106.8"/>
    <n v="103.9"/>
    <n v="109.3"/>
    <n v="112.9"/>
    <n v="105.8"/>
    <n v="103.1"/>
    <n v="104.3"/>
    <n v="108.1"/>
    <n v="110.5"/>
    <n v="109.2"/>
    <n v="108.6"/>
    <n v="108.7"/>
    <n v="107.4"/>
    <n v="108.5"/>
    <n v="100.5"/>
    <n v="107.4"/>
    <n v="106.9"/>
    <n v="105.9"/>
    <n v="104"/>
    <n v="104.8"/>
    <n v="105.6"/>
    <n v="102.3"/>
    <n v="104.8"/>
    <n v="106.9"/>
  </r>
  <r>
    <s v="Rural"/>
    <x v="0"/>
    <s v="June"/>
    <n v="112.3"/>
    <n v="112.1"/>
    <n v="108.1"/>
    <n v="108.3"/>
    <n v="105.9"/>
    <n v="109.2"/>
    <n v="118"/>
    <n v="106.8"/>
    <n v="104.1"/>
    <n v="105.4"/>
    <n v="108.2"/>
    <n v="111"/>
    <n v="110.6"/>
    <n v="109"/>
    <n v="109.7"/>
    <n v="108.8"/>
    <n v="109.5"/>
    <s v="NA"/>
    <n v="108.5"/>
    <n v="107.5"/>
    <n v="106.3"/>
    <n v="105"/>
    <n v="105.6"/>
    <n v="106.5"/>
    <n v="102.5"/>
    <n v="105.5"/>
    <n v="108.9"/>
  </r>
  <r>
    <s v="Urban"/>
    <x v="0"/>
    <s v="June"/>
    <n v="117"/>
    <n v="120.1"/>
    <n v="112.5"/>
    <n v="107.3"/>
    <n v="101.3"/>
    <n v="112.4"/>
    <n v="143.6"/>
    <n v="105.4"/>
    <n v="101.4"/>
    <n v="106.4"/>
    <n v="110"/>
    <n v="112.2"/>
    <n v="115"/>
    <n v="110.9"/>
    <n v="109.2"/>
    <n v="107.2"/>
    <n v="108.9"/>
    <n v="106.6"/>
    <n v="108"/>
    <n v="107.7"/>
    <n v="106.5"/>
    <n v="105.2"/>
    <n v="105.2"/>
    <n v="108.1"/>
    <n v="103.3"/>
    <n v="106.1"/>
    <n v="109.7"/>
  </r>
  <r>
    <s v="Rural+Urban"/>
    <x v="0"/>
    <s v="June"/>
    <n v="113.8"/>
    <n v="114.9"/>
    <n v="109.8"/>
    <n v="107.9"/>
    <n v="104.2"/>
    <n v="110.7"/>
    <n v="126.7"/>
    <n v="106.3"/>
    <n v="103.2"/>
    <n v="105.7"/>
    <n v="109"/>
    <n v="111.6"/>
    <n v="112.2"/>
    <n v="109.5"/>
    <n v="109.5"/>
    <n v="108.1"/>
    <n v="109.3"/>
    <n v="106.6"/>
    <n v="108.3"/>
    <n v="107.6"/>
    <n v="106.4"/>
    <n v="105.1"/>
    <n v="105.4"/>
    <n v="107.4"/>
    <n v="102.8"/>
    <n v="105.8"/>
    <n v="109.3"/>
  </r>
  <r>
    <s v="Rural"/>
    <x v="0"/>
    <s v="July"/>
    <n v="113.4"/>
    <n v="114.9"/>
    <n v="110.5"/>
    <n v="109.3"/>
    <n v="106.2"/>
    <n v="110.3"/>
    <n v="129.19999999999999"/>
    <n v="107.1"/>
    <n v="104.3"/>
    <n v="106.4"/>
    <n v="109.1"/>
    <n v="112.1"/>
    <n v="113.1"/>
    <n v="109.8"/>
    <n v="110.5"/>
    <n v="109.5"/>
    <n v="110.3"/>
    <s v="NA"/>
    <n v="109.5"/>
    <n v="108.3"/>
    <n v="106.9"/>
    <n v="106.8"/>
    <n v="106.4"/>
    <n v="107.8"/>
    <n v="102.5"/>
    <n v="106.5"/>
    <n v="110.7"/>
  </r>
  <r>
    <s v="Urban"/>
    <x v="0"/>
    <s v="July"/>
    <n v="117.8"/>
    <n v="119.2"/>
    <n v="114"/>
    <n v="108.3"/>
    <n v="101.1"/>
    <n v="113.2"/>
    <n v="160.9"/>
    <n v="105.1"/>
    <n v="101.3"/>
    <n v="107.5"/>
    <n v="110.4"/>
    <n v="113.1"/>
    <n v="117.5"/>
    <n v="111.7"/>
    <n v="109.8"/>
    <n v="107.8"/>
    <n v="109.5"/>
    <n v="107.7"/>
    <n v="108.6"/>
    <n v="108.1"/>
    <n v="107.1"/>
    <n v="107.3"/>
    <n v="105.9"/>
    <n v="110.1"/>
    <n v="103.2"/>
    <n v="107.3"/>
    <n v="111.4"/>
  </r>
  <r>
    <s v="Rural+Urban"/>
    <x v="0"/>
    <s v="July"/>
    <n v="114.8"/>
    <n v="116.4"/>
    <n v="111.9"/>
    <n v="108.9"/>
    <n v="104.3"/>
    <n v="111.7"/>
    <n v="140"/>
    <n v="106.4"/>
    <n v="103.3"/>
    <n v="106.8"/>
    <n v="109.6"/>
    <n v="112.6"/>
    <n v="114.7"/>
    <n v="110.3"/>
    <n v="110.2"/>
    <n v="108.8"/>
    <n v="110"/>
    <n v="107.7"/>
    <n v="109.2"/>
    <n v="108.2"/>
    <n v="107"/>
    <n v="107.1"/>
    <n v="106.1"/>
    <n v="109.1"/>
    <n v="102.8"/>
    <n v="106.9"/>
    <n v="111"/>
  </r>
  <r>
    <s v="Rural"/>
    <x v="0"/>
    <s v="August"/>
    <n v="114.3"/>
    <n v="115.4"/>
    <n v="111.1"/>
    <n v="110"/>
    <n v="106.4"/>
    <n v="110.8"/>
    <n v="138.9"/>
    <n v="107.4"/>
    <n v="104.1"/>
    <n v="106.9"/>
    <n v="109.7"/>
    <n v="112.6"/>
    <n v="114.9"/>
    <n v="110.7"/>
    <n v="111.3"/>
    <n v="110.2"/>
    <n v="111.1"/>
    <s v="NA"/>
    <n v="109.9"/>
    <n v="108.7"/>
    <n v="107.5"/>
    <n v="107.8"/>
    <n v="106.8"/>
    <n v="108.7"/>
    <n v="105"/>
    <n v="107.5"/>
    <n v="112.1"/>
  </r>
  <r>
    <s v="Urban"/>
    <x v="0"/>
    <s v="August"/>
    <n v="118.3"/>
    <n v="120.4"/>
    <n v="112.7"/>
    <n v="108.9"/>
    <n v="101.1"/>
    <n v="108.7"/>
    <n v="177"/>
    <n v="104.7"/>
    <n v="101"/>
    <n v="108.5"/>
    <n v="110.9"/>
    <n v="114.3"/>
    <n v="119.6"/>
    <n v="112.4"/>
    <n v="110.6"/>
    <n v="108.3"/>
    <n v="110.2"/>
    <n v="108.9"/>
    <n v="109.3"/>
    <n v="108.7"/>
    <n v="107.6"/>
    <n v="108.1"/>
    <n v="106.5"/>
    <n v="110.8"/>
    <n v="106"/>
    <n v="108.3"/>
    <n v="112.7"/>
  </r>
  <r>
    <s v="Rural+Urban"/>
    <x v="0"/>
    <s v="August"/>
    <n v="115.6"/>
    <n v="117.2"/>
    <n v="111.7"/>
    <n v="109.6"/>
    <n v="104.5"/>
    <n v="109.8"/>
    <n v="151.80000000000001"/>
    <n v="106.5"/>
    <n v="103.1"/>
    <n v="107.4"/>
    <n v="110.2"/>
    <n v="113.4"/>
    <n v="116.6"/>
    <n v="111.2"/>
    <n v="111"/>
    <n v="109.4"/>
    <n v="110.7"/>
    <n v="108.9"/>
    <n v="109.7"/>
    <n v="108.7"/>
    <n v="107.5"/>
    <n v="108"/>
    <n v="106.6"/>
    <n v="109.9"/>
    <n v="105.4"/>
    <n v="107.9"/>
    <n v="112.4"/>
  </r>
  <r>
    <s v="Rural"/>
    <x v="0"/>
    <s v="September"/>
    <n v="115.4"/>
    <n v="115.7"/>
    <n v="111.7"/>
    <n v="111"/>
    <n v="107.4"/>
    <n v="110.9"/>
    <n v="154"/>
    <n v="108.1"/>
    <n v="104.2"/>
    <n v="107.9"/>
    <n v="110.4"/>
    <n v="114"/>
    <n v="117.8"/>
    <n v="111.7"/>
    <n v="112.7"/>
    <n v="111.4"/>
    <n v="112.5"/>
    <s v="NA"/>
    <n v="111.1"/>
    <n v="109.6"/>
    <n v="108.3"/>
    <n v="109.3"/>
    <n v="107.7"/>
    <n v="109.8"/>
    <n v="106.7"/>
    <n v="108.7"/>
    <n v="114.2"/>
  </r>
  <r>
    <s v="Urban"/>
    <x v="0"/>
    <s v="September"/>
    <n v="118.6"/>
    <n v="119.1"/>
    <n v="113.2"/>
    <n v="109.6"/>
    <n v="101.7"/>
    <n v="103.2"/>
    <n v="174.3"/>
    <n v="105.1"/>
    <n v="100.8"/>
    <n v="109.1"/>
    <n v="111.1"/>
    <n v="115.4"/>
    <n v="119.2"/>
    <n v="112.9"/>
    <n v="111.4"/>
    <n v="109"/>
    <n v="111.1"/>
    <n v="109.7"/>
    <n v="109.5"/>
    <n v="109.6"/>
    <n v="107.9"/>
    <n v="110.4"/>
    <n v="107.4"/>
    <n v="111.2"/>
    <n v="106.9"/>
    <n v="109.4"/>
    <n v="113.2"/>
  </r>
  <r>
    <s v="Rural+Urban"/>
    <x v="0"/>
    <s v="September"/>
    <n v="116.4"/>
    <n v="116.9"/>
    <n v="112.3"/>
    <n v="110.5"/>
    <n v="105.3"/>
    <n v="107.3"/>
    <n v="160.9"/>
    <n v="107.1"/>
    <n v="103.1"/>
    <n v="108.3"/>
    <n v="110.7"/>
    <n v="114.6"/>
    <n v="118.3"/>
    <n v="112"/>
    <n v="112.2"/>
    <n v="110.4"/>
    <n v="111.9"/>
    <n v="109.7"/>
    <n v="110.5"/>
    <n v="109.6"/>
    <n v="108.1"/>
    <n v="109.9"/>
    <n v="107.5"/>
    <n v="110.6"/>
    <n v="106.8"/>
    <n v="109"/>
    <n v="113.7"/>
  </r>
  <r>
    <s v="Rural"/>
    <x v="0"/>
    <s v="October"/>
    <n v="116.3"/>
    <n v="115.4"/>
    <n v="112.6"/>
    <n v="111.7"/>
    <n v="107.7"/>
    <n v="113.2"/>
    <n v="164.9"/>
    <n v="108.3"/>
    <n v="103.9"/>
    <n v="108.2"/>
    <n v="111.1"/>
    <n v="114.9"/>
    <n v="119.8"/>
    <n v="112.2"/>
    <n v="113.6"/>
    <n v="112.3"/>
    <n v="113.4"/>
    <s v="NA"/>
    <n v="111.6"/>
    <n v="110.4"/>
    <n v="108.9"/>
    <n v="109.3"/>
    <n v="108.3"/>
    <n v="110.2"/>
    <n v="107.5"/>
    <n v="109.1"/>
    <n v="115.5"/>
  </r>
  <r>
    <s v="Urban"/>
    <x v="0"/>
    <s v="October"/>
    <n v="118.9"/>
    <n v="118.1"/>
    <n v="114.5"/>
    <n v="110.4"/>
    <n v="102.3"/>
    <n v="106.2"/>
    <n v="183.5"/>
    <n v="105.3"/>
    <n v="100.2"/>
    <n v="109.6"/>
    <n v="111.4"/>
    <n v="116"/>
    <n v="120.8"/>
    <n v="113.5"/>
    <n v="112.5"/>
    <n v="109.7"/>
    <n v="112"/>
    <n v="110.5"/>
    <n v="109.7"/>
    <n v="110.2"/>
    <n v="108.2"/>
    <n v="109.7"/>
    <n v="108"/>
    <n v="111.3"/>
    <n v="107.3"/>
    <n v="109.4"/>
    <n v="114"/>
  </r>
  <r>
    <s v="Rural+Urban"/>
    <x v="0"/>
    <s v="October"/>
    <n v="117.1"/>
    <n v="116.3"/>
    <n v="113.3"/>
    <n v="111.2"/>
    <n v="105.7"/>
    <n v="109.9"/>
    <n v="171.2"/>
    <n v="107.3"/>
    <n v="102.7"/>
    <n v="108.7"/>
    <n v="111.2"/>
    <n v="115.4"/>
    <n v="120.2"/>
    <n v="112.5"/>
    <n v="113.2"/>
    <n v="111.2"/>
    <n v="112.8"/>
    <n v="110.5"/>
    <n v="110.9"/>
    <n v="110.3"/>
    <n v="108.6"/>
    <n v="109.5"/>
    <n v="108.1"/>
    <n v="110.8"/>
    <n v="107.4"/>
    <n v="109.2"/>
    <n v="114.8"/>
  </r>
  <r>
    <s v="Rural"/>
    <x v="0"/>
    <s v="November"/>
    <n v="117.3"/>
    <n v="114.9"/>
    <n v="116.2"/>
    <n v="112.8"/>
    <n v="108.9"/>
    <n v="116.6"/>
    <n v="178.1"/>
    <n v="109.1"/>
    <n v="103.6"/>
    <n v="109"/>
    <n v="111.8"/>
    <n v="116"/>
    <n v="122.5"/>
    <n v="112.8"/>
    <n v="114.6"/>
    <n v="113.1"/>
    <n v="114.4"/>
    <s v="NA"/>
    <n v="112.6"/>
    <n v="111.3"/>
    <n v="109.7"/>
    <n v="109.6"/>
    <n v="108.7"/>
    <n v="111"/>
    <n v="108.2"/>
    <n v="109.8"/>
    <n v="117.4"/>
  </r>
  <r>
    <s v="Urban"/>
    <x v="0"/>
    <s v="November"/>
    <n v="119.8"/>
    <n v="116.3"/>
    <n v="122.6"/>
    <n v="112"/>
    <n v="103.2"/>
    <n v="110"/>
    <n v="192.8"/>
    <n v="106.3"/>
    <n v="99.5"/>
    <n v="110.3"/>
    <n v="111.8"/>
    <n v="117.1"/>
    <n v="122.9"/>
    <n v="114.1"/>
    <n v="113.5"/>
    <n v="110.3"/>
    <n v="113"/>
    <n v="111.1"/>
    <n v="110"/>
    <n v="110.9"/>
    <n v="108.6"/>
    <n v="109.5"/>
    <n v="108.5"/>
    <n v="111.3"/>
    <n v="107.9"/>
    <n v="109.6"/>
    <n v="115"/>
  </r>
  <r>
    <s v="Rural+Urban"/>
    <x v="0"/>
    <s v="November"/>
    <n v="118.1"/>
    <n v="115.4"/>
    <n v="118.7"/>
    <n v="112.5"/>
    <n v="106.8"/>
    <n v="113.5"/>
    <n v="183.1"/>
    <n v="108.2"/>
    <n v="102.2"/>
    <n v="109.4"/>
    <n v="111.8"/>
    <n v="116.5"/>
    <n v="122.6"/>
    <n v="113.1"/>
    <n v="114.2"/>
    <n v="111.9"/>
    <n v="113.8"/>
    <n v="111.1"/>
    <n v="111.6"/>
    <n v="111.1"/>
    <n v="109.3"/>
    <n v="109.5"/>
    <n v="108.6"/>
    <n v="111.2"/>
    <n v="108.1"/>
    <n v="109.7"/>
    <n v="116.3"/>
  </r>
  <r>
    <s v="Rural"/>
    <x v="0"/>
    <s v="December"/>
    <n v="118.4"/>
    <n v="115.9"/>
    <n v="120.4"/>
    <n v="113.8"/>
    <n v="109.5"/>
    <n v="115.5"/>
    <n v="145.69999999999999"/>
    <n v="109.5"/>
    <n v="102.9"/>
    <n v="109.8"/>
    <n v="112.1"/>
    <n v="116.8"/>
    <n v="118.7"/>
    <n v="113.6"/>
    <n v="115.8"/>
    <n v="114"/>
    <n v="115.5"/>
    <s v="NA"/>
    <n v="112.8"/>
    <n v="112.1"/>
    <n v="110.1"/>
    <n v="109.9"/>
    <n v="109.2"/>
    <n v="111.6"/>
    <n v="108.1"/>
    <n v="110.1"/>
    <n v="115.5"/>
  </r>
  <r>
    <s v="Urban"/>
    <x v="0"/>
    <s v="December"/>
    <n v="120.5"/>
    <n v="118.1"/>
    <n v="128.5"/>
    <n v="112.8"/>
    <n v="103.4"/>
    <n v="110.7"/>
    <n v="144.80000000000001"/>
    <n v="107.1"/>
    <n v="98.6"/>
    <n v="111.9"/>
    <n v="112.1"/>
    <n v="118.1"/>
    <n v="117.8"/>
    <n v="115"/>
    <n v="114.2"/>
    <n v="110.9"/>
    <n v="113.7"/>
    <n v="110.7"/>
    <n v="110.4"/>
    <n v="111.3"/>
    <n v="109"/>
    <n v="109.7"/>
    <n v="108.9"/>
    <n v="111.4"/>
    <n v="107.7"/>
    <n v="109.8"/>
    <n v="113.3"/>
  </r>
  <r>
    <s v="Rural+Urban"/>
    <x v="0"/>
    <s v="December"/>
    <n v="119.1"/>
    <n v="116.7"/>
    <n v="123.5"/>
    <n v="113.4"/>
    <n v="107.3"/>
    <n v="113.3"/>
    <n v="145.4"/>
    <n v="108.7"/>
    <n v="101.5"/>
    <n v="110.5"/>
    <n v="112.1"/>
    <n v="117.4"/>
    <n v="118.4"/>
    <n v="114"/>
    <n v="115.2"/>
    <n v="112.7"/>
    <n v="114.8"/>
    <n v="110.7"/>
    <n v="111.9"/>
    <n v="111.7"/>
    <n v="109.7"/>
    <n v="109.8"/>
    <n v="109"/>
    <n v="111.5"/>
    <n v="107.9"/>
    <n v="110"/>
    <n v="114.5"/>
  </r>
  <r>
    <s v="Rural"/>
    <x v="1"/>
    <s v="January"/>
    <n v="118.9"/>
    <n v="117.1"/>
    <n v="120.5"/>
    <n v="114.4"/>
    <n v="109"/>
    <n v="115.5"/>
    <n v="123.9"/>
    <n v="109.6"/>
    <n v="101.8"/>
    <n v="110.2"/>
    <n v="112.4"/>
    <n v="117.3"/>
    <n v="116"/>
    <n v="114"/>
    <n v="116.5"/>
    <n v="114.5"/>
    <n v="116.2"/>
    <s v="NA"/>
    <n v="113"/>
    <n v="112.6"/>
    <n v="110.6"/>
    <n v="110.5"/>
    <n v="109.6"/>
    <n v="111.8"/>
    <n v="108.3"/>
    <n v="110.6"/>
    <n v="114.2"/>
  </r>
  <r>
    <s v="Urban"/>
    <x v="1"/>
    <s v="January"/>
    <n v="121.2"/>
    <n v="122"/>
    <n v="129.9"/>
    <n v="113.6"/>
    <n v="102.9"/>
    <n v="112.1"/>
    <n v="118.9"/>
    <n v="107.5"/>
    <n v="96.9"/>
    <n v="112.7"/>
    <n v="112.1"/>
    <n v="119"/>
    <n v="115.5"/>
    <n v="115.7"/>
    <n v="114.8"/>
    <n v="111.3"/>
    <n v="114.3"/>
    <n v="111.6"/>
    <n v="111"/>
    <n v="111.9"/>
    <n v="109.7"/>
    <n v="110.8"/>
    <n v="109.8"/>
    <n v="111.5"/>
    <n v="108"/>
    <n v="110.5"/>
    <n v="112.9"/>
  </r>
  <r>
    <s v="Rural+Urban"/>
    <x v="1"/>
    <s v="January"/>
    <n v="119.6"/>
    <n v="118.8"/>
    <n v="124.1"/>
    <n v="114.1"/>
    <n v="106.8"/>
    <n v="113.9"/>
    <n v="122.2"/>
    <n v="108.9"/>
    <n v="100.2"/>
    <n v="111"/>
    <n v="112.3"/>
    <n v="118.1"/>
    <n v="115.8"/>
    <n v="114.5"/>
    <n v="115.8"/>
    <n v="113.2"/>
    <n v="115.4"/>
    <n v="111.6"/>
    <n v="112.2"/>
    <n v="112.3"/>
    <n v="110.3"/>
    <n v="110.7"/>
    <n v="109.7"/>
    <n v="111.6"/>
    <n v="108.2"/>
    <n v="110.6"/>
    <n v="113.6"/>
  </r>
  <r>
    <s v="Rural"/>
    <x v="1"/>
    <s v="February"/>
    <n v="119.4"/>
    <n v="117.7"/>
    <n v="121.2"/>
    <n v="115"/>
    <n v="109"/>
    <n v="116.6"/>
    <n v="116"/>
    <n v="109.8"/>
    <n v="101.1"/>
    <n v="110.4"/>
    <n v="112.9"/>
    <n v="117.8"/>
    <n v="115.3"/>
    <n v="114.2"/>
    <n v="117.1"/>
    <n v="114.5"/>
    <n v="116.7"/>
    <s v="NA"/>
    <n v="113.2"/>
    <n v="112.9"/>
    <n v="110.9"/>
    <n v="110.8"/>
    <n v="109.9"/>
    <n v="112"/>
    <n v="108.7"/>
    <n v="110.9"/>
    <n v="114"/>
  </r>
  <r>
    <s v="Urban"/>
    <x v="1"/>
    <s v="February"/>
    <n v="121.9"/>
    <n v="122"/>
    <n v="124.5"/>
    <n v="115.2"/>
    <n v="102.5"/>
    <n v="114.1"/>
    <n v="111.5"/>
    <n v="108.2"/>
    <n v="95.4"/>
    <n v="113.5"/>
    <n v="112.1"/>
    <n v="119.9"/>
    <n v="115.2"/>
    <n v="116.2"/>
    <n v="115.3"/>
    <n v="111.7"/>
    <n v="114.7"/>
    <n v="112.5"/>
    <n v="111.1"/>
    <n v="112.6"/>
    <n v="110.4"/>
    <n v="111.3"/>
    <n v="110.3"/>
    <n v="111.6"/>
    <n v="108.7"/>
    <n v="111"/>
    <n v="113.1"/>
  </r>
  <r>
    <s v="Rural+Urban"/>
    <x v="1"/>
    <s v="February"/>
    <n v="120.2"/>
    <n v="119.2"/>
    <n v="122.5"/>
    <n v="115.1"/>
    <n v="106.6"/>
    <n v="115.4"/>
    <n v="114.5"/>
    <n v="109.3"/>
    <n v="99.2"/>
    <n v="111.4"/>
    <n v="112.6"/>
    <n v="118.8"/>
    <n v="115.3"/>
    <n v="114.7"/>
    <n v="116.4"/>
    <n v="113.3"/>
    <n v="115.9"/>
    <n v="112.5"/>
    <n v="112.4"/>
    <n v="112.8"/>
    <n v="110.7"/>
    <n v="111.1"/>
    <n v="110.1"/>
    <n v="111.8"/>
    <n v="108.7"/>
    <n v="110.9"/>
    <n v="113.6"/>
  </r>
  <r>
    <s v="Rural"/>
    <x v="1"/>
    <s v="March"/>
    <n v="120.1"/>
    <n v="118.1"/>
    <n v="120.7"/>
    <n v="116.1"/>
    <n v="109.3"/>
    <n v="119.6"/>
    <n v="117.9"/>
    <n v="110.2"/>
    <n v="101.2"/>
    <n v="110.7"/>
    <n v="113"/>
    <n v="118.3"/>
    <n v="116.2"/>
    <n v="114.6"/>
    <n v="117.5"/>
    <n v="114.9"/>
    <n v="117.2"/>
    <s v="NA"/>
    <n v="113.4"/>
    <n v="113.4"/>
    <n v="111.4"/>
    <n v="111.2"/>
    <n v="110.2"/>
    <n v="112.4"/>
    <n v="108.9"/>
    <n v="111.3"/>
    <n v="114.6"/>
  </r>
  <r>
    <s v="Urban"/>
    <x v="1"/>
    <s v="March"/>
    <n v="122.1"/>
    <n v="121.4"/>
    <n v="121.5"/>
    <n v="116.2"/>
    <n v="102.8"/>
    <n v="117.7"/>
    <n v="113.3"/>
    <n v="108.9"/>
    <n v="96.3"/>
    <n v="114.1"/>
    <n v="112.2"/>
    <n v="120.5"/>
    <n v="116"/>
    <n v="116.7"/>
    <n v="115.8"/>
    <n v="112.1"/>
    <n v="115.2"/>
    <n v="113.2"/>
    <n v="110.9"/>
    <n v="113"/>
    <n v="110.8"/>
    <n v="111.6"/>
    <n v="110.9"/>
    <n v="111.8"/>
    <n v="109.2"/>
    <n v="111.4"/>
    <n v="113.7"/>
  </r>
  <r>
    <s v="Rural+Urban"/>
    <x v="1"/>
    <s v="March"/>
    <n v="120.7"/>
    <n v="119.3"/>
    <n v="121"/>
    <n v="116.1"/>
    <n v="106.9"/>
    <n v="118.7"/>
    <n v="116.3"/>
    <n v="109.8"/>
    <n v="99.6"/>
    <n v="111.8"/>
    <n v="112.7"/>
    <n v="119.3"/>
    <n v="116.1"/>
    <n v="115.2"/>
    <n v="116.8"/>
    <n v="113.7"/>
    <n v="116.4"/>
    <n v="113.2"/>
    <n v="112.5"/>
    <n v="113.2"/>
    <n v="111.2"/>
    <n v="111.4"/>
    <n v="110.6"/>
    <n v="112"/>
    <n v="109"/>
    <n v="111.3"/>
    <n v="114.2"/>
  </r>
  <r>
    <s v="Rural"/>
    <x v="1"/>
    <s v="April"/>
    <n v="120.2"/>
    <n v="118.9"/>
    <n v="118.1"/>
    <n v="117"/>
    <n v="109.7"/>
    <n v="125.5"/>
    <n v="120.5"/>
    <n v="111"/>
    <n v="102.6"/>
    <n v="111.2"/>
    <n v="113.5"/>
    <n v="118.7"/>
    <n v="117.2"/>
    <n v="115.4"/>
    <n v="118.1"/>
    <n v="116.1"/>
    <n v="117.8"/>
    <s v="NA"/>
    <n v="113.4"/>
    <n v="113.7"/>
    <n v="111.8"/>
    <n v="111.2"/>
    <n v="110.5"/>
    <n v="113"/>
    <n v="108.9"/>
    <n v="111.5"/>
    <n v="115.4"/>
  </r>
  <r>
    <s v="Urban"/>
    <x v="1"/>
    <s v="April"/>
    <n v="122.5"/>
    <n v="121.7"/>
    <n v="113.3"/>
    <n v="117"/>
    <n v="103.1"/>
    <n v="126.7"/>
    <n v="121.2"/>
    <n v="111"/>
    <n v="100.3"/>
    <n v="115.3"/>
    <n v="112.7"/>
    <n v="121"/>
    <n v="118.2"/>
    <n v="117.6"/>
    <n v="116.3"/>
    <n v="112.5"/>
    <n v="115.7"/>
    <n v="113.9"/>
    <n v="110.9"/>
    <n v="113.4"/>
    <n v="111"/>
    <n v="111.2"/>
    <n v="111.2"/>
    <n v="112.5"/>
    <n v="109.1"/>
    <n v="111.4"/>
    <n v="114.7"/>
  </r>
  <r>
    <s v="Rural+Urban"/>
    <x v="1"/>
    <s v="April"/>
    <n v="120.9"/>
    <n v="119.9"/>
    <n v="116.2"/>
    <n v="117"/>
    <n v="107.3"/>
    <n v="126.1"/>
    <n v="120.7"/>
    <n v="111"/>
    <n v="101.8"/>
    <n v="112.6"/>
    <n v="113.2"/>
    <n v="119.8"/>
    <n v="117.6"/>
    <n v="116"/>
    <n v="117.4"/>
    <n v="114.6"/>
    <n v="117"/>
    <n v="113.9"/>
    <n v="112.5"/>
    <n v="113.6"/>
    <n v="111.5"/>
    <n v="111.2"/>
    <n v="110.9"/>
    <n v="112.7"/>
    <n v="109"/>
    <n v="111.5"/>
    <n v="115.1"/>
  </r>
  <r>
    <s v="Rural"/>
    <x v="1"/>
    <s v="May"/>
    <n v="120.3"/>
    <n v="120.2"/>
    <n v="116.9"/>
    <n v="118"/>
    <n v="110.1"/>
    <n v="126.3"/>
    <n v="123.9"/>
    <n v="111.5"/>
    <n v="103.5"/>
    <n v="111.6"/>
    <n v="114.2"/>
    <n v="119.2"/>
    <n v="118.2"/>
    <n v="116.3"/>
    <n v="118.7"/>
    <n v="116.8"/>
    <n v="118.5"/>
    <s v="NA"/>
    <n v="113.4"/>
    <n v="114.1"/>
    <n v="112.1"/>
    <n v="111.4"/>
    <n v="110.9"/>
    <n v="113.1"/>
    <n v="108.9"/>
    <n v="111.8"/>
    <n v="116"/>
  </r>
  <r>
    <s v="Urban"/>
    <x v="1"/>
    <s v="May"/>
    <n v="122.7"/>
    <n v="124.1"/>
    <n v="114.2"/>
    <n v="119.1"/>
    <n v="103.5"/>
    <n v="129.19999999999999"/>
    <n v="127"/>
    <n v="112.6"/>
    <n v="101.3"/>
    <n v="117"/>
    <n v="112.9"/>
    <n v="121.7"/>
    <n v="120"/>
    <n v="118.3"/>
    <n v="116.8"/>
    <n v="112.9"/>
    <n v="116.2"/>
    <n v="114.3"/>
    <n v="111.1"/>
    <n v="114.1"/>
    <n v="111.2"/>
    <n v="111.3"/>
    <n v="111.5"/>
    <n v="112.9"/>
    <n v="109.3"/>
    <n v="111.7"/>
    <n v="115.6"/>
  </r>
  <r>
    <s v="Rural+Urban"/>
    <x v="1"/>
    <s v="May"/>
    <n v="121.1"/>
    <n v="121.6"/>
    <n v="115.9"/>
    <n v="118.4"/>
    <n v="107.7"/>
    <n v="127.7"/>
    <n v="125"/>
    <n v="111.9"/>
    <n v="102.8"/>
    <n v="113.4"/>
    <n v="113.7"/>
    <n v="120.4"/>
    <n v="118.9"/>
    <n v="116.8"/>
    <n v="118"/>
    <n v="115.2"/>
    <n v="117.6"/>
    <n v="114.3"/>
    <n v="112.5"/>
    <n v="114.1"/>
    <n v="111.8"/>
    <n v="111.3"/>
    <n v="111.2"/>
    <n v="113"/>
    <n v="109.1"/>
    <n v="111.8"/>
    <n v="115.8"/>
  </r>
  <r>
    <s v="Rural"/>
    <x v="1"/>
    <s v="June"/>
    <n v="120.7"/>
    <n v="121.6"/>
    <n v="116.1"/>
    <n v="119.3"/>
    <n v="110.3"/>
    <n v="125.8"/>
    <n v="129.30000000000001"/>
    <n v="112.2"/>
    <n v="103.6"/>
    <n v="112.3"/>
    <n v="114.9"/>
    <n v="120.1"/>
    <n v="119.5"/>
    <n v="117.3"/>
    <n v="119.7"/>
    <n v="117.3"/>
    <n v="119.3"/>
    <s v="NA"/>
    <n v="114.4"/>
    <n v="114.9"/>
    <n v="112.8"/>
    <n v="112.2"/>
    <n v="111.4"/>
    <n v="114.3"/>
    <n v="108"/>
    <n v="112.3"/>
    <n v="117"/>
  </r>
  <r>
    <s v="Urban"/>
    <x v="1"/>
    <s v="June"/>
    <n v="123.1"/>
    <n v="125.9"/>
    <n v="115.4"/>
    <n v="120.4"/>
    <n v="103.4"/>
    <n v="131.19999999999999"/>
    <n v="137.5"/>
    <n v="112.8"/>
    <n v="101.4"/>
    <n v="118.3"/>
    <n v="113.2"/>
    <n v="122.4"/>
    <n v="122"/>
    <n v="119"/>
    <n v="117.4"/>
    <n v="113.2"/>
    <n v="116.7"/>
    <n v="113.9"/>
    <n v="111.2"/>
    <n v="114.3"/>
    <n v="111.4"/>
    <n v="111.5"/>
    <n v="111.8"/>
    <n v="115.1"/>
    <n v="108.7"/>
    <n v="112.2"/>
    <n v="116.4"/>
  </r>
  <r>
    <s v="Rural+Urban"/>
    <x v="1"/>
    <s v="June"/>
    <n v="121.5"/>
    <n v="123.1"/>
    <n v="115.8"/>
    <n v="119.7"/>
    <n v="107.8"/>
    <n v="128.30000000000001"/>
    <n v="132.1"/>
    <n v="112.4"/>
    <n v="102.9"/>
    <n v="114.3"/>
    <n v="114.2"/>
    <n v="121.2"/>
    <n v="120.4"/>
    <n v="117.8"/>
    <n v="118.8"/>
    <n v="115.6"/>
    <n v="118.3"/>
    <n v="113.9"/>
    <n v="113.2"/>
    <n v="114.6"/>
    <n v="112.3"/>
    <n v="111.8"/>
    <n v="111.6"/>
    <n v="114.8"/>
    <n v="108.3"/>
    <n v="112.3"/>
    <n v="116.7"/>
  </r>
  <r>
    <s v="Rural"/>
    <x v="1"/>
    <s v="July"/>
    <n v="121.7"/>
    <n v="122.5"/>
    <n v="117.7"/>
    <n v="120.6"/>
    <n v="110.4"/>
    <n v="129.1"/>
    <n v="150.1"/>
    <n v="113.2"/>
    <n v="104.8"/>
    <n v="113.3"/>
    <n v="115.6"/>
    <n v="120.9"/>
    <n v="123.3"/>
    <n v="118"/>
    <n v="120.7"/>
    <n v="118.3"/>
    <n v="120.3"/>
    <s v="NA"/>
    <n v="115.3"/>
    <n v="115.4"/>
    <n v="113.4"/>
    <n v="113.2"/>
    <n v="111.8"/>
    <n v="115.5"/>
    <n v="108.8"/>
    <n v="113.1"/>
    <n v="119.5"/>
  </r>
  <r>
    <s v="Urban"/>
    <x v="1"/>
    <s v="July"/>
    <n v="123.8"/>
    <n v="126.4"/>
    <n v="118"/>
    <n v="121.6"/>
    <n v="103.5"/>
    <n v="133.69999999999999"/>
    <n v="172.4"/>
    <n v="113.1"/>
    <n v="102.7"/>
    <n v="120"/>
    <n v="113.8"/>
    <n v="123.4"/>
    <n v="127.1"/>
    <n v="121"/>
    <n v="118"/>
    <n v="113.6"/>
    <n v="117.4"/>
    <n v="114.8"/>
    <n v="111.6"/>
    <n v="114.9"/>
    <n v="111.5"/>
    <n v="113"/>
    <n v="112.4"/>
    <n v="117.8"/>
    <n v="109.7"/>
    <n v="113.5"/>
    <n v="118.9"/>
  </r>
  <r>
    <s v="Rural+Urban"/>
    <x v="1"/>
    <s v="July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18.8"/>
    <n v="119.6"/>
    <n v="116.3"/>
    <n v="119.1"/>
    <n v="114.8"/>
    <n v="113.9"/>
    <n v="115.2"/>
    <n v="112.7"/>
    <n v="113.1"/>
    <n v="112.1"/>
    <n v="116.8"/>
    <n v="109.2"/>
    <n v="113.3"/>
    <n v="119.2"/>
  </r>
  <r>
    <s v="Rural"/>
    <x v="1"/>
    <s v="August"/>
    <n v="121.8"/>
    <n v="122.8"/>
    <n v="117.8"/>
    <n v="121.9"/>
    <n v="110.6"/>
    <n v="129.69999999999999"/>
    <n v="161.1"/>
    <n v="114.1"/>
    <n v="105.1"/>
    <n v="114.6"/>
    <n v="115.8"/>
    <n v="121.7"/>
    <n v="125.3"/>
    <n v="118.8"/>
    <n v="120.9"/>
    <n v="118.8"/>
    <n v="120.7"/>
    <s v="NA"/>
    <n v="115.4"/>
    <n v="115.9"/>
    <n v="114"/>
    <n v="113.2"/>
    <n v="112.2"/>
    <n v="116.2"/>
    <n v="109.4"/>
    <n v="113.5"/>
    <n v="120.7"/>
  </r>
  <r>
    <s v="Urban"/>
    <x v="1"/>
    <s v="August"/>
    <n v="124.8"/>
    <n v="127.3"/>
    <n v="116.5"/>
    <n v="122.2"/>
    <n v="103.6"/>
    <n v="132.69999999999999"/>
    <n v="181.9"/>
    <n v="115.2"/>
    <n v="102.7"/>
    <n v="122.1"/>
    <n v="114.4"/>
    <n v="124.7"/>
    <n v="128.9"/>
    <n v="123"/>
    <n v="118.6"/>
    <n v="114.1"/>
    <n v="117.9"/>
    <n v="115.5"/>
    <n v="111.8"/>
    <n v="115.3"/>
    <n v="112.2"/>
    <n v="112.5"/>
    <n v="112.9"/>
    <n v="119.2"/>
    <n v="110.5"/>
    <n v="113.9"/>
    <n v="119.9"/>
  </r>
  <r>
    <s v="Rural+Urban"/>
    <x v="1"/>
    <s v="August"/>
    <n v="122.7"/>
    <n v="124.4"/>
    <n v="117.3"/>
    <n v="122"/>
    <n v="108"/>
    <n v="131.1"/>
    <n v="168.2"/>
    <n v="114.5"/>
    <n v="104.3"/>
    <n v="117.1"/>
    <n v="115.2"/>
    <n v="123.1"/>
    <n v="126.6"/>
    <n v="119.9"/>
    <n v="120"/>
    <n v="116.8"/>
    <n v="119.6"/>
    <n v="115.5"/>
    <n v="114"/>
    <n v="115.6"/>
    <n v="113.3"/>
    <n v="112.8"/>
    <n v="112.6"/>
    <n v="118"/>
    <n v="109.9"/>
    <n v="113.7"/>
    <n v="120.3"/>
  </r>
  <r>
    <s v="Rural"/>
    <x v="1"/>
    <s v="September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19.5"/>
    <n v="121.7"/>
    <n v="119.2"/>
    <n v="121.3"/>
    <s v="NA"/>
    <n v="115.8"/>
    <n v="116.7"/>
    <n v="114.5"/>
    <n v="112.8"/>
    <n v="112.6"/>
    <n v="116.6"/>
    <n v="109.1"/>
    <n v="113.7"/>
    <n v="120.9"/>
  </r>
  <r>
    <s v="Urban"/>
    <x v="1"/>
    <s v="September"/>
    <n v="124.2"/>
    <n v="125.4"/>
    <n v="116.4"/>
    <n v="122.7"/>
    <n v="103.5"/>
    <n v="124.5"/>
    <n v="168.6"/>
    <n v="116.9"/>
    <n v="101.9"/>
    <n v="122.9"/>
    <n v="114.8"/>
    <n v="125.2"/>
    <n v="126.7"/>
    <n v="124.3"/>
    <n v="119.2"/>
    <n v="114.5"/>
    <n v="118.4"/>
    <n v="116.1"/>
    <n v="111.8"/>
    <n v="115.5"/>
    <n v="112.3"/>
    <n v="111.2"/>
    <n v="113.4"/>
    <n v="120"/>
    <n v="110"/>
    <n v="113.6"/>
    <n v="119.2"/>
  </r>
  <r>
    <s v="Rural+Urban"/>
    <x v="1"/>
    <s v="September"/>
    <n v="122.9"/>
    <n v="123.5"/>
    <n v="117.3"/>
    <n v="122.7"/>
    <n v="107.9"/>
    <n v="127.3"/>
    <n v="162.1"/>
    <n v="115.6"/>
    <n v="103.8"/>
    <n v="117.6"/>
    <n v="115.8"/>
    <n v="123.8"/>
    <n v="125.8"/>
    <n v="120.8"/>
    <n v="120.7"/>
    <n v="117.2"/>
    <n v="120.1"/>
    <n v="116.1"/>
    <n v="114.3"/>
    <n v="116.1"/>
    <n v="113.7"/>
    <n v="112"/>
    <n v="113.1"/>
    <n v="118.6"/>
    <n v="109.5"/>
    <n v="113.7"/>
    <n v="120.1"/>
  </r>
  <r>
    <s v="Rural"/>
    <x v="1"/>
    <s v="October"/>
    <n v="122.6"/>
    <n v="122.5"/>
    <n v="118.3"/>
    <n v="123.2"/>
    <n v="110.5"/>
    <n v="128.9"/>
    <n v="155.30000000000001"/>
    <n v="115.5"/>
    <n v="104"/>
    <n v="115.3"/>
    <n v="116.8"/>
    <n v="123.2"/>
    <n v="125.1"/>
    <n v="120"/>
    <n v="122.7"/>
    <n v="120.3"/>
    <n v="122.3"/>
    <s v="NA"/>
    <n v="116.4"/>
    <n v="117.5"/>
    <n v="115.3"/>
    <n v="112.6"/>
    <n v="113"/>
    <n v="116.9"/>
    <n v="109.3"/>
    <n v="114"/>
    <n v="121"/>
  </r>
  <r>
    <s v="Urban"/>
    <x v="1"/>
    <s v="October"/>
    <n v="124.6"/>
    <n v="126.1"/>
    <n v="117.8"/>
    <n v="123.1"/>
    <n v="103.5"/>
    <n v="123.5"/>
    <n v="159.6"/>
    <n v="117.4"/>
    <n v="101.2"/>
    <n v="123.8"/>
    <n v="115.2"/>
    <n v="125.9"/>
    <n v="125.8"/>
    <n v="124.3"/>
    <n v="119.6"/>
    <n v="114.9"/>
    <n v="118.9"/>
    <n v="116.7"/>
    <n v="112"/>
    <n v="115.8"/>
    <n v="112.6"/>
    <n v="111"/>
    <n v="113.6"/>
    <n v="120.2"/>
    <n v="110.1"/>
    <n v="113.7"/>
    <n v="119.1"/>
  </r>
  <r>
    <s v="Rural+Urban"/>
    <x v="1"/>
    <s v="October"/>
    <n v="123.2"/>
    <n v="123.8"/>
    <n v="118.1"/>
    <n v="123.2"/>
    <n v="107.9"/>
    <n v="126.4"/>
    <n v="156.80000000000001"/>
    <n v="116.1"/>
    <n v="103.1"/>
    <n v="118.1"/>
    <n v="116.1"/>
    <n v="124.5"/>
    <n v="125.4"/>
    <n v="121.1"/>
    <n v="121.5"/>
    <n v="118.1"/>
    <n v="121"/>
    <n v="116.7"/>
    <n v="114.7"/>
    <n v="116.7"/>
    <n v="114.3"/>
    <n v="111.8"/>
    <n v="113.3"/>
    <n v="118.8"/>
    <n v="109.6"/>
    <n v="113.9"/>
    <n v="120.1"/>
  </r>
  <r>
    <s v="Rural"/>
    <x v="1"/>
    <s v="November"/>
    <n v="122.7"/>
    <n v="122.6"/>
    <n v="119.9"/>
    <n v="124"/>
    <n v="110.5"/>
    <n v="128.80000000000001"/>
    <n v="152"/>
    <n v="116.2"/>
    <n v="103.3"/>
    <n v="115.8"/>
    <n v="116.8"/>
    <n v="124.5"/>
    <n v="124.9"/>
    <n v="120.8"/>
    <n v="123.3"/>
    <n v="120.5"/>
    <n v="122.9"/>
    <s v="NA"/>
    <n v="117.3"/>
    <n v="118.1"/>
    <n v="115.9"/>
    <n v="112"/>
    <n v="113.3"/>
    <n v="117.2"/>
    <n v="108.8"/>
    <n v="114.1"/>
    <n v="121.1"/>
  </r>
  <r>
    <s v="Urban"/>
    <x v="1"/>
    <s v="November"/>
    <n v="124.5"/>
    <n v="125.6"/>
    <n v="122.7"/>
    <n v="124.6"/>
    <n v="103.2"/>
    <n v="122.2"/>
    <n v="153.19999999999999"/>
    <n v="119.3"/>
    <n v="99.8"/>
    <n v="124.6"/>
    <n v="115.8"/>
    <n v="126.9"/>
    <n v="125.4"/>
    <n v="125.8"/>
    <n v="120.3"/>
    <n v="115.4"/>
    <n v="119.5"/>
    <n v="117.1"/>
    <n v="112.6"/>
    <n v="116.4"/>
    <n v="113"/>
    <n v="109.7"/>
    <n v="114"/>
    <n v="120.3"/>
    <n v="109.6"/>
    <n v="113.4"/>
    <n v="119"/>
  </r>
  <r>
    <s v="Rural+Urban"/>
    <x v="1"/>
    <s v="November"/>
    <n v="123.3"/>
    <n v="123.7"/>
    <n v="121"/>
    <n v="124.2"/>
    <n v="107.8"/>
    <n v="125.7"/>
    <n v="152.4"/>
    <n v="117.2"/>
    <n v="102.1"/>
    <n v="118.7"/>
    <n v="116.4"/>
    <n v="125.6"/>
    <n v="125.1"/>
    <n v="122.1"/>
    <n v="122.1"/>
    <n v="118.4"/>
    <n v="121.6"/>
    <n v="117.1"/>
    <n v="115.5"/>
    <n v="117.3"/>
    <n v="114.8"/>
    <n v="110.8"/>
    <n v="113.7"/>
    <n v="119"/>
    <n v="109.1"/>
    <n v="113.8"/>
    <n v="120.1"/>
  </r>
  <r>
    <s v="Rural"/>
    <x v="1"/>
    <s v="December"/>
    <n v="122.4"/>
    <n v="122.4"/>
    <n v="121.8"/>
    <n v="124.2"/>
    <n v="110.2"/>
    <n v="128.6"/>
    <n v="140.30000000000001"/>
    <n v="116.3"/>
    <n v="102"/>
    <n v="116"/>
    <n v="117.3"/>
    <n v="124.8"/>
    <n v="123.3"/>
    <n v="121.7"/>
    <n v="123.8"/>
    <n v="120.6"/>
    <n v="123.3"/>
    <s v="NA"/>
    <n v="117.4"/>
    <n v="118.2"/>
    <n v="116.2"/>
    <n v="111.5"/>
    <n v="113.3"/>
    <n v="117.7"/>
    <n v="109.4"/>
    <n v="114.2"/>
    <n v="120.3"/>
  </r>
  <r>
    <s v="Urban"/>
    <x v="1"/>
    <s v="December"/>
    <n v="124"/>
    <n v="124.7"/>
    <n v="126.3"/>
    <n v="124.9"/>
    <n v="103"/>
    <n v="122.3"/>
    <n v="141"/>
    <n v="120.1"/>
    <n v="97.8"/>
    <n v="125.4"/>
    <n v="116.1"/>
    <n v="127.6"/>
    <n v="124"/>
    <n v="126.4"/>
    <n v="120.7"/>
    <n v="115.8"/>
    <n v="120"/>
    <n v="116.5"/>
    <n v="113"/>
    <n v="116.8"/>
    <n v="113.2"/>
    <n v="108.8"/>
    <n v="114.3"/>
    <n v="120.7"/>
    <n v="110.4"/>
    <n v="113.4"/>
    <n v="118.4"/>
  </r>
  <r>
    <s v="Rural+Urban"/>
    <x v="1"/>
    <s v="December"/>
    <n v="122.9"/>
    <n v="123.2"/>
    <n v="123.5"/>
    <n v="124.5"/>
    <n v="107.6"/>
    <n v="125.7"/>
    <n v="140.5"/>
    <n v="117.6"/>
    <n v="100.6"/>
    <n v="119.1"/>
    <n v="116.8"/>
    <n v="126.1"/>
    <n v="123.6"/>
    <n v="123"/>
    <n v="122.6"/>
    <n v="118.6"/>
    <n v="122"/>
    <n v="116.5"/>
    <n v="115.7"/>
    <n v="117.5"/>
    <n v="115.1"/>
    <n v="110.1"/>
    <n v="113.9"/>
    <n v="119.5"/>
    <n v="109.8"/>
    <n v="113.8"/>
    <n v="119.4"/>
  </r>
  <r>
    <s v="Rural"/>
    <x v="2"/>
    <s v="January"/>
    <n v="123.1"/>
    <n v="123.1"/>
    <n v="122.1"/>
    <n v="124.9"/>
    <n v="111"/>
    <n v="130.4"/>
    <n v="132.30000000000001"/>
    <n v="117.2"/>
    <n v="100.5"/>
    <n v="117.2"/>
    <n v="117.9"/>
    <n v="125.6"/>
    <n v="122.8"/>
    <n v="122.7"/>
    <n v="124.4"/>
    <n v="121.6"/>
    <n v="124"/>
    <s v="NA"/>
    <n v="118.4"/>
    <n v="118.9"/>
    <n v="116.6"/>
    <n v="111"/>
    <n v="114"/>
    <n v="118.2"/>
    <n v="110.2"/>
    <n v="114.5"/>
    <n v="120.3"/>
  </r>
  <r>
    <s v="Urban"/>
    <x v="2"/>
    <s v="January"/>
    <n v="124"/>
    <n v="125.5"/>
    <n v="126.6"/>
    <n v="125.2"/>
    <n v="104.3"/>
    <n v="121.3"/>
    <n v="134.4"/>
    <n v="122.9"/>
    <n v="96.1"/>
    <n v="126.6"/>
    <n v="116.5"/>
    <n v="128"/>
    <n v="123.5"/>
    <n v="127.4"/>
    <n v="121"/>
    <n v="116.1"/>
    <n v="120.2"/>
    <n v="117.3"/>
    <n v="113.4"/>
    <n v="117.2"/>
    <n v="113.7"/>
    <n v="107.9"/>
    <n v="114.6"/>
    <n v="120.8"/>
    <n v="111.4"/>
    <n v="113.4"/>
    <n v="118.5"/>
  </r>
  <r>
    <s v="Rural+Urban"/>
    <x v="2"/>
    <s v="January"/>
    <n v="123.4"/>
    <n v="123.9"/>
    <n v="123.8"/>
    <n v="125"/>
    <n v="108.5"/>
    <n v="126.2"/>
    <n v="133"/>
    <n v="119.1"/>
    <n v="99"/>
    <n v="120.3"/>
    <n v="117.3"/>
    <n v="126.7"/>
    <n v="123.1"/>
    <n v="124"/>
    <n v="123.1"/>
    <n v="119.3"/>
    <n v="122.5"/>
    <n v="117.3"/>
    <n v="116.5"/>
    <n v="118.1"/>
    <n v="115.5"/>
    <n v="109.4"/>
    <n v="114.3"/>
    <n v="119.7"/>
    <n v="110.7"/>
    <n v="114"/>
    <n v="119.5"/>
  </r>
  <r>
    <s v="Rural"/>
    <x v="2"/>
    <s v="February"/>
    <n v="123.4"/>
    <n v="124.4"/>
    <n v="122.1"/>
    <n v="125.8"/>
    <n v="111.5"/>
    <n v="129.4"/>
    <n v="128.19999999999999"/>
    <n v="118.8"/>
    <n v="100"/>
    <n v="118.6"/>
    <n v="118.8"/>
    <n v="126.8"/>
    <n v="122.8"/>
    <n v="124.2"/>
    <n v="125.4"/>
    <n v="122.7"/>
    <n v="125"/>
    <s v="NA"/>
    <n v="120"/>
    <n v="119.6"/>
    <n v="117.7"/>
    <n v="110.9"/>
    <n v="114.8"/>
    <n v="118.7"/>
    <n v="110.8"/>
    <n v="115"/>
    <n v="120.6"/>
  </r>
  <r>
    <s v="Urban"/>
    <x v="2"/>
    <s v="February"/>
    <n v="124.3"/>
    <n v="126.5"/>
    <n v="119.5"/>
    <n v="125.6"/>
    <n v="104.9"/>
    <n v="121.6"/>
    <n v="131.80000000000001"/>
    <n v="125.1"/>
    <n v="95"/>
    <n v="127.7"/>
    <n v="116.8"/>
    <n v="128.6"/>
    <n v="123.7"/>
    <n v="128.1"/>
    <n v="121.3"/>
    <n v="116.5"/>
    <n v="120.6"/>
    <n v="118.1"/>
    <n v="114"/>
    <n v="117.7"/>
    <n v="114.1"/>
    <n v="106.8"/>
    <n v="114.9"/>
    <n v="120.4"/>
    <n v="111.7"/>
    <n v="113.2"/>
    <n v="118.7"/>
  </r>
  <r>
    <s v="Rural+Urban"/>
    <x v="2"/>
    <s v="February"/>
    <n v="123.7"/>
    <n v="125.1"/>
    <n v="121.1"/>
    <n v="125.7"/>
    <n v="109.1"/>
    <n v="125.8"/>
    <n v="129.4"/>
    <n v="120.9"/>
    <n v="98.3"/>
    <n v="121.6"/>
    <n v="118"/>
    <n v="127.6"/>
    <n v="123.1"/>
    <n v="125.2"/>
    <n v="123.8"/>
    <n v="120.1"/>
    <n v="123.3"/>
    <n v="118.1"/>
    <n v="117.7"/>
    <n v="118.7"/>
    <n v="116.3"/>
    <n v="108.7"/>
    <n v="114.9"/>
    <n v="119.7"/>
    <n v="111.2"/>
    <n v="114.1"/>
    <n v="119.7"/>
  </r>
  <r>
    <s v="Rural"/>
    <x v="2"/>
    <s v="March"/>
    <n v="123.3"/>
    <n v="124.7"/>
    <n v="118.9"/>
    <n v="126"/>
    <n v="111.8"/>
    <n v="130.9"/>
    <n v="128"/>
    <n v="119.9"/>
    <n v="98.9"/>
    <n v="119.4"/>
    <n v="118.9"/>
    <n v="127.7"/>
    <n v="123.1"/>
    <n v="124.7"/>
    <n v="126"/>
    <n v="122.9"/>
    <n v="125.5"/>
    <s v="NA"/>
    <n v="120.6"/>
    <n v="120.2"/>
    <n v="118.2"/>
    <n v="111.6"/>
    <n v="115.5"/>
    <n v="119.4"/>
    <n v="110.8"/>
    <n v="115.5"/>
    <n v="121.1"/>
  </r>
  <r>
    <s v="Urban"/>
    <x v="2"/>
    <s v="March"/>
    <n v="124"/>
    <n v="126.7"/>
    <n v="113.5"/>
    <n v="125.9"/>
    <n v="104.8"/>
    <n v="123.8"/>
    <n v="131.4"/>
    <n v="127.2"/>
    <n v="93.2"/>
    <n v="127.4"/>
    <n v="117"/>
    <n v="129.19999999999999"/>
    <n v="123.9"/>
    <n v="128.80000000000001"/>
    <n v="121.7"/>
    <n v="116.9"/>
    <n v="120.9"/>
    <n v="118.6"/>
    <n v="114.4"/>
    <n v="118"/>
    <n v="114.3"/>
    <n v="108.4"/>
    <n v="115.4"/>
    <n v="120.6"/>
    <n v="111.3"/>
    <n v="113.8"/>
    <n v="119.1"/>
  </r>
  <r>
    <s v="Rural+Urban"/>
    <x v="2"/>
    <s v="March"/>
    <n v="123.5"/>
    <n v="125.4"/>
    <n v="116.8"/>
    <n v="126"/>
    <n v="109.2"/>
    <n v="127.6"/>
    <n v="129.19999999999999"/>
    <n v="122.4"/>
    <n v="97"/>
    <n v="122.1"/>
    <n v="118.1"/>
    <n v="128.4"/>
    <n v="123.4"/>
    <n v="125.8"/>
    <n v="124.3"/>
    <n v="120.4"/>
    <n v="123.7"/>
    <n v="118.6"/>
    <n v="118.3"/>
    <n v="119.2"/>
    <n v="116.7"/>
    <n v="109.9"/>
    <n v="115.4"/>
    <n v="120.1"/>
    <n v="111"/>
    <n v="114.7"/>
    <n v="120.2"/>
  </r>
  <r>
    <s v="Rural"/>
    <x v="2"/>
    <s v="April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5.7"/>
    <n v="126.4"/>
    <n v="123.3"/>
    <n v="126"/>
    <s v="NA"/>
    <n v="121.2"/>
    <n v="120.9"/>
    <n v="118.6"/>
    <n v="111.9"/>
    <n v="116.2"/>
    <n v="119.9"/>
    <n v="111.6"/>
    <n v="116"/>
    <n v="121.5"/>
  </r>
  <r>
    <s v="Urban"/>
    <x v="2"/>
    <s v="April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30.1"/>
    <n v="122.1"/>
    <n v="117.2"/>
    <n v="121.3"/>
    <n v="119.2"/>
    <n v="114.7"/>
    <n v="118.4"/>
    <n v="114.6"/>
    <n v="108.4"/>
    <n v="115.6"/>
    <n v="121.7"/>
    <n v="111.8"/>
    <n v="114.2"/>
    <n v="119.7"/>
  </r>
  <r>
    <s v="Rural+Urban"/>
    <x v="2"/>
    <s v="April"/>
    <n v="123.5"/>
    <n v="126.4"/>
    <n v="114.4"/>
    <n v="126.6"/>
    <n v="109.2"/>
    <n v="132.5"/>
    <n v="128.6"/>
    <n v="124.8"/>
    <n v="95.7"/>
    <n v="122.4"/>
    <n v="118.5"/>
    <n v="129.1"/>
    <n v="124"/>
    <n v="126.9"/>
    <n v="124.7"/>
    <n v="120.8"/>
    <n v="124.1"/>
    <n v="119.2"/>
    <n v="118.7"/>
    <n v="119.7"/>
    <n v="117.1"/>
    <n v="110.1"/>
    <n v="115.9"/>
    <n v="121"/>
    <n v="111.7"/>
    <n v="115.1"/>
    <n v="120.7"/>
  </r>
  <r>
    <s v="Rural"/>
    <x v="2"/>
    <s v="May"/>
    <n v="123.5"/>
    <n v="127.1"/>
    <n v="117.3"/>
    <n v="127.7"/>
    <n v="112.5"/>
    <n v="134.1"/>
    <n v="128.5"/>
    <n v="124.3"/>
    <n v="97.6"/>
    <n v="120.7"/>
    <n v="120.2"/>
    <n v="129.80000000000001"/>
    <n v="124.4"/>
    <n v="126.7"/>
    <n v="127.3"/>
    <n v="124.1"/>
    <n v="126.8"/>
    <s v="NA"/>
    <n v="121.9"/>
    <n v="121.5"/>
    <n v="119.4"/>
    <n v="113.3"/>
    <n v="116.7"/>
    <n v="120.5"/>
    <n v="112.3"/>
    <n v="116.9"/>
    <n v="122.4"/>
  </r>
  <r>
    <s v="Urban"/>
    <x v="2"/>
    <s v="May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31.30000000000001"/>
    <n v="122.4"/>
    <n v="117.4"/>
    <n v="121.6"/>
    <n v="119.6"/>
    <n v="114.9"/>
    <n v="118.7"/>
    <n v="114.9"/>
    <n v="110.8"/>
    <n v="116"/>
    <n v="122"/>
    <n v="112.4"/>
    <n v="115.2"/>
    <n v="120.7"/>
  </r>
  <r>
    <s v="Rural+Urban"/>
    <x v="2"/>
    <s v="May"/>
    <n v="123.6"/>
    <n v="128"/>
    <n v="115"/>
    <n v="127.3"/>
    <n v="109.8"/>
    <n v="132.6"/>
    <n v="130.9"/>
    <n v="130.5"/>
    <n v="95.3"/>
    <n v="123.4"/>
    <n v="119.2"/>
    <n v="129.80000000000001"/>
    <n v="125"/>
    <n v="127.9"/>
    <n v="125.4"/>
    <n v="121.3"/>
    <n v="124.7"/>
    <n v="119.6"/>
    <n v="119.2"/>
    <n v="120.2"/>
    <n v="117.7"/>
    <n v="112"/>
    <n v="116.3"/>
    <n v="121.4"/>
    <n v="112.3"/>
    <n v="116.1"/>
    <n v="121.6"/>
  </r>
  <r>
    <s v="Rural"/>
    <x v="2"/>
    <s v="June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8.19999999999999"/>
    <n v="128.4"/>
    <n v="125.1"/>
    <n v="128"/>
    <s v="NA"/>
    <n v="122.6"/>
    <n v="122.8"/>
    <n v="120.4"/>
    <n v="114.2"/>
    <n v="117.9"/>
    <n v="122"/>
    <n v="113"/>
    <n v="117.9"/>
    <n v="124.1"/>
  </r>
  <r>
    <s v="Urban"/>
    <x v="2"/>
    <s v="June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32.1"/>
    <n v="123.2"/>
    <n v="117.6"/>
    <n v="122.3"/>
    <n v="119"/>
    <n v="115.1"/>
    <n v="119.2"/>
    <n v="115.4"/>
    <n v="111.7"/>
    <n v="116.2"/>
    <n v="123.8"/>
    <n v="112.5"/>
    <n v="116"/>
    <n v="121.7"/>
  </r>
  <r>
    <s v="Rural+Urban"/>
    <x v="2"/>
    <s v="June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9.19999999999999"/>
    <n v="126.4"/>
    <n v="122"/>
    <n v="125.7"/>
    <n v="119"/>
    <n v="119.8"/>
    <n v="121.1"/>
    <n v="118.5"/>
    <n v="112.9"/>
    <n v="116.9"/>
    <n v="123.1"/>
    <n v="112.8"/>
    <n v="117"/>
    <n v="123"/>
  </r>
  <r>
    <s v="Rural"/>
    <x v="2"/>
    <s v="July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9.4"/>
    <n v="128.80000000000001"/>
    <n v="125.5"/>
    <n v="128.30000000000001"/>
    <s v="NA"/>
    <n v="123"/>
    <n v="123"/>
    <n v="120.8"/>
    <n v="114.1"/>
    <n v="118"/>
    <n v="122.9"/>
    <n v="112.7"/>
    <n v="118.1"/>
    <n v="124.7"/>
  </r>
  <r>
    <s v="Urban"/>
    <x v="2"/>
    <s v="July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33.1"/>
    <n v="123.5"/>
    <n v="117.9"/>
    <n v="122.7"/>
    <n v="119.9"/>
    <n v="115.3"/>
    <n v="119.5"/>
    <n v="116"/>
    <n v="111.5"/>
    <n v="116.6"/>
    <n v="125.4"/>
    <n v="111.7"/>
    <n v="116.3"/>
    <n v="122.4"/>
  </r>
  <r>
    <s v="Rural+Urban"/>
    <x v="2"/>
    <s v="July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30.4"/>
    <n v="126.7"/>
    <n v="122.3"/>
    <n v="126.1"/>
    <n v="119.9"/>
    <n v="120.1"/>
    <n v="121.3"/>
    <n v="119"/>
    <n v="112.7"/>
    <n v="117.2"/>
    <n v="124.4"/>
    <n v="112.3"/>
    <n v="117.2"/>
    <n v="123.6"/>
  </r>
  <r>
    <s v="Rural"/>
    <x v="2"/>
    <s v="August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30.1"/>
    <n v="129.5"/>
    <n v="126.3"/>
    <n v="129"/>
    <s v="NA"/>
    <n v="123.8"/>
    <n v="123.7"/>
    <n v="121.1"/>
    <n v="113.6"/>
    <n v="118.5"/>
    <n v="123.6"/>
    <n v="112.5"/>
    <n v="118.2"/>
    <n v="126.1"/>
  </r>
  <r>
    <s v="Urban"/>
    <x v="2"/>
    <s v="August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34.19999999999999"/>
    <n v="123.7"/>
    <n v="118.2"/>
    <n v="122.9"/>
    <n v="120.9"/>
    <n v="115.3"/>
    <n v="120"/>
    <n v="116.6"/>
    <n v="109.9"/>
    <n v="117.2"/>
    <n v="126.2"/>
    <n v="112"/>
    <n v="116.2"/>
    <n v="123.2"/>
  </r>
  <r>
    <s v="Rural+Urban"/>
    <x v="2"/>
    <s v="August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31.19999999999999"/>
    <n v="127.2"/>
    <n v="122.9"/>
    <n v="126.6"/>
    <n v="120.9"/>
    <n v="120.6"/>
    <n v="122"/>
    <n v="119.4"/>
    <n v="111.7"/>
    <n v="117.8"/>
    <n v="125.1"/>
    <n v="112.3"/>
    <n v="117.2"/>
    <n v="124.8"/>
  </r>
  <r>
    <s v="Rural"/>
    <x v="2"/>
    <s v="September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31"/>
    <n v="130.4"/>
    <n v="126.8"/>
    <n v="129.9"/>
    <s v="NA"/>
    <n v="123.7"/>
    <n v="124.5"/>
    <n v="121.4"/>
    <n v="113.8"/>
    <n v="119.6"/>
    <n v="124.5"/>
    <n v="113.7"/>
    <n v="118.8"/>
    <n v="127"/>
  </r>
  <r>
    <s v="Urban"/>
    <x v="2"/>
    <s v="September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34.69999999999999"/>
    <n v="124"/>
    <n v="118.6"/>
    <n v="123.2"/>
    <n v="121.6"/>
    <n v="115.1"/>
    <n v="120.4"/>
    <n v="117.1"/>
    <n v="109.1"/>
    <n v="117.3"/>
    <n v="126.5"/>
    <n v="112.9"/>
    <n v="116.2"/>
    <n v="123.5"/>
  </r>
  <r>
    <s v="Rural+Urban"/>
    <x v="2"/>
    <s v="September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32"/>
    <n v="127.9"/>
    <n v="123.4"/>
    <n v="127.2"/>
    <n v="121.6"/>
    <n v="120.4"/>
    <n v="122.6"/>
    <n v="119.8"/>
    <n v="111.3"/>
    <n v="118.3"/>
    <n v="125.7"/>
    <n v="113.4"/>
    <n v="117.5"/>
    <n v="125.4"/>
  </r>
  <r>
    <s v="Rural"/>
    <x v="2"/>
    <s v="October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31.5"/>
    <n v="131.1"/>
    <n v="127.3"/>
    <n v="130.6"/>
    <s v="NA"/>
    <n v="124.4"/>
    <n v="125.1"/>
    <n v="122"/>
    <n v="113.8"/>
    <n v="120.1"/>
    <n v="125.1"/>
    <n v="114.2"/>
    <n v="119.2"/>
    <n v="127.7"/>
  </r>
  <r>
    <s v="Urban"/>
    <x v="2"/>
    <s v="October"/>
    <n v="123.6"/>
    <n v="128.6"/>
    <n v="115.9"/>
    <n v="128.5"/>
    <n v="109"/>
    <n v="124.1"/>
    <n v="165.8"/>
    <n v="187.2"/>
    <n v="89.4"/>
    <n v="135.80000000000001"/>
    <n v="119.4"/>
    <n v="132.9"/>
    <n v="132.6"/>
    <n v="135.30000000000001"/>
    <n v="124.4"/>
    <n v="118.8"/>
    <n v="123.6"/>
    <n v="122.4"/>
    <n v="114.9"/>
    <n v="120.7"/>
    <n v="117.7"/>
    <n v="109.3"/>
    <n v="117.7"/>
    <n v="126.5"/>
    <n v="113.5"/>
    <n v="116.5"/>
    <n v="124.2"/>
  </r>
  <r>
    <s v="Rural+Urban"/>
    <x v="2"/>
    <s v="October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32.5"/>
    <n v="128.5"/>
    <n v="123.8"/>
    <n v="127.8"/>
    <n v="122.4"/>
    <n v="120.8"/>
    <n v="123"/>
    <n v="120.4"/>
    <n v="111.4"/>
    <n v="118.7"/>
    <n v="125.9"/>
    <n v="113.9"/>
    <n v="117.9"/>
    <n v="126.1"/>
  </r>
  <r>
    <s v="Rural"/>
    <x v="2"/>
    <s v="November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32.19999999999999"/>
    <n v="132.1"/>
    <n v="128.19999999999999"/>
    <n v="131.5"/>
    <s v="NA"/>
    <n v="125.6"/>
    <n v="125.6"/>
    <n v="122.6"/>
    <n v="114"/>
    <n v="120.9"/>
    <n v="125.8"/>
    <n v="114.2"/>
    <n v="119.6"/>
    <n v="128.30000000000001"/>
  </r>
  <r>
    <s v="Urban"/>
    <x v="2"/>
    <s v="November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37.6"/>
    <n v="125"/>
    <n v="119.3"/>
    <n v="124.2"/>
    <n v="122.9"/>
    <n v="115.1"/>
    <n v="121"/>
    <n v="118.1"/>
    <n v="109.3"/>
    <n v="117.9"/>
    <n v="126.6"/>
    <n v="113.3"/>
    <n v="116.6"/>
    <n v="124.6"/>
  </r>
  <r>
    <s v="Rural+Urban"/>
    <x v="2"/>
    <s v="November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33.6"/>
    <n v="129.30000000000001"/>
    <n v="124.5"/>
    <n v="128.6"/>
    <n v="122.9"/>
    <n v="121.6"/>
    <n v="123.4"/>
    <n v="120.9"/>
    <n v="111.5"/>
    <n v="119.2"/>
    <n v="126.3"/>
    <n v="113.8"/>
    <n v="118.1"/>
    <n v="126.6"/>
  </r>
  <r>
    <s v="Rural"/>
    <x v="2"/>
    <s v="December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33.1"/>
    <n v="132.5"/>
    <n v="128.5"/>
    <n v="131.9"/>
    <s v="NA"/>
    <n v="125.7"/>
    <n v="126"/>
    <n v="123.1"/>
    <n v="114"/>
    <n v="121.6"/>
    <n v="125.6"/>
    <n v="114.1"/>
    <n v="119.8"/>
    <n v="127.9"/>
  </r>
  <r>
    <s v="Urban"/>
    <x v="2"/>
    <s v="December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38.19999999999999"/>
    <n v="125.4"/>
    <n v="119.5"/>
    <n v="124.5"/>
    <n v="122.4"/>
    <n v="116"/>
    <n v="121"/>
    <n v="118.6"/>
    <n v="109.3"/>
    <n v="118.1"/>
    <n v="126.6"/>
    <n v="113.2"/>
    <n v="116.7"/>
    <n v="124"/>
  </r>
  <r>
    <s v="Rural+Urban"/>
    <x v="2"/>
    <s v="December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34.5"/>
    <n v="129.69999999999999"/>
    <n v="124.8"/>
    <n v="129"/>
    <n v="122.4"/>
    <n v="122"/>
    <n v="123.6"/>
    <n v="121.4"/>
    <n v="111.5"/>
    <n v="119.6"/>
    <n v="126.2"/>
    <n v="113.7"/>
    <n v="118.3"/>
    <n v="126.1"/>
  </r>
  <r>
    <s v="Rural"/>
    <x v="3"/>
    <s v="January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3.6"/>
    <n v="133.19999999999999"/>
    <n v="128.9"/>
    <n v="132.6"/>
    <s v="NA"/>
    <n v="126.2"/>
    <n v="126.6"/>
    <n v="123.7"/>
    <n v="113.6"/>
    <n v="121.4"/>
    <n v="126.2"/>
    <n v="114.9"/>
    <n v="120.1"/>
    <n v="128.1"/>
  </r>
  <r>
    <s v="Urban"/>
    <x v="3"/>
    <s v="January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39.5"/>
    <n v="125.8"/>
    <n v="119.8"/>
    <n v="124.9"/>
    <n v="123.4"/>
    <n v="116.9"/>
    <n v="121.6"/>
    <n v="119.1"/>
    <n v="108.9"/>
    <n v="118.5"/>
    <n v="126.4"/>
    <n v="114"/>
    <n v="116.8"/>
    <n v="124.2"/>
  </r>
  <r>
    <s v="Rural+Urban"/>
    <x v="3"/>
    <s v="January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5.19999999999999"/>
    <n v="130.30000000000001"/>
    <n v="125.1"/>
    <n v="129.5"/>
    <n v="123.4"/>
    <n v="122.7"/>
    <n v="124.2"/>
    <n v="122"/>
    <n v="111.1"/>
    <n v="119.8"/>
    <n v="126.3"/>
    <n v="114.5"/>
    <n v="118.5"/>
    <n v="126.3"/>
  </r>
  <r>
    <s v="Rural"/>
    <x v="3"/>
    <s v="February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34.4"/>
    <n v="133.9"/>
    <n v="129.80000000000001"/>
    <n v="133.4"/>
    <s v="NA"/>
    <n v="127.5"/>
    <n v="127.1"/>
    <n v="124.3"/>
    <n v="113.9"/>
    <n v="122.3"/>
    <n v="127.1"/>
    <n v="116.8"/>
    <n v="120.9"/>
    <n v="127.9"/>
  </r>
  <r>
    <s v="Urban"/>
    <x v="3"/>
    <s v="February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40"/>
    <n v="126.2"/>
    <n v="120.1"/>
    <n v="125.3"/>
    <n v="124.4"/>
    <n v="116"/>
    <n v="121.8"/>
    <n v="119.5"/>
    <n v="109.1"/>
    <n v="118.8"/>
    <n v="126.3"/>
    <n v="116.2"/>
    <n v="117.2"/>
    <n v="123.8"/>
  </r>
  <r>
    <s v="Rural+Urban"/>
    <x v="3"/>
    <s v="February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35.9"/>
    <n v="130.9"/>
    <n v="125.8"/>
    <n v="130.19999999999999"/>
    <n v="124.4"/>
    <n v="123.1"/>
    <n v="124.6"/>
    <n v="122.5"/>
    <n v="111.4"/>
    <n v="120.3"/>
    <n v="126.6"/>
    <n v="116.6"/>
    <n v="119.1"/>
    <n v="126"/>
  </r>
  <r>
    <s v="Rural"/>
    <x v="3"/>
    <s v="March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35"/>
    <n v="134.4"/>
    <n v="130.19999999999999"/>
    <n v="133.80000000000001"/>
    <s v="NA"/>
    <n v="127"/>
    <n v="127.7"/>
    <n v="124.8"/>
    <n v="113.6"/>
    <n v="122.5"/>
    <n v="127.5"/>
    <n v="117.4"/>
    <n v="121.1"/>
    <n v="128"/>
  </r>
  <r>
    <s v="Urban"/>
    <x v="3"/>
    <s v="March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40.6"/>
    <n v="126.4"/>
    <n v="120.3"/>
    <n v="125.5"/>
    <n v="124.9"/>
    <n v="114.8"/>
    <n v="122.3"/>
    <n v="119.7"/>
    <n v="108.5"/>
    <n v="119.1"/>
    <n v="126.4"/>
    <n v="117.1"/>
    <n v="117.3"/>
    <n v="123.8"/>
  </r>
  <r>
    <s v="Rural+Urban"/>
    <x v="3"/>
    <s v="March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36.5"/>
    <n v="131.30000000000001"/>
    <n v="126.1"/>
    <n v="130.5"/>
    <n v="124.9"/>
    <n v="122.4"/>
    <n v="125.1"/>
    <n v="122.9"/>
    <n v="110.9"/>
    <n v="120.6"/>
    <n v="126.9"/>
    <n v="117.3"/>
    <n v="119.3"/>
    <n v="126"/>
  </r>
  <r>
    <s v="Rural"/>
    <x v="3"/>
    <s v="April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5.5"/>
    <n v="135"/>
    <n v="130.6"/>
    <n v="134.4"/>
    <s v="NA"/>
    <n v="127"/>
    <n v="128"/>
    <n v="125.2"/>
    <n v="114.4"/>
    <n v="123.2"/>
    <n v="127.9"/>
    <n v="118.4"/>
    <n v="121.7"/>
    <n v="129"/>
  </r>
  <r>
    <s v="Urban"/>
    <x v="3"/>
    <s v="April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41.5"/>
    <n v="126.8"/>
    <n v="120.5"/>
    <n v="125.8"/>
    <n v="125.6"/>
    <n v="114.6"/>
    <n v="122.8"/>
    <n v="120"/>
    <n v="110"/>
    <n v="119.5"/>
    <n v="127.6"/>
    <n v="117.6"/>
    <n v="118.2"/>
    <n v="125.3"/>
  </r>
  <r>
    <s v="Rural+Urban"/>
    <x v="3"/>
    <s v="April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7.1"/>
    <n v="131.80000000000001"/>
    <n v="126.4"/>
    <n v="131"/>
    <n v="125.6"/>
    <n v="122.3"/>
    <n v="125.5"/>
    <n v="123.2"/>
    <n v="112.1"/>
    <n v="121.1"/>
    <n v="127.7"/>
    <n v="118.1"/>
    <n v="120"/>
    <n v="127.3"/>
  </r>
  <r>
    <s v="Rural"/>
    <x v="3"/>
    <s v="May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6"/>
    <n v="135.4"/>
    <n v="131.1"/>
    <n v="134.80000000000001"/>
    <s v="NA"/>
    <n v="127.4"/>
    <n v="128.5"/>
    <n v="125.8"/>
    <n v="115.1"/>
    <n v="123.6"/>
    <n v="129.1"/>
    <n v="119.7"/>
    <n v="122.5"/>
    <n v="130.30000000000001"/>
  </r>
  <r>
    <s v="Urban"/>
    <x v="3"/>
    <s v="May"/>
    <n v="125"/>
    <n v="142.1"/>
    <n v="127"/>
    <n v="130.4"/>
    <n v="109.6"/>
    <n v="133.5"/>
    <n v="151.4"/>
    <n v="182.8"/>
    <n v="111.1"/>
    <n v="141.5"/>
    <n v="121.5"/>
    <n v="136.30000000000001"/>
    <n v="134.6"/>
    <n v="142.19999999999999"/>
    <n v="127.2"/>
    <n v="120.7"/>
    <n v="126.2"/>
    <n v="126"/>
    <n v="115"/>
    <n v="123.2"/>
    <n v="120.3"/>
    <n v="110.7"/>
    <n v="119.8"/>
    <n v="128"/>
    <n v="118.5"/>
    <n v="118.7"/>
    <n v="126.6"/>
  </r>
  <r>
    <s v="Rural+Urban"/>
    <x v="3"/>
    <s v="May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7.69999999999999"/>
    <n v="132.19999999999999"/>
    <n v="126.8"/>
    <n v="131.4"/>
    <n v="126"/>
    <n v="122.7"/>
    <n v="126"/>
    <n v="123.7"/>
    <n v="112.8"/>
    <n v="121.5"/>
    <n v="128.5"/>
    <n v="119.2"/>
    <n v="120.7"/>
    <n v="128.6"/>
  </r>
  <r>
    <s v="Rural"/>
    <x v="3"/>
    <s v="June"/>
    <n v="128.6"/>
    <n v="138.6"/>
    <n v="126.6"/>
    <n v="133.6"/>
    <n v="118.6"/>
    <n v="137.4"/>
    <n v="152.5"/>
    <n v="169.2"/>
    <n v="108.8"/>
    <n v="133.1"/>
    <n v="126.4"/>
    <n v="139.19999999999999"/>
    <n v="136"/>
    <n v="137.19999999999999"/>
    <n v="136.30000000000001"/>
    <n v="131.6"/>
    <n v="135.6"/>
    <s v="NA"/>
    <n v="128"/>
    <n v="129.30000000000001"/>
    <n v="126.2"/>
    <n v="116.3"/>
    <n v="124.1"/>
    <n v="130.19999999999999"/>
    <n v="119.9"/>
    <n v="123.3"/>
    <n v="131.9"/>
  </r>
  <r>
    <s v="Urban"/>
    <x v="3"/>
    <s v="June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42.69999999999999"/>
    <n v="127.6"/>
    <n v="121.1"/>
    <n v="126.6"/>
    <n v="125.5"/>
    <n v="115.5"/>
    <n v="123.2"/>
    <n v="120.6"/>
    <n v="112.3"/>
    <n v="119.9"/>
    <n v="129.30000000000001"/>
    <n v="118.8"/>
    <n v="119.6"/>
    <n v="128.1"/>
  </r>
  <r>
    <s v="Rural+Urban"/>
    <x v="3"/>
    <s v="June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8.69999999999999"/>
    <n v="132.9"/>
    <n v="127.2"/>
    <n v="132"/>
    <n v="125.5"/>
    <n v="123.3"/>
    <n v="126.4"/>
    <n v="124.1"/>
    <n v="114.2"/>
    <n v="121.7"/>
    <n v="129.69999999999999"/>
    <n v="119.4"/>
    <n v="121.5"/>
    <n v="130.1"/>
  </r>
  <r>
    <s v="Rural"/>
    <x v="3"/>
    <s v="July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8"/>
    <n v="137.19999999999999"/>
    <n v="132.19999999999999"/>
    <n v="136.5"/>
    <s v="NA"/>
    <n v="128.19999999999999"/>
    <n v="130"/>
    <n v="126.7"/>
    <n v="116.4"/>
    <n v="125.2"/>
    <n v="130.80000000000001"/>
    <n v="120.9"/>
    <n v="123.8"/>
    <n v="133"/>
  </r>
  <r>
    <s v="Urban"/>
    <x v="3"/>
    <s v="July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42.9"/>
    <n v="127.9"/>
    <n v="121.1"/>
    <n v="126.9"/>
    <n v="126.4"/>
    <n v="115.5"/>
    <n v="123.5"/>
    <n v="120.9"/>
    <n v="111.7"/>
    <n v="120.3"/>
    <n v="130.80000000000001"/>
    <n v="120"/>
    <n v="119.9"/>
    <n v="129"/>
  </r>
  <r>
    <s v="Rural+Urban"/>
    <x v="3"/>
    <s v="July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9.30000000000001"/>
    <n v="133.5"/>
    <n v="127.6"/>
    <n v="132.69999999999999"/>
    <n v="126.4"/>
    <n v="123.4"/>
    <n v="126.9"/>
    <n v="124.5"/>
    <n v="113.9"/>
    <n v="122.4"/>
    <n v="130.80000000000001"/>
    <n v="120.5"/>
    <n v="121.9"/>
    <n v="131.1"/>
  </r>
  <r>
    <s v="Rural"/>
    <x v="3"/>
    <s v="August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8.9"/>
    <n v="137.80000000000001"/>
    <n v="133"/>
    <n v="137.1"/>
    <s v="NA"/>
    <n v="129.1"/>
    <n v="130.6"/>
    <n v="127"/>
    <n v="116"/>
    <n v="125.5"/>
    <n v="131.9"/>
    <n v="122"/>
    <n v="124.2"/>
    <n v="133.5"/>
  </r>
  <r>
    <s v="Urban"/>
    <x v="3"/>
    <s v="August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43.6"/>
    <n v="128.30000000000001"/>
    <n v="121.4"/>
    <n v="127.3"/>
    <n v="127.3"/>
    <n v="114.7"/>
    <n v="123.9"/>
    <n v="121.2"/>
    <n v="110.4"/>
    <n v="120.6"/>
    <n v="131.5"/>
    <n v="120.9"/>
    <n v="119.9"/>
    <n v="128.4"/>
  </r>
  <r>
    <s v="Rural+Urban"/>
    <x v="3"/>
    <s v="August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40.19999999999999"/>
    <n v="134.1"/>
    <n v="128.19999999999999"/>
    <n v="133.19999999999999"/>
    <n v="127.3"/>
    <n v="123.6"/>
    <n v="127.4"/>
    <n v="124.8"/>
    <n v="113.1"/>
    <n v="122.7"/>
    <n v="131.69999999999999"/>
    <n v="121.5"/>
    <n v="122.1"/>
    <n v="131.1"/>
  </r>
  <r>
    <s v="Rural"/>
    <x v="3"/>
    <s v="September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9.9"/>
    <n v="138.5"/>
    <n v="133.5"/>
    <n v="137.80000000000001"/>
    <s v="NA"/>
    <n v="129.69999999999999"/>
    <n v="131.1"/>
    <n v="127.8"/>
    <n v="117"/>
    <n v="125.7"/>
    <n v="132.19999999999999"/>
    <n v="122.8"/>
    <n v="124.9"/>
    <n v="133.4"/>
  </r>
  <r>
    <s v="Urban"/>
    <x v="3"/>
    <s v="September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43.9"/>
    <n v="128.69999999999999"/>
    <n v="121.6"/>
    <n v="127.7"/>
    <n v="127.9"/>
    <n v="114.8"/>
    <n v="124.3"/>
    <n v="121.4"/>
    <n v="111.8"/>
    <n v="120.8"/>
    <n v="131.6"/>
    <n v="121.2"/>
    <n v="120.5"/>
    <n v="128"/>
  </r>
  <r>
    <s v="Rural+Urban"/>
    <x v="3"/>
    <s v="September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41"/>
    <n v="134.6"/>
    <n v="128.6"/>
    <n v="133.80000000000001"/>
    <n v="127.9"/>
    <n v="124.1"/>
    <n v="127.9"/>
    <n v="125.4"/>
    <n v="114.3"/>
    <n v="122.9"/>
    <n v="131.80000000000001"/>
    <n v="122.1"/>
    <n v="122.8"/>
    <n v="130.9"/>
  </r>
  <r>
    <s v="Rural"/>
    <x v="3"/>
    <s v="October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40.9"/>
    <n v="139.6"/>
    <n v="134.30000000000001"/>
    <n v="138.80000000000001"/>
    <s v="NA"/>
    <n v="129.80000000000001"/>
    <n v="131.80000000000001"/>
    <n v="128.69999999999999"/>
    <n v="117.8"/>
    <n v="126.5"/>
    <n v="133"/>
    <n v="123"/>
    <n v="125.7"/>
    <n v="133.80000000000001"/>
  </r>
  <r>
    <s v="Urban"/>
    <x v="3"/>
    <s v="October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44.30000000000001"/>
    <n v="129.1"/>
    <n v="121.9"/>
    <n v="128"/>
    <n v="128.69999999999999"/>
    <n v="115.2"/>
    <n v="124.5"/>
    <n v="121.8"/>
    <n v="112.8"/>
    <n v="121.2"/>
    <n v="131.9"/>
    <n v="120.8"/>
    <n v="120.9"/>
    <n v="128.6"/>
  </r>
  <r>
    <s v="Rural+Urban"/>
    <x v="3"/>
    <s v="October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41.80000000000001"/>
    <n v="135.5"/>
    <n v="129.1"/>
    <n v="134.5"/>
    <n v="128.69999999999999"/>
    <n v="124.3"/>
    <n v="128.4"/>
    <n v="126.1"/>
    <n v="115.2"/>
    <n v="123.5"/>
    <n v="132.4"/>
    <n v="122.1"/>
    <n v="123.4"/>
    <n v="131.4"/>
  </r>
  <r>
    <s v="Rural"/>
    <x v="3"/>
    <s v="November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41.19999999999999"/>
    <n v="139.9"/>
    <n v="134.5"/>
    <n v="139.19999999999999"/>
    <s v="NA"/>
    <n v="130.30000000000001"/>
    <n v="132.1"/>
    <n v="129.1"/>
    <n v="118.2"/>
    <n v="126.9"/>
    <n v="133.69999999999999"/>
    <n v="123.5"/>
    <n v="126.1"/>
    <n v="133.6"/>
  </r>
  <r>
    <s v="Urban"/>
    <x v="3"/>
    <s v="November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44.30000000000001"/>
    <n v="129.6"/>
    <n v="122.1"/>
    <n v="128.5"/>
    <n v="129.1"/>
    <n v="116.2"/>
    <n v="124.7"/>
    <n v="122.1"/>
    <n v="113.4"/>
    <n v="121.7"/>
    <n v="132.1"/>
    <n v="121.3"/>
    <n v="121.3"/>
    <n v="128.5"/>
  </r>
  <r>
    <s v="Rural+Urban"/>
    <x v="3"/>
    <s v="November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42"/>
    <n v="135.80000000000001"/>
    <n v="129.30000000000001"/>
    <n v="135"/>
    <n v="129.1"/>
    <n v="125"/>
    <n v="128.6"/>
    <n v="126.4"/>
    <n v="115.7"/>
    <n v="124"/>
    <n v="132.80000000000001"/>
    <n v="122.6"/>
    <n v="123.8"/>
    <n v="131.19999999999999"/>
  </r>
  <r>
    <s v="Rural"/>
    <x v="3"/>
    <s v="December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42.4"/>
    <n v="140.4"/>
    <n v="135.19999999999999"/>
    <n v="139.69999999999999"/>
    <s v="NA"/>
    <n v="132"/>
    <n v="132.9"/>
    <n v="129.69999999999999"/>
    <n v="118.6"/>
    <n v="127.3"/>
    <n v="134.19999999999999"/>
    <n v="121.9"/>
    <n v="126.3"/>
    <n v="132.80000000000001"/>
  </r>
  <r>
    <s v="Urban"/>
    <x v="3"/>
    <s v="December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45"/>
    <n v="130"/>
    <n v="122.2"/>
    <n v="128.80000000000001"/>
    <n v="128.5"/>
    <n v="117.8"/>
    <n v="125"/>
    <n v="122.3"/>
    <n v="113.7"/>
    <n v="121.8"/>
    <n v="132.30000000000001"/>
    <n v="119.9"/>
    <n v="121.4"/>
    <n v="127.6"/>
  </r>
  <r>
    <s v="Rural+Urban"/>
    <x v="3"/>
    <s v="December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43.1"/>
    <n v="136.30000000000001"/>
    <n v="129.80000000000001"/>
    <n v="135.4"/>
    <n v="128.5"/>
    <n v="126.6"/>
    <n v="129.19999999999999"/>
    <n v="126.9"/>
    <n v="116"/>
    <n v="124.2"/>
    <n v="133.1"/>
    <n v="121.1"/>
    <n v="123.9"/>
    <n v="130.4"/>
  </r>
  <r>
    <s v="Rural"/>
    <x v="4"/>
    <s v="January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43.1"/>
    <n v="140.69999999999999"/>
    <n v="135.80000000000001"/>
    <n v="140"/>
    <s v="NA"/>
    <n v="132.1"/>
    <n v="133.19999999999999"/>
    <n v="129.9"/>
    <n v="119.1"/>
    <n v="127"/>
    <n v="134.6"/>
    <n v="122.3"/>
    <n v="126.6"/>
    <n v="132.4"/>
  </r>
  <r>
    <s v="Urban"/>
    <x v="4"/>
    <s v="January"/>
    <n v="132.19999999999999"/>
    <n v="138.9"/>
    <n v="132.6"/>
    <n v="133.1"/>
    <n v="114"/>
    <n v="129.6"/>
    <n v="118.7"/>
    <n v="155.1"/>
    <n v="117.3"/>
    <n v="144.9"/>
    <n v="123.2"/>
    <n v="141.6"/>
    <n v="132"/>
    <n v="145.6"/>
    <n v="130.19999999999999"/>
    <n v="122.3"/>
    <n v="129"/>
    <n v="129.6"/>
    <n v="118"/>
    <n v="125.1"/>
    <n v="122.6"/>
    <n v="115.2"/>
    <n v="122"/>
    <n v="132.4"/>
    <n v="120.9"/>
    <n v="122.1"/>
    <n v="127.8"/>
  </r>
  <r>
    <s v="Rural+Urban"/>
    <x v="4"/>
    <s v="January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43.80000000000001"/>
    <n v="136.6"/>
    <n v="130.19999999999999"/>
    <n v="135.6"/>
    <n v="129.6"/>
    <n v="126.8"/>
    <n v="129.4"/>
    <n v="127.1"/>
    <n v="117"/>
    <n v="124.2"/>
    <n v="133.30000000000001"/>
    <n v="121.7"/>
    <n v="124.4"/>
    <n v="130.30000000000001"/>
  </r>
  <r>
    <s v="Rural"/>
    <x v="4"/>
    <s v="February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43.69999999999999"/>
    <n v="140.9"/>
    <n v="135.80000000000001"/>
    <n v="140.19999999999999"/>
    <s v="NA"/>
    <n v="133.19999999999999"/>
    <n v="133.6"/>
    <n v="130.1"/>
    <n v="119.5"/>
    <n v="127.7"/>
    <n v="134.9"/>
    <n v="123.2"/>
    <n v="127"/>
    <n v="132.6"/>
  </r>
  <r>
    <s v="Urban"/>
    <x v="4"/>
    <s v="February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46.30000000000001"/>
    <n v="130.5"/>
    <n v="122.5"/>
    <n v="129.30000000000001"/>
    <n v="130.5"/>
    <n v="119.2"/>
    <n v="125.3"/>
    <n v="122.9"/>
    <n v="115.5"/>
    <n v="122.2"/>
    <n v="132.4"/>
    <n v="121.7"/>
    <n v="122.4"/>
    <n v="128.19999999999999"/>
  </r>
  <r>
    <s v="Rural+Urban"/>
    <x v="4"/>
    <s v="February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44.4"/>
    <n v="136.80000000000001"/>
    <n v="130.30000000000001"/>
    <n v="135.9"/>
    <n v="130.5"/>
    <n v="127.9"/>
    <n v="129.69999999999999"/>
    <n v="127.4"/>
    <n v="117.4"/>
    <n v="124.6"/>
    <n v="133.4"/>
    <n v="122.6"/>
    <n v="124.8"/>
    <n v="130.6"/>
  </r>
  <r>
    <s v="Rural"/>
    <x v="4"/>
    <s v="March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44.19999999999999"/>
    <n v="141.6"/>
    <n v="136.19999999999999"/>
    <n v="140.80000000000001"/>
    <s v="NA"/>
    <n v="134.19999999999999"/>
    <n v="134.1"/>
    <n v="130.6"/>
    <n v="119.8"/>
    <n v="128.30000000000001"/>
    <n v="135.19999999999999"/>
    <n v="123.3"/>
    <n v="127.4"/>
    <n v="132.80000000000001"/>
  </r>
  <r>
    <s v="Urban"/>
    <x v="4"/>
    <s v="March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47.5"/>
    <n v="130.80000000000001"/>
    <n v="122.8"/>
    <n v="129.6"/>
    <n v="131.1"/>
    <n v="120.8"/>
    <n v="125.6"/>
    <n v="123.1"/>
    <n v="115.6"/>
    <n v="122.4"/>
    <n v="132.80000000000001"/>
    <n v="121.7"/>
    <n v="122.6"/>
    <n v="128.69999999999999"/>
  </r>
  <r>
    <s v="Rural+Urban"/>
    <x v="4"/>
    <s v="March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45.1"/>
    <n v="137.30000000000001"/>
    <n v="130.6"/>
    <n v="136.4"/>
    <n v="131.1"/>
    <n v="129.1"/>
    <n v="130.1"/>
    <n v="127.8"/>
    <n v="117.6"/>
    <n v="125"/>
    <n v="133.80000000000001"/>
    <n v="122.6"/>
    <n v="125.1"/>
    <n v="130.9"/>
  </r>
  <r>
    <s v="Rural"/>
    <x v="4"/>
    <s v="April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44.4"/>
    <n v="142.4"/>
    <n v="136.80000000000001"/>
    <n v="141.6"/>
    <s v="NA"/>
    <n v="135"/>
    <n v="134.30000000000001"/>
    <n v="131"/>
    <n v="119.2"/>
    <n v="128.30000000000001"/>
    <n v="135.69999999999999"/>
    <n v="123.7"/>
    <n v="127.5"/>
    <n v="132.9"/>
  </r>
  <r>
    <s v="Urban"/>
    <x v="4"/>
    <s v="April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48"/>
    <n v="131.19999999999999"/>
    <n v="123"/>
    <n v="130"/>
    <n v="131.69999999999999"/>
    <n v="121.4"/>
    <n v="126"/>
    <n v="123.4"/>
    <n v="114.3"/>
    <n v="122.6"/>
    <n v="133.6"/>
    <n v="122.2"/>
    <n v="122.5"/>
    <n v="129.1"/>
  </r>
  <r>
    <s v="Rural+Urban"/>
    <x v="4"/>
    <s v="April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45.4"/>
    <n v="138"/>
    <n v="131.1"/>
    <n v="137"/>
    <n v="131.69999999999999"/>
    <n v="129.80000000000001"/>
    <n v="130.4"/>
    <n v="128.1"/>
    <n v="116.6"/>
    <n v="125.1"/>
    <n v="134.5"/>
    <n v="123.1"/>
    <n v="125.1"/>
    <n v="131.1"/>
  </r>
  <r>
    <s v="Rural"/>
    <x v="4"/>
    <s v="May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5.5"/>
    <n v="142.5"/>
    <n v="137.30000000000001"/>
    <n v="141.80000000000001"/>
    <s v="NA"/>
    <n v="135"/>
    <n v="134.9"/>
    <n v="131.4"/>
    <n v="119.4"/>
    <n v="129.4"/>
    <n v="136.30000000000001"/>
    <n v="123.7"/>
    <n v="127.9"/>
    <n v="133.30000000000001"/>
  </r>
  <r>
    <s v="Urban"/>
    <x v="4"/>
    <s v="May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48.30000000000001"/>
    <n v="131.5"/>
    <n v="123.2"/>
    <n v="130.19999999999999"/>
    <n v="132.1"/>
    <n v="120.1"/>
    <n v="126.5"/>
    <n v="123.6"/>
    <n v="114.3"/>
    <n v="122.8"/>
    <n v="133.80000000000001"/>
    <n v="122"/>
    <n v="122.6"/>
    <n v="129.30000000000001"/>
  </r>
  <r>
    <s v="Rural+Urban"/>
    <x v="4"/>
    <s v="May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46.19999999999999"/>
    <n v="138.19999999999999"/>
    <n v="131.4"/>
    <n v="137.19999999999999"/>
    <n v="132.1"/>
    <n v="129.4"/>
    <n v="130.9"/>
    <n v="128.4"/>
    <n v="116.7"/>
    <n v="125.7"/>
    <n v="134.80000000000001"/>
    <n v="123"/>
    <n v="125.3"/>
    <n v="131.4"/>
  </r>
  <r>
    <s v="Rural"/>
    <x v="4"/>
    <s v="June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45.80000000000001"/>
    <n v="143.1"/>
    <n v="137.69999999999999"/>
    <n v="142.30000000000001"/>
    <s v="NA"/>
    <n v="134.80000000000001"/>
    <n v="135.19999999999999"/>
    <n v="131.30000000000001"/>
    <n v="119.4"/>
    <n v="129.80000000000001"/>
    <n v="136.9"/>
    <n v="124.1"/>
    <n v="128.1"/>
    <n v="133.9"/>
  </r>
  <r>
    <s v="Urban"/>
    <x v="4"/>
    <s v="June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48.6"/>
    <n v="131.5"/>
    <n v="123.2"/>
    <n v="130.19999999999999"/>
    <n v="131.4"/>
    <n v="119"/>
    <n v="126.8"/>
    <n v="123.8"/>
    <n v="113.9"/>
    <n v="122.9"/>
    <n v="134.30000000000001"/>
    <n v="122.5"/>
    <n v="122.7"/>
    <n v="129.9"/>
  </r>
  <r>
    <s v="Rural+Urban"/>
    <x v="4"/>
    <s v="June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46.5"/>
    <n v="138.5"/>
    <n v="131.69999999999999"/>
    <n v="137.5"/>
    <n v="131.4"/>
    <n v="128.80000000000001"/>
    <n v="131.19999999999999"/>
    <n v="128.5"/>
    <n v="116.5"/>
    <n v="125.9"/>
    <n v="135.4"/>
    <n v="123.4"/>
    <n v="125.5"/>
    <n v="132"/>
  </r>
  <r>
    <s v="Rural"/>
    <x v="4"/>
    <s v="July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47.4"/>
    <n v="144.30000000000001"/>
    <n v="138.1"/>
    <n v="143.5"/>
    <s v="NA"/>
    <n v="135.30000000000001"/>
    <n v="136.1"/>
    <n v="132.1"/>
    <n v="119.1"/>
    <n v="130.6"/>
    <n v="138.6"/>
    <n v="124.4"/>
    <n v="128.6"/>
    <n v="136.19999999999999"/>
  </r>
  <r>
    <s v="Urban"/>
    <x v="4"/>
    <s v="July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50.5"/>
    <n v="131.6"/>
    <n v="123.7"/>
    <n v="130.4"/>
    <n v="132.6"/>
    <n v="119.7"/>
    <n v="127.2"/>
    <n v="125"/>
    <n v="113.2"/>
    <n v="123.5"/>
    <n v="135.5"/>
    <n v="122.4"/>
    <n v="123"/>
    <n v="131.80000000000001"/>
  </r>
  <r>
    <s v="Rural+Urban"/>
    <x v="4"/>
    <s v="July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48.19999999999999"/>
    <n v="139.30000000000001"/>
    <n v="132.1"/>
    <n v="138.30000000000001"/>
    <n v="132.6"/>
    <n v="129.4"/>
    <n v="131.9"/>
    <n v="129.4"/>
    <n v="116"/>
    <n v="126.6"/>
    <n v="136.80000000000001"/>
    <n v="123.6"/>
    <n v="125.9"/>
    <n v="134.19999999999999"/>
  </r>
  <r>
    <s v="Rural"/>
    <x v="4"/>
    <s v="August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49"/>
    <n v="145.30000000000001"/>
    <n v="139.19999999999999"/>
    <n v="144.5"/>
    <s v="NA"/>
    <n v="136.4"/>
    <n v="137.30000000000001"/>
    <n v="133"/>
    <n v="120.3"/>
    <n v="131.5"/>
    <n v="140.19999999999999"/>
    <n v="125.4"/>
    <n v="129.69999999999999"/>
    <n v="137.80000000000001"/>
  </r>
  <r>
    <s v="Urban"/>
    <x v="4"/>
    <s v="August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52.1"/>
    <n v="132.69999999999999"/>
    <n v="124.3"/>
    <n v="131.4"/>
    <n v="134.4"/>
    <n v="118.9"/>
    <n v="127.7"/>
    <n v="125.7"/>
    <n v="114.6"/>
    <n v="124.1"/>
    <n v="135.69999999999999"/>
    <n v="123.3"/>
    <n v="123.8"/>
    <n v="132.69999999999999"/>
  </r>
  <r>
    <s v="Rural+Urban"/>
    <x v="4"/>
    <s v="August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49.80000000000001"/>
    <n v="140.30000000000001"/>
    <n v="133"/>
    <n v="139.30000000000001"/>
    <n v="134.4"/>
    <n v="129.80000000000001"/>
    <n v="132.80000000000001"/>
    <n v="130.19999999999999"/>
    <n v="117.3"/>
    <n v="127.3"/>
    <n v="137.6"/>
    <n v="124.5"/>
    <n v="126.8"/>
    <n v="135.4"/>
  </r>
  <r>
    <s v="Rural"/>
    <x v="4"/>
    <s v="September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9.80000000000001"/>
    <n v="146.1"/>
    <n v="139.69999999999999"/>
    <n v="145.19999999999999"/>
    <s v="NA"/>
    <n v="137.4"/>
    <n v="137.9"/>
    <n v="133.4"/>
    <n v="121.2"/>
    <n v="132.30000000000001"/>
    <n v="139.6"/>
    <n v="126.7"/>
    <n v="130.30000000000001"/>
    <n v="137.6"/>
  </r>
  <r>
    <s v="Urban"/>
    <x v="4"/>
    <s v="September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53.6"/>
    <n v="133.30000000000001"/>
    <n v="124.6"/>
    <n v="132"/>
    <n v="135.69999999999999"/>
    <n v="120.6"/>
    <n v="128.1"/>
    <n v="126.1"/>
    <n v="115.7"/>
    <n v="124.5"/>
    <n v="135.9"/>
    <n v="124.4"/>
    <n v="124.5"/>
    <n v="132.4"/>
  </r>
  <r>
    <s v="Rural+Urban"/>
    <x v="4"/>
    <s v="September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50.80000000000001"/>
    <n v="141.1"/>
    <n v="133.4"/>
    <n v="140"/>
    <n v="135.69999999999999"/>
    <n v="131"/>
    <n v="133.30000000000001"/>
    <n v="130.6"/>
    <n v="118.3"/>
    <n v="127.9"/>
    <n v="137.4"/>
    <n v="125.7"/>
    <n v="127.5"/>
    <n v="135.19999999999999"/>
  </r>
  <r>
    <s v="Rural"/>
    <x v="4"/>
    <s v="October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50.5"/>
    <n v="147.19999999999999"/>
    <n v="140.6"/>
    <n v="146.19999999999999"/>
    <s v="NA"/>
    <n v="138.1"/>
    <n v="138.4"/>
    <n v="134.19999999999999"/>
    <n v="121"/>
    <n v="133"/>
    <n v="140.1"/>
    <n v="127.4"/>
    <n v="130.69999999999999"/>
    <n v="138.30000000000001"/>
  </r>
  <r>
    <s v="Urban"/>
    <x v="4"/>
    <s v="October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54.6"/>
    <n v="134"/>
    <n v="124.9"/>
    <n v="132.6"/>
    <n v="137.30000000000001"/>
    <n v="122.6"/>
    <n v="128.30000000000001"/>
    <n v="126.6"/>
    <n v="115"/>
    <n v="124.8"/>
    <n v="136.30000000000001"/>
    <n v="124.6"/>
    <n v="124.5"/>
    <n v="133.5"/>
  </r>
  <r>
    <s v="Rural+Urban"/>
    <x v="4"/>
    <s v="October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51.6"/>
    <n v="142"/>
    <n v="134.1"/>
    <n v="140.80000000000001"/>
    <n v="137.30000000000001"/>
    <n v="132.19999999999999"/>
    <n v="133.6"/>
    <n v="131.30000000000001"/>
    <n v="117.8"/>
    <n v="128.4"/>
    <n v="137.9"/>
    <n v="126.2"/>
    <n v="127.7"/>
    <n v="136.1"/>
  </r>
  <r>
    <s v="Rural"/>
    <x v="4"/>
    <s v="November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52.1"/>
    <n v="148.19999999999999"/>
    <n v="141.5"/>
    <n v="147.30000000000001"/>
    <s v="NA"/>
    <n v="141.1"/>
    <n v="139.4"/>
    <n v="135.80000000000001"/>
    <n v="121.6"/>
    <n v="133.69999999999999"/>
    <n v="141.5"/>
    <n v="128.1"/>
    <n v="131.69999999999999"/>
    <n v="140"/>
  </r>
  <r>
    <s v="Urban"/>
    <x v="4"/>
    <s v="November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56.19999999999999"/>
    <n v="135"/>
    <n v="125.4"/>
    <n v="133.5"/>
    <n v="138.6"/>
    <n v="125.7"/>
    <n v="128.80000000000001"/>
    <n v="127.4"/>
    <n v="115.3"/>
    <n v="125.1"/>
    <n v="136.6"/>
    <n v="124.9"/>
    <n v="124.9"/>
    <n v="134.80000000000001"/>
  </r>
  <r>
    <s v="Rural+Urban"/>
    <x v="4"/>
    <s v="November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53.19999999999999"/>
    <n v="143"/>
    <n v="134.80000000000001"/>
    <n v="141.80000000000001"/>
    <n v="138.6"/>
    <n v="135.30000000000001"/>
    <n v="134.4"/>
    <n v="132.6"/>
    <n v="118.3"/>
    <n v="128.9"/>
    <n v="138.6"/>
    <n v="126.8"/>
    <n v="128.4"/>
    <n v="137.6"/>
  </r>
  <r>
    <s v="Rural"/>
    <x v="4"/>
    <s v="December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53.19999999999999"/>
    <n v="148"/>
    <n v="141.9"/>
    <n v="147.19999999999999"/>
    <s v="NA"/>
    <n v="142.6"/>
    <n v="139.5"/>
    <n v="136.1"/>
    <n v="122"/>
    <n v="133.4"/>
    <n v="141.1"/>
    <n v="127.8"/>
    <n v="131.9"/>
    <n v="139.80000000000001"/>
  </r>
  <r>
    <s v="Urban"/>
    <x v="4"/>
    <s v="December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57"/>
    <n v="135.6"/>
    <n v="125.6"/>
    <n v="134"/>
    <n v="139.1"/>
    <n v="126.8"/>
    <n v="129.30000000000001"/>
    <n v="128.19999999999999"/>
    <n v="115.3"/>
    <n v="125.6"/>
    <n v="136.69999999999999"/>
    <n v="124.6"/>
    <n v="125.1"/>
    <n v="134.1"/>
  </r>
  <r>
    <s v="Rural+Urban"/>
    <x v="4"/>
    <s v="December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54.19999999999999"/>
    <n v="143.1"/>
    <n v="135.1"/>
    <n v="142"/>
    <n v="139.1"/>
    <n v="136.6"/>
    <n v="134.69999999999999"/>
    <n v="133.1"/>
    <n v="118.5"/>
    <n v="129"/>
    <n v="138.5"/>
    <n v="126.5"/>
    <n v="128.6"/>
    <n v="137.19999999999999"/>
  </r>
  <r>
    <s v="Rural"/>
    <x v="5"/>
    <s v="January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53.6"/>
    <n v="148.30000000000001"/>
    <n v="142.30000000000001"/>
    <n v="147.5"/>
    <s v="NA"/>
    <n v="142.30000000000001"/>
    <n v="139.80000000000001"/>
    <n v="136"/>
    <n v="122.7"/>
    <n v="134.30000000000001"/>
    <n v="141.6"/>
    <n v="128.6"/>
    <n v="132.30000000000001"/>
    <n v="139.30000000000001"/>
  </r>
  <r>
    <s v="Urban"/>
    <x v="5"/>
    <s v="January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57.69999999999999"/>
    <n v="136"/>
    <n v="125.9"/>
    <n v="134.4"/>
    <n v="140.4"/>
    <n v="127.3"/>
    <n v="129.5"/>
    <n v="129"/>
    <n v="116.3"/>
    <n v="126.2"/>
    <n v="137.1"/>
    <n v="125.5"/>
    <n v="125.8"/>
    <n v="134.1"/>
  </r>
  <r>
    <s v="Rural+Urban"/>
    <x v="5"/>
    <s v="January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54.69999999999999"/>
    <n v="143.5"/>
    <n v="135.5"/>
    <n v="142.30000000000001"/>
    <n v="140.4"/>
    <n v="136.6"/>
    <n v="134.9"/>
    <n v="133.30000000000001"/>
    <n v="119.3"/>
    <n v="129.69999999999999"/>
    <n v="139"/>
    <n v="127.3"/>
    <n v="129.1"/>
    <n v="136.9"/>
  </r>
  <r>
    <s v="Rural"/>
    <x v="5"/>
    <s v="February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53.30000000000001"/>
    <n v="148.69999999999999"/>
    <n v="142.4"/>
    <n v="147.80000000000001"/>
    <s v="NA"/>
    <n v="142.4"/>
    <n v="139.9"/>
    <n v="136.19999999999999"/>
    <n v="123.3"/>
    <n v="134.30000000000001"/>
    <n v="141.5"/>
    <n v="128.80000000000001"/>
    <n v="132.5"/>
    <n v="138.5"/>
  </r>
  <r>
    <s v="Urban"/>
    <x v="5"/>
    <s v="February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59.30000000000001"/>
    <n v="136.30000000000001"/>
    <n v="126.1"/>
    <n v="134.69999999999999"/>
    <n v="141.30000000000001"/>
    <n v="127.3"/>
    <n v="129.9"/>
    <n v="129.80000000000001"/>
    <n v="117.4"/>
    <n v="126.5"/>
    <n v="137.19999999999999"/>
    <n v="126.2"/>
    <n v="126.5"/>
    <n v="134"/>
  </r>
  <r>
    <s v="Rural+Urban"/>
    <x v="5"/>
    <s v="February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54.9"/>
    <n v="143.80000000000001"/>
    <n v="135.6"/>
    <n v="142.6"/>
    <n v="141.30000000000001"/>
    <n v="136.69999999999999"/>
    <n v="135.19999999999999"/>
    <n v="133.80000000000001"/>
    <n v="120.2"/>
    <n v="129.9"/>
    <n v="139"/>
    <n v="127.7"/>
    <n v="129.6"/>
    <n v="136.4"/>
  </r>
  <r>
    <s v="Rural"/>
    <x v="5"/>
    <s v="March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55.1"/>
    <n v="149.19999999999999"/>
    <n v="143"/>
    <n v="148.30000000000001"/>
    <s v="NA"/>
    <n v="142.6"/>
    <n v="139.9"/>
    <n v="136.69999999999999"/>
    <n v="124.6"/>
    <n v="135.1"/>
    <n v="142.69999999999999"/>
    <n v="129.30000000000001"/>
    <n v="133.30000000000001"/>
    <n v="138.69999999999999"/>
  </r>
  <r>
    <s v="Urban"/>
    <x v="5"/>
    <s v="March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59.69999999999999"/>
    <n v="136.69999999999999"/>
    <n v="126.7"/>
    <n v="135.19999999999999"/>
    <n v="142"/>
    <n v="126.4"/>
    <n v="130.80000000000001"/>
    <n v="130.5"/>
    <n v="117.8"/>
    <n v="126.8"/>
    <n v="137.80000000000001"/>
    <n v="126.7"/>
    <n v="127.1"/>
    <n v="134"/>
  </r>
  <r>
    <s v="Rural+Urban"/>
    <x v="5"/>
    <s v="March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56.30000000000001"/>
    <n v="144.30000000000001"/>
    <n v="136.19999999999999"/>
    <n v="143.1"/>
    <n v="142"/>
    <n v="136.5"/>
    <n v="135.6"/>
    <n v="134.30000000000001"/>
    <n v="121"/>
    <n v="130.4"/>
    <n v="139.80000000000001"/>
    <n v="128.19999999999999"/>
    <n v="130.30000000000001"/>
    <n v="136.5"/>
  </r>
  <r>
    <s v="Rural"/>
    <x v="5"/>
    <s v="April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56.1"/>
    <n v="150.1"/>
    <n v="143.30000000000001"/>
    <n v="149.1"/>
    <s v="NA"/>
    <n v="143.80000000000001"/>
    <n v="140.9"/>
    <n v="137.6"/>
    <n v="125.3"/>
    <n v="136"/>
    <n v="143.69999999999999"/>
    <n v="130.4"/>
    <n v="134.19999999999999"/>
    <n v="139.1"/>
  </r>
  <r>
    <s v="Urban"/>
    <x v="5"/>
    <s v="April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59.19999999999999"/>
    <n v="137.80000000000001"/>
    <n v="127.4"/>
    <n v="136.19999999999999"/>
    <n v="142.9"/>
    <n v="124.6"/>
    <n v="131.80000000000001"/>
    <n v="131.30000000000001"/>
    <n v="118.9"/>
    <n v="127.6"/>
    <n v="139.69999999999999"/>
    <n v="127.6"/>
    <n v="128.19999999999999"/>
    <n v="134.80000000000001"/>
  </r>
  <r>
    <s v="Rural+Urban"/>
    <x v="5"/>
    <s v="April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56.9"/>
    <n v="145.30000000000001"/>
    <n v="136.69999999999999"/>
    <n v="144"/>
    <n v="142.9"/>
    <n v="136.5"/>
    <n v="136.6"/>
    <n v="135.19999999999999"/>
    <n v="121.9"/>
    <n v="131.30000000000001"/>
    <n v="141.4"/>
    <n v="129.19999999999999"/>
    <n v="131.30000000000001"/>
    <n v="137.1"/>
  </r>
  <r>
    <s v="Rural"/>
    <x v="5"/>
    <s v="May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57"/>
    <n v="150.80000000000001"/>
    <n v="144.1"/>
    <n v="149.80000000000001"/>
    <s v="NA"/>
    <n v="144.30000000000001"/>
    <n v="141.80000000000001"/>
    <n v="138.4"/>
    <n v="126.4"/>
    <n v="136.80000000000001"/>
    <n v="144.4"/>
    <n v="131.19999999999999"/>
    <n v="135.1"/>
    <n v="139.80000000000001"/>
  </r>
  <r>
    <s v="Urban"/>
    <x v="5"/>
    <s v="May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60.30000000000001"/>
    <n v="138.6"/>
    <n v="127.9"/>
    <n v="137"/>
    <n v="143.19999999999999"/>
    <n v="124.7"/>
    <n v="132.5"/>
    <n v="132"/>
    <n v="119.8"/>
    <n v="128"/>
    <n v="140.4"/>
    <n v="128.1"/>
    <n v="128.9"/>
    <n v="135.4"/>
  </r>
  <r>
    <s v="Rural+Urban"/>
    <x v="5"/>
    <s v="May"/>
    <n v="136.6"/>
    <n v="146.6"/>
    <n v="133.6"/>
    <n v="142.1"/>
    <n v="121"/>
    <n v="154.6"/>
    <n v="135.6"/>
    <n v="122.3"/>
    <n v="109.6"/>
    <n v="138.1"/>
    <n v="129.9"/>
    <n v="151.69999999999999"/>
    <n v="138.1"/>
    <n v="157.9"/>
    <n v="146"/>
    <n v="137.4"/>
    <n v="144.69999999999999"/>
    <n v="143.19999999999999"/>
    <n v="136.9"/>
    <n v="137.4"/>
    <n v="136"/>
    <n v="122.9"/>
    <n v="131.80000000000001"/>
    <n v="142.1"/>
    <n v="129.9"/>
    <n v="132.1"/>
    <n v="137.80000000000001"/>
  </r>
  <r>
    <s v="Rural"/>
    <x v="5"/>
    <s v="June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57.30000000000001"/>
    <n v="151.30000000000001"/>
    <n v="144.69999999999999"/>
    <n v="150.30000000000001"/>
    <s v="NA"/>
    <n v="145.1"/>
    <n v="142.19999999999999"/>
    <n v="138.4"/>
    <n v="127.4"/>
    <n v="137.80000000000001"/>
    <n v="145.1"/>
    <n v="131.4"/>
    <n v="135.6"/>
    <n v="140.5"/>
  </r>
  <r>
    <s v="Urban"/>
    <x v="5"/>
    <s v="June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61"/>
    <n v="138.9"/>
    <n v="128.69999999999999"/>
    <n v="137.4"/>
    <n v="142.5"/>
    <n v="126.5"/>
    <n v="133.1"/>
    <n v="132.6"/>
    <n v="120.4"/>
    <n v="128.5"/>
    <n v="141.19999999999999"/>
    <n v="128.19999999999999"/>
    <n v="129.5"/>
    <n v="136.19999999999999"/>
  </r>
  <r>
    <s v="Rural+Urban"/>
    <x v="5"/>
    <s v="June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58.30000000000001"/>
    <n v="146.4"/>
    <n v="138.1"/>
    <n v="145.19999999999999"/>
    <n v="142.5"/>
    <n v="138.1"/>
    <n v="137.9"/>
    <n v="136.19999999999999"/>
    <n v="123.7"/>
    <n v="132.6"/>
    <n v="142.80000000000001"/>
    <n v="130.1"/>
    <n v="132.6"/>
    <n v="138.5"/>
  </r>
  <r>
    <s v="Rural"/>
    <x v="5"/>
    <s v="July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6.1"/>
    <n v="151.5"/>
    <n v="145.1"/>
    <n v="150.6"/>
    <s v="NA"/>
    <n v="146.80000000000001"/>
    <n v="143.1"/>
    <n v="139"/>
    <n v="127.5"/>
    <n v="138.4"/>
    <n v="145.80000000000001"/>
    <n v="131.4"/>
    <n v="136"/>
    <n v="141.80000000000001"/>
  </r>
  <r>
    <s v="Urban"/>
    <x v="5"/>
    <s v="July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61.4"/>
    <n v="139.6"/>
    <n v="128.9"/>
    <n v="137.9"/>
    <n v="143.6"/>
    <n v="128.1"/>
    <n v="133.6"/>
    <n v="133.6"/>
    <n v="120.1"/>
    <n v="129"/>
    <n v="144"/>
    <n v="128.19999999999999"/>
    <n v="130.19999999999999"/>
    <n v="137.5"/>
  </r>
  <r>
    <s v="Rural+Urban"/>
    <x v="5"/>
    <s v="July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57.5"/>
    <n v="146.80000000000001"/>
    <n v="138.4"/>
    <n v="145.6"/>
    <n v="143.6"/>
    <n v="139.69999999999999"/>
    <n v="138.6"/>
    <n v="137"/>
    <n v="123.6"/>
    <n v="133.1"/>
    <n v="144.69999999999999"/>
    <n v="130.1"/>
    <n v="133.19999999999999"/>
    <n v="139.80000000000001"/>
  </r>
  <r>
    <s v="Rural"/>
    <x v="5"/>
    <s v="August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56.4"/>
    <n v="152.1"/>
    <n v="145.80000000000001"/>
    <n v="151.30000000000001"/>
    <s v="NA"/>
    <n v="147.69999999999999"/>
    <n v="143.80000000000001"/>
    <n v="139.4"/>
    <n v="128.30000000000001"/>
    <n v="138.6"/>
    <n v="146.9"/>
    <n v="131.30000000000001"/>
    <n v="136.6"/>
    <n v="142.5"/>
  </r>
  <r>
    <s v="Urban"/>
    <x v="5"/>
    <s v="August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62.1"/>
    <n v="140"/>
    <n v="129"/>
    <n v="138.30000000000001"/>
    <n v="144.6"/>
    <n v="129.80000000000001"/>
    <n v="134.4"/>
    <n v="134.9"/>
    <n v="120.7"/>
    <n v="129.80000000000001"/>
    <n v="145.30000000000001"/>
    <n v="128.30000000000001"/>
    <n v="131"/>
    <n v="138"/>
  </r>
  <r>
    <s v="Rural+Urban"/>
    <x v="5"/>
    <s v="August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57.9"/>
    <n v="147.30000000000001"/>
    <n v="138.80000000000001"/>
    <n v="146.1"/>
    <n v="144.6"/>
    <n v="140.9"/>
    <n v="139.4"/>
    <n v="137.69999999999999"/>
    <n v="124.3"/>
    <n v="133.6"/>
    <n v="146"/>
    <n v="130.1"/>
    <n v="133.9"/>
    <n v="140.4"/>
  </r>
  <r>
    <s v="Rural"/>
    <x v="5"/>
    <s v="September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57.69999999999999"/>
    <n v="152.1"/>
    <n v="146.1"/>
    <n v="151.30000000000001"/>
    <s v="NA"/>
    <n v="149"/>
    <n v="144"/>
    <n v="140"/>
    <n v="129.9"/>
    <n v="140"/>
    <n v="147.6"/>
    <n v="132"/>
    <n v="137.4"/>
    <n v="142.1"/>
  </r>
  <r>
    <s v="Urban"/>
    <x v="5"/>
    <s v="September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63.30000000000001"/>
    <n v="140.80000000000001"/>
    <n v="129.30000000000001"/>
    <n v="139.1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s v="Rural+Urban"/>
    <x v="5"/>
    <s v="September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59.19999999999999"/>
    <n v="147.69999999999999"/>
    <n v="139.1"/>
    <n v="146.5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s v="Rural"/>
    <x v="5"/>
    <s v="October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59.6"/>
    <n v="150.69999999999999"/>
    <n v="144.5"/>
    <n v="149.80000000000001"/>
    <s v="NA"/>
    <n v="149.69999999999999"/>
    <n v="147.5"/>
    <n v="144.80000000000001"/>
    <n v="130.80000000000001"/>
    <n v="140.1"/>
    <n v="148"/>
    <n v="134.4"/>
    <n v="139.80000000000001"/>
    <n v="142.19999999999999"/>
  </r>
  <r>
    <s v="Urban"/>
    <x v="5"/>
    <s v="October"/>
    <n v="137.6"/>
    <n v="144.9"/>
    <n v="133.5"/>
    <n v="141.5"/>
    <n v="118"/>
    <n v="139.5"/>
    <n v="153"/>
    <n v="113.2"/>
    <n v="112.8"/>
    <n v="141.1"/>
    <n v="127.6"/>
    <n v="152"/>
    <n v="139.4"/>
    <n v="164"/>
    <n v="141.5"/>
    <n v="129.80000000000001"/>
    <n v="139.69999999999999"/>
    <n v="146.30000000000001"/>
    <n v="133.4"/>
    <n v="135.1"/>
    <n v="136.19999999999999"/>
    <n v="123.3"/>
    <n v="130.69999999999999"/>
    <n v="145.5"/>
    <n v="130.4"/>
    <n v="132.5"/>
    <n v="138.9"/>
  </r>
  <r>
    <s v="Rural+Urban"/>
    <x v="5"/>
    <s v="October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62.6"/>
    <n v="148"/>
    <n v="139.19999999999999"/>
    <n v="146.80000000000001"/>
    <n v="146.9"/>
    <n v="145.30000000000001"/>
    <n v="142.19999999999999"/>
    <n v="142.1"/>
    <n v="125.5"/>
    <n v="136.5"/>
    <n v="147.80000000000001"/>
    <n v="132"/>
    <n v="136.30000000000001"/>
    <n v="140.80000000000001"/>
  </r>
  <r>
    <s v="Rural"/>
    <x v="5"/>
    <s v="November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61.9"/>
    <n v="151.69999999999999"/>
    <n v="145.5"/>
    <n v="150.80000000000001"/>
    <s v="NA"/>
    <n v="150.30000000000001"/>
    <n v="148"/>
    <n v="145.4"/>
    <n v="130.30000000000001"/>
    <n v="143.1"/>
    <n v="150.19999999999999"/>
    <n v="133.1"/>
    <n v="140.1"/>
    <n v="142.4"/>
  </r>
  <r>
    <s v="Urban"/>
    <x v="5"/>
    <s v="November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64.4"/>
    <n v="142.4"/>
    <n v="130.19999999999999"/>
    <n v="140.5"/>
    <n v="146.9"/>
    <n v="136.69999999999999"/>
    <n v="135.80000000000001"/>
    <n v="136.80000000000001"/>
    <n v="121.2"/>
    <n v="131.30000000000001"/>
    <n v="146.1"/>
    <n v="130.5"/>
    <n v="132.19999999999999"/>
    <n v="139"/>
  </r>
  <r>
    <s v="Rural+Urban"/>
    <x v="5"/>
    <s v="November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62.6"/>
    <n v="148"/>
    <n v="139.1"/>
    <n v="146.69999999999999"/>
    <n v="146.9"/>
    <n v="145.1"/>
    <n v="142.19999999999999"/>
    <n v="142.1"/>
    <n v="125.5"/>
    <n v="136.5"/>
    <n v="147.80000000000001"/>
    <n v="132"/>
    <n v="136.30000000000001"/>
    <n v="140.80000000000001"/>
  </r>
  <r>
    <s v="Rural"/>
    <x v="5"/>
    <s v="December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62.4"/>
    <n v="151.6"/>
    <n v="145.9"/>
    <n v="150.80000000000001"/>
    <s v="NA"/>
    <n v="149"/>
    <n v="149.5"/>
    <n v="149.6"/>
    <n v="128.9"/>
    <n v="143.30000000000001"/>
    <n v="155.1"/>
    <n v="133.19999999999999"/>
    <n v="141.6"/>
    <n v="141.9"/>
  </r>
  <r>
    <s v="Urban"/>
    <x v="5"/>
    <s v="December"/>
    <n v="138.5"/>
    <n v="147.80000000000001"/>
    <n v="141.1"/>
    <n v="141.6"/>
    <n v="118.1"/>
    <n v="138.5"/>
    <n v="132.4"/>
    <n v="117.5"/>
    <n v="111"/>
    <n v="141.5"/>
    <n v="128.1"/>
    <n v="152.9"/>
    <n v="137.6"/>
    <n v="164.6"/>
    <n v="142.69999999999999"/>
    <n v="130.30000000000001"/>
    <n v="140.80000000000001"/>
    <n v="146.5"/>
    <n v="132.4"/>
    <n v="136.19999999999999"/>
    <n v="137.30000000000001"/>
    <n v="118.8"/>
    <n v="131.69999999999999"/>
    <n v="146.5"/>
    <n v="130.80000000000001"/>
    <n v="131.69999999999999"/>
    <n v="138"/>
  </r>
  <r>
    <s v="Rural+Urban"/>
    <x v="5"/>
    <s v="December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63"/>
    <n v="148.1"/>
    <n v="139.4"/>
    <n v="146.80000000000001"/>
    <n v="146.5"/>
    <n v="142.69999999999999"/>
    <n v="143.19999999999999"/>
    <n v="144.9"/>
    <n v="123.6"/>
    <n v="136.80000000000001"/>
    <n v="150.1"/>
    <n v="132.19999999999999"/>
    <n v="136.80000000000001"/>
    <n v="140.1"/>
  </r>
  <r>
    <s v="Rural"/>
    <x v="6"/>
    <s v="January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62.69999999999999"/>
    <n v="150.6"/>
    <n v="145.1"/>
    <n v="149.9"/>
    <s v="NA"/>
    <n v="146.19999999999999"/>
    <n v="150.1"/>
    <n v="149.6"/>
    <n v="128.6"/>
    <n v="142.9"/>
    <n v="155.19999999999999"/>
    <n v="133.5"/>
    <n v="141.69999999999999"/>
    <n v="141"/>
  </r>
  <r>
    <s v="Urban"/>
    <x v="6"/>
    <s v="January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64.7"/>
    <n v="143"/>
    <n v="130.4"/>
    <n v="141.1"/>
    <n v="147.69999999999999"/>
    <n v="128.6"/>
    <n v="136.30000000000001"/>
    <n v="137.80000000000001"/>
    <n v="118.6"/>
    <n v="131.9"/>
    <n v="146.6"/>
    <n v="131.69999999999999"/>
    <n v="131.80000000000001"/>
    <n v="138"/>
  </r>
  <r>
    <s v="Rural+Urban"/>
    <x v="6"/>
    <s v="January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63.19999999999999"/>
    <n v="147.6"/>
    <n v="139"/>
    <n v="146.4"/>
    <n v="147.69999999999999"/>
    <n v="139.5"/>
    <n v="143.6"/>
    <n v="145.1"/>
    <n v="123.3"/>
    <n v="136.69999999999999"/>
    <n v="150.19999999999999"/>
    <n v="132.80000000000001"/>
    <n v="136.9"/>
    <n v="139.6"/>
  </r>
  <r>
    <s v="Rural"/>
    <x v="6"/>
    <s v="February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62.80000000000001"/>
    <n v="150.5"/>
    <n v="146.1"/>
    <n v="149.9"/>
    <s v="NA"/>
    <n v="145.30000000000001"/>
    <n v="150.1"/>
    <n v="149.9"/>
    <n v="129.19999999999999"/>
    <n v="143.4"/>
    <n v="155.5"/>
    <n v="134.9"/>
    <n v="142.19999999999999"/>
    <n v="141"/>
  </r>
  <r>
    <s v="Urban"/>
    <x v="6"/>
    <s v="February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64.9"/>
    <n v="143.30000000000001"/>
    <n v="130.80000000000001"/>
    <n v="141.4"/>
    <n v="148.5"/>
    <n v="127.1"/>
    <n v="136.6"/>
    <n v="138.5"/>
    <n v="119.2"/>
    <n v="132.19999999999999"/>
    <n v="146.6"/>
    <n v="133"/>
    <n v="132.4"/>
    <n v="138.6"/>
  </r>
  <r>
    <s v="Rural+Urban"/>
    <x v="6"/>
    <s v="February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63.4"/>
    <n v="147.69999999999999"/>
    <n v="139.69999999999999"/>
    <n v="146.5"/>
    <n v="148.5"/>
    <n v="138.4"/>
    <n v="143.69999999999999"/>
    <n v="145.6"/>
    <n v="123.9"/>
    <n v="137.1"/>
    <n v="150.30000000000001"/>
    <n v="134.1"/>
    <n v="137.4"/>
    <n v="139.9"/>
  </r>
  <r>
    <s v="Rural"/>
    <x v="6"/>
    <s v="March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62.9"/>
    <n v="150.80000000000001"/>
    <n v="146.1"/>
    <n v="150.1"/>
    <s v="NA"/>
    <n v="146.4"/>
    <n v="150"/>
    <n v="150.4"/>
    <n v="129.9"/>
    <n v="143.80000000000001"/>
    <n v="155.5"/>
    <n v="134"/>
    <n v="142.4"/>
    <n v="141.19999999999999"/>
  </r>
  <r>
    <s v="Urban"/>
    <x v="6"/>
    <s v="March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65.3"/>
    <n v="143.5"/>
    <n v="131.19999999999999"/>
    <n v="141.6"/>
    <n v="149"/>
    <n v="128.80000000000001"/>
    <n v="136.80000000000001"/>
    <n v="139.19999999999999"/>
    <n v="119.9"/>
    <n v="133"/>
    <n v="146.69999999999999"/>
    <n v="132.5"/>
    <n v="132.80000000000001"/>
    <n v="139.5"/>
  </r>
  <r>
    <s v="Rural+Urban"/>
    <x v="6"/>
    <s v="March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63.5"/>
    <n v="147.9"/>
    <n v="139.9"/>
    <n v="146.69999999999999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s v="Rural"/>
    <x v="6"/>
    <s v="May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63.30000000000001"/>
    <n v="151.30000000000001"/>
    <n v="146.6"/>
    <n v="150.69999999999999"/>
    <s v="NA"/>
    <n v="146.9"/>
    <n v="149.5"/>
    <n v="151.30000000000001"/>
    <n v="130.19999999999999"/>
    <n v="145.9"/>
    <n v="156.69999999999999"/>
    <n v="133.9"/>
    <n v="142.9"/>
    <n v="142.4"/>
  </r>
  <r>
    <s v="Urban"/>
    <x v="6"/>
    <s v="May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66.2"/>
    <n v="144"/>
    <n v="131.69999999999999"/>
    <n v="142.19999999999999"/>
    <n v="150.1"/>
    <n v="129.4"/>
    <n v="137.19999999999999"/>
    <n v="139.80000000000001"/>
    <n v="120.1"/>
    <n v="134"/>
    <n v="148"/>
    <n v="132.6"/>
    <n v="133.30000000000001"/>
    <n v="141.5"/>
  </r>
  <r>
    <s v="Rural+Urban"/>
    <x v="6"/>
    <s v="May"/>
    <n v="138.30000000000001"/>
    <n v="158.5"/>
    <n v="136"/>
    <n v="142.5"/>
    <n v="122"/>
    <n v="146.5"/>
    <n v="143"/>
    <n v="124.9"/>
    <n v="109.9"/>
    <n v="139.9"/>
    <n v="134"/>
    <n v="155.5"/>
    <n v="140.9"/>
    <n v="164.1"/>
    <n v="148.4"/>
    <n v="140.4"/>
    <n v="147.30000000000001"/>
    <n v="150.1"/>
    <n v="140.30000000000001"/>
    <n v="143.69999999999999"/>
    <n v="146.9"/>
    <n v="124.9"/>
    <n v="139.19999999999999"/>
    <n v="151.6"/>
    <n v="133.4"/>
    <n v="138.19999999999999"/>
    <n v="142"/>
  </r>
  <r>
    <s v="Rural"/>
    <x v="6"/>
    <s v="June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64.2"/>
    <n v="151.4"/>
    <n v="146.5"/>
    <n v="150.69999999999999"/>
    <s v="NA"/>
    <n v="147.80000000000001"/>
    <n v="149.6"/>
    <n v="151.69999999999999"/>
    <n v="130.19999999999999"/>
    <n v="146.4"/>
    <n v="157.69999999999999"/>
    <n v="134.80000000000001"/>
    <n v="143.30000000000001"/>
    <n v="143.6"/>
  </r>
  <r>
    <s v="Urban"/>
    <x v="6"/>
    <s v="June"/>
    <n v="140.69999999999999"/>
    <n v="159.6"/>
    <n v="140.4"/>
    <n v="143.4"/>
    <n v="118.6"/>
    <n v="150.9"/>
    <n v="169.8"/>
    <n v="127.4"/>
    <n v="111.8"/>
    <n v="141"/>
    <n v="129"/>
    <n v="155.1"/>
    <n v="145.6"/>
    <n v="166.7"/>
    <n v="144.30000000000001"/>
    <n v="131.69999999999999"/>
    <n v="142.4"/>
    <n v="149.4"/>
    <n v="130.5"/>
    <n v="137.4"/>
    <n v="140.30000000000001"/>
    <n v="119.6"/>
    <n v="134.30000000000001"/>
    <n v="148.9"/>
    <n v="133.69999999999999"/>
    <n v="133.6"/>
    <n v="142.1"/>
  </r>
  <r>
    <s v="Rural+Urban"/>
    <x v="6"/>
    <s v="June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64.9"/>
    <n v="148.6"/>
    <n v="140.4"/>
    <n v="147.4"/>
    <n v="149.4"/>
    <n v="141.19999999999999"/>
    <n v="143.80000000000001"/>
    <n v="147.4"/>
    <n v="124.6"/>
    <n v="139.6"/>
    <n v="152.5"/>
    <n v="134.30000000000001"/>
    <n v="138.6"/>
    <n v="142.9"/>
  </r>
  <r>
    <s v="Rural"/>
    <x v="6"/>
    <s v="July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64.5"/>
    <n v="151.6"/>
    <n v="146.6"/>
    <n v="150.9"/>
    <s v="NA"/>
    <n v="146.80000000000001"/>
    <n v="150"/>
    <n v="152.19999999999999"/>
    <n v="131.19999999999999"/>
    <n v="147.5"/>
    <n v="159.1"/>
    <n v="136.1"/>
    <n v="144.19999999999999"/>
    <n v="144.9"/>
  </r>
  <r>
    <s v="Urban"/>
    <x v="6"/>
    <s v="July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67.2"/>
    <n v="144.69999999999999"/>
    <n v="131.9"/>
    <n v="142.69999999999999"/>
    <n v="150.6"/>
    <n v="127"/>
    <n v="137.69999999999999"/>
    <n v="140.80000000000001"/>
    <n v="120.6"/>
    <n v="135"/>
    <n v="150.4"/>
    <n v="135.1"/>
    <n v="134.5"/>
    <n v="143.30000000000001"/>
  </r>
  <r>
    <s v="Rural+Urban"/>
    <x v="6"/>
    <s v="July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65.2"/>
    <n v="148.9"/>
    <n v="140.5"/>
    <n v="147.6"/>
    <n v="150.6"/>
    <n v="139.30000000000001"/>
    <n v="144.19999999999999"/>
    <n v="147.9"/>
    <n v="125.6"/>
    <n v="140.5"/>
    <n v="154"/>
    <n v="135.69999999999999"/>
    <n v="139.5"/>
    <n v="144.19999999999999"/>
  </r>
  <r>
    <s v="Rural"/>
    <x v="6"/>
    <s v="August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65.1"/>
    <n v="151.80000000000001"/>
    <n v="146.6"/>
    <n v="151.1"/>
    <s v="NA"/>
    <n v="146.4"/>
    <n v="150.19999999999999"/>
    <n v="152.69999999999999"/>
    <n v="131.4"/>
    <n v="148"/>
    <n v="159.69999999999999"/>
    <n v="138.80000000000001"/>
    <n v="144.9"/>
    <n v="145.69999999999999"/>
  </r>
  <r>
    <s v="Urban"/>
    <x v="6"/>
    <s v="August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67.9"/>
    <n v="145"/>
    <n v="132.19999999999999"/>
    <n v="143"/>
    <n v="151.6"/>
    <n v="125.5"/>
    <n v="138.1"/>
    <n v="141.5"/>
    <n v="120.8"/>
    <n v="135.4"/>
    <n v="151.5"/>
    <n v="137.80000000000001"/>
    <n v="135.30000000000001"/>
    <n v="144.19999999999999"/>
  </r>
  <r>
    <s v="Rural+Urban"/>
    <x v="6"/>
    <s v="August"/>
    <n v="140.1"/>
    <n v="160.6"/>
    <n v="138.5"/>
    <n v="144.69999999999999"/>
    <n v="122.9"/>
    <n v="149.4"/>
    <n v="167.4"/>
    <n v="130.9"/>
    <n v="112"/>
    <n v="142.6"/>
    <n v="134.9"/>
    <n v="156.6"/>
    <n v="145.9"/>
    <n v="165.8"/>
    <n v="149.1"/>
    <n v="140.6"/>
    <n v="147.9"/>
    <n v="151.6"/>
    <n v="138.5"/>
    <n v="144.5"/>
    <n v="148.5"/>
    <n v="125.8"/>
    <n v="140.9"/>
    <n v="154.9"/>
    <n v="138.4"/>
    <n v="140.19999999999999"/>
    <n v="145"/>
  </r>
  <r>
    <s v="Rural"/>
    <x v="6"/>
    <s v="September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65.7"/>
    <n v="151.69999999999999"/>
    <n v="146.6"/>
    <n v="151"/>
    <s v="NA"/>
    <n v="146.9"/>
    <n v="150.30000000000001"/>
    <n v="153.4"/>
    <n v="131.6"/>
    <n v="148.30000000000001"/>
    <n v="160.19999999999999"/>
    <n v="140.19999999999999"/>
    <n v="145.4"/>
    <n v="146.69999999999999"/>
  </r>
  <r>
    <s v="Urban"/>
    <x v="6"/>
    <s v="September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68.6"/>
    <n v="145.30000000000001"/>
    <n v="132.19999999999999"/>
    <n v="143.30000000000001"/>
    <n v="152.19999999999999"/>
    <n v="126.6"/>
    <n v="138.30000000000001"/>
    <n v="141.9"/>
    <n v="121.2"/>
    <n v="135.9"/>
    <n v="151.6"/>
    <n v="139"/>
    <n v="135.69999999999999"/>
    <n v="144.69999999999999"/>
  </r>
  <r>
    <s v="Rural+Urban"/>
    <x v="6"/>
    <s v="September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66.5"/>
    <n v="149.19999999999999"/>
    <n v="140.6"/>
    <n v="147.9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s v="Rural"/>
    <x v="6"/>
    <s v="October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66.3"/>
    <n v="151.69999999999999"/>
    <n v="146.69999999999999"/>
    <n v="151"/>
    <s v="NA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s v="Urban"/>
    <x v="6"/>
    <s v="October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69.3"/>
    <n v="145.9"/>
    <n v="132.4"/>
    <n v="143.9"/>
    <n v="153"/>
    <n v="128.9"/>
    <n v="138.69999999999999"/>
    <n v="142.4"/>
    <n v="121.5"/>
    <n v="136.19999999999999"/>
    <n v="151.69999999999999"/>
    <n v="139.5"/>
    <n v="136"/>
    <n v="146"/>
  </r>
  <r>
    <s v="Rural+Urban"/>
    <x v="6"/>
    <s v="October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67.1"/>
    <n v="149.4"/>
    <n v="140.80000000000001"/>
    <n v="148.19999999999999"/>
    <n v="153"/>
    <n v="140.6"/>
    <n v="145"/>
    <n v="149.4"/>
    <n v="126.3"/>
    <n v="141.69999999999999"/>
    <n v="155.4"/>
    <n v="140"/>
    <n v="141"/>
    <n v="147.19999999999999"/>
  </r>
  <r>
    <s v="Rural"/>
    <x v="6"/>
    <s v="November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67.2"/>
    <n v="152.30000000000001"/>
    <n v="147"/>
    <n v="151.5"/>
    <s v="NA"/>
    <n v="148.4"/>
    <n v="150.9"/>
    <n v="154.30000000000001"/>
    <n v="132.1"/>
    <n v="149.1"/>
    <n v="160.80000000000001"/>
    <n v="140.6"/>
    <n v="146.1"/>
    <n v="149.9"/>
  </r>
  <r>
    <s v="Urban"/>
    <x v="6"/>
    <s v="November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69.9"/>
    <n v="146.30000000000001"/>
    <n v="132.6"/>
    <n v="144.19999999999999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s v="Rural+Urban"/>
    <x v="6"/>
    <s v="November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67.9"/>
    <n v="149.9"/>
    <n v="141"/>
    <n v="148.6"/>
    <n v="153.5"/>
    <n v="142.30000000000001"/>
    <n v="145.30000000000001"/>
    <n v="149.9"/>
    <n v="126.6"/>
    <n v="142.1"/>
    <n v="155.5"/>
    <n v="140.30000000000001"/>
    <n v="141.30000000000001"/>
    <n v="148.6"/>
  </r>
  <r>
    <s v="Rural"/>
    <x v="6"/>
    <s v="December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67.8"/>
    <n v="152.6"/>
    <n v="147.30000000000001"/>
    <n v="151.9"/>
    <s v="NA"/>
    <n v="149.9"/>
    <n v="151.19999999999999"/>
    <n v="154.80000000000001"/>
    <n v="135"/>
    <n v="149.5"/>
    <n v="161.1"/>
    <n v="140.6"/>
    <n v="147.1"/>
    <n v="152.30000000000001"/>
  </r>
  <r>
    <s v="Urban"/>
    <x v="6"/>
    <s v="December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70.4"/>
    <n v="146.80000000000001"/>
    <n v="132.80000000000001"/>
    <n v="144.6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s v="Rural+Urban"/>
    <x v="6"/>
    <s v="December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68.5"/>
    <n v="150.30000000000001"/>
    <n v="141.30000000000001"/>
    <n v="149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s v="Rural"/>
    <x v="7"/>
    <s v="January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68.6"/>
    <n v="152.80000000000001"/>
    <n v="147.4"/>
    <n v="152.1"/>
    <s v="NA"/>
    <n v="150.4"/>
    <n v="151.69999999999999"/>
    <n v="155.69999999999999"/>
    <n v="136.30000000000001"/>
    <n v="150.1"/>
    <n v="161.69999999999999"/>
    <n v="142.5"/>
    <n v="148.1"/>
    <n v="151.9"/>
  </r>
  <r>
    <s v="Urban"/>
    <x v="7"/>
    <s v="January"/>
    <n v="145.6"/>
    <n v="167.6"/>
    <n v="157"/>
    <n v="149.30000000000001"/>
    <n v="126.3"/>
    <n v="144.4"/>
    <n v="207.8"/>
    <n v="139.1"/>
    <n v="114.8"/>
    <n v="149.5"/>
    <n v="131.1"/>
    <n v="158.5"/>
    <n v="154.4"/>
    <n v="170.8"/>
    <n v="147"/>
    <n v="133.19999999999999"/>
    <n v="144.9"/>
    <n v="153.9"/>
    <n v="135.1"/>
    <n v="140.1"/>
    <n v="143.80000000000001"/>
    <n v="126.1"/>
    <n v="137.19999999999999"/>
    <n v="152.1"/>
    <n v="142.1"/>
    <n v="138.4"/>
    <n v="148.19999999999999"/>
  </r>
  <r>
    <s v="Rural+Urban"/>
    <x v="7"/>
    <s v="January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69.2"/>
    <n v="150.5"/>
    <n v="141.5"/>
    <n v="149.19999999999999"/>
    <n v="153.9"/>
    <n v="144.6"/>
    <n v="146.19999999999999"/>
    <n v="151.19999999999999"/>
    <n v="130.9"/>
    <n v="142.80000000000001"/>
    <n v="156.1"/>
    <n v="142.30000000000001"/>
    <n v="143.4"/>
    <n v="150.19999999999999"/>
  </r>
  <r>
    <s v="Rural"/>
    <x v="7"/>
    <s v="February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69.4"/>
    <n v="153"/>
    <n v="147.5"/>
    <n v="152.30000000000001"/>
    <s v="NA"/>
    <n v="152.30000000000001"/>
    <n v="151.80000000000001"/>
    <n v="156.19999999999999"/>
    <n v="136"/>
    <n v="150.4"/>
    <n v="161.9"/>
    <n v="143.4"/>
    <n v="148.4"/>
    <n v="150.4"/>
  </r>
  <r>
    <s v="Urban"/>
    <x v="7"/>
    <s v="February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72"/>
    <n v="147.30000000000001"/>
    <n v="133.5"/>
    <n v="145.19999999999999"/>
    <n v="154.80000000000001"/>
    <n v="138.9"/>
    <n v="140.4"/>
    <n v="144.4"/>
    <n v="125.2"/>
    <n v="137.69999999999999"/>
    <n v="152.19999999999999"/>
    <n v="143.5"/>
    <n v="138.4"/>
    <n v="147.69999999999999"/>
  </r>
  <r>
    <s v="Rural+Urban"/>
    <x v="7"/>
    <s v="February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70.1"/>
    <n v="150.80000000000001"/>
    <n v="141.69999999999999"/>
    <n v="149.5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s v="Rural"/>
    <x v="7"/>
    <s v="March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70.5"/>
    <n v="153.4"/>
    <n v="147.6"/>
    <n v="152.5"/>
    <s v="NA"/>
    <n v="153.4"/>
    <n v="151.5"/>
    <n v="156.69999999999999"/>
    <n v="135.80000000000001"/>
    <n v="151.19999999999999"/>
    <n v="161.19999999999999"/>
    <n v="145.1"/>
    <n v="148.6"/>
    <n v="149.80000000000001"/>
  </r>
  <r>
    <s v="Urban"/>
    <x v="7"/>
    <s v="March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73.3"/>
    <n v="147.69999999999999"/>
    <n v="133.80000000000001"/>
    <n v="145.6"/>
    <n v="154.5"/>
    <n v="141.4"/>
    <n v="140.80000000000001"/>
    <n v="145"/>
    <n v="124.6"/>
    <n v="137.9"/>
    <n v="152.5"/>
    <n v="145.30000000000001"/>
    <n v="138.69999999999999"/>
    <n v="147.30000000000001"/>
  </r>
  <r>
    <s v="Rural+Urban"/>
    <x v="7"/>
    <s v="March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71.2"/>
    <n v="151.19999999999999"/>
    <n v="141.9"/>
    <n v="149.80000000000001"/>
    <n v="154.5"/>
    <n v="148.9"/>
    <n v="146.4"/>
    <n v="152.30000000000001"/>
    <n v="129.9"/>
    <n v="143.69999999999999"/>
    <n v="156.1"/>
    <n v="145.19999999999999"/>
    <n v="143.80000000000001"/>
    <n v="148.6"/>
  </r>
  <r>
    <s v="Rural"/>
    <x v="7"/>
    <s v="April"/>
    <n v="147.19999999999999"/>
    <m/>
    <n v="146.9"/>
    <n v="155.6"/>
    <n v="137.1"/>
    <n v="147.30000000000001"/>
    <n v="162.69999999999999"/>
    <n v="150.19999999999999"/>
    <n v="119.8"/>
    <n v="158.69999999999999"/>
    <n v="139.19999999999999"/>
    <m/>
    <n v="150.1"/>
    <m/>
    <m/>
    <m/>
    <m/>
    <s v="NA"/>
    <n v="148.4"/>
    <m/>
    <n v="154.30000000000001"/>
    <m/>
    <m/>
    <m/>
    <m/>
    <m/>
    <m/>
  </r>
  <r>
    <s v="Urban"/>
    <x v="7"/>
    <s v="April"/>
    <n v="151.80000000000001"/>
    <m/>
    <n v="151.9"/>
    <n v="155.5"/>
    <n v="131.6"/>
    <n v="152.9"/>
    <n v="180"/>
    <n v="150.80000000000001"/>
    <n v="121.2"/>
    <n v="154"/>
    <n v="133.5"/>
    <m/>
    <n v="153.5"/>
    <m/>
    <m/>
    <m/>
    <m/>
    <n v="155.6"/>
    <n v="137.1"/>
    <m/>
    <n v="144.80000000000001"/>
    <m/>
    <m/>
    <m/>
    <m/>
    <m/>
    <m/>
  </r>
  <r>
    <s v="Rural+Urban"/>
    <x v="7"/>
    <s v="April"/>
    <n v="148.69999999999999"/>
    <m/>
    <n v="148.80000000000001"/>
    <n v="155.6"/>
    <n v="135.1"/>
    <n v="149.9"/>
    <n v="168.6"/>
    <n v="150.4"/>
    <n v="120.3"/>
    <n v="157.1"/>
    <n v="136.80000000000001"/>
    <m/>
    <n v="151.4"/>
    <m/>
    <m/>
    <m/>
    <m/>
    <n v="155.6"/>
    <n v="144.1"/>
    <m/>
    <n v="150.69999999999999"/>
    <m/>
    <m/>
    <m/>
    <m/>
    <m/>
    <m/>
  </r>
  <r>
    <s v="Rural"/>
    <x v="7"/>
    <s v="May"/>
    <m/>
    <m/>
    <m/>
    <m/>
    <m/>
    <m/>
    <m/>
    <m/>
    <m/>
    <m/>
    <m/>
    <m/>
    <m/>
    <m/>
    <m/>
    <m/>
    <m/>
    <s v="NA"/>
    <m/>
    <m/>
    <m/>
    <m/>
    <m/>
    <m/>
    <m/>
    <m/>
    <m/>
  </r>
  <r>
    <s v="Urban"/>
    <x v="7"/>
    <s v="May"/>
    <m/>
    <m/>
    <m/>
    <m/>
    <m/>
    <m/>
    <m/>
    <m/>
    <m/>
    <m/>
    <m/>
    <m/>
    <m/>
    <m/>
    <m/>
    <m/>
    <m/>
    <s v="NA"/>
    <m/>
    <m/>
    <m/>
    <m/>
    <m/>
    <m/>
    <m/>
    <m/>
    <m/>
  </r>
  <r>
    <s v="Rural+Urban"/>
    <x v="7"/>
    <s v="May"/>
    <m/>
    <m/>
    <m/>
    <m/>
    <m/>
    <m/>
    <m/>
    <m/>
    <m/>
    <m/>
    <m/>
    <m/>
    <m/>
    <m/>
    <m/>
    <m/>
    <m/>
    <s v="NA"/>
    <m/>
    <m/>
    <m/>
    <m/>
    <m/>
    <m/>
    <m/>
    <m/>
    <m/>
  </r>
  <r>
    <s v="Rural"/>
    <x v="7"/>
    <s v="June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s v="Urban"/>
    <x v="7"/>
    <s v="June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s v="Rural+Urban"/>
    <x v="7"/>
    <s v="June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s v="Rural"/>
    <x v="7"/>
    <s v="July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s v="Urban"/>
    <x v="7"/>
    <s v="July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s v="Rural+Urban"/>
    <x v="7"/>
    <s v="July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s v="Rural"/>
    <x v="7"/>
    <s v="August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80.9"/>
    <n v="155.1"/>
    <n v="149.30000000000001"/>
    <n v="154.30000000000001"/>
    <s v="NA"/>
    <n v="145.80000000000001"/>
    <n v="151.9"/>
    <n v="158.80000000000001"/>
    <n v="143.6"/>
    <n v="152.19999999999999"/>
    <n v="162.69999999999999"/>
    <n v="153.6"/>
    <n v="153"/>
    <n v="154.69999999999999"/>
  </r>
  <r>
    <s v="Urban"/>
    <x v="7"/>
    <s v="August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87.2"/>
    <n v="150"/>
    <n v="135.19999999999999"/>
    <n v="147.80000000000001"/>
    <n v="155.5"/>
    <n v="138.30000000000001"/>
    <n v="144.5"/>
    <n v="148.69999999999999"/>
    <n v="133.9"/>
    <n v="141.19999999999999"/>
    <n v="155.5"/>
    <n v="155.19999999999999"/>
    <n v="144.80000000000001"/>
    <n v="152.9"/>
  </r>
  <r>
    <s v="Rural+Urban"/>
    <x v="7"/>
    <s v="August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82.6"/>
    <n v="153.1"/>
    <n v="143.4"/>
    <n v="151.69999999999999"/>
    <n v="155.5"/>
    <n v="143"/>
    <n v="148.4"/>
    <n v="155"/>
    <n v="138.5"/>
    <n v="146"/>
    <n v="158.5"/>
    <n v="154.30000000000001"/>
    <n v="149"/>
    <n v="153.9"/>
  </r>
  <r>
    <s v="Rural"/>
    <x v="7"/>
    <s v="September"/>
    <n v="146.9"/>
    <n v="183.9"/>
    <n v="149.5"/>
    <n v="153.4"/>
    <n v="140.4"/>
    <n v="147"/>
    <n v="178.8"/>
    <n v="149.30000000000001"/>
    <n v="115.1"/>
    <n v="160"/>
    <n v="145.4"/>
    <n v="161.6"/>
    <n v="156.1"/>
    <n v="182.9"/>
    <n v="155.4"/>
    <n v="149.9"/>
    <n v="154.6"/>
    <s v="NA"/>
    <n v="146.4"/>
    <n v="151.6"/>
    <n v="159.1"/>
    <n v="144.6"/>
    <n v="152.80000000000001"/>
    <n v="161.1"/>
    <n v="157.4"/>
    <n v="153.69999999999999"/>
    <n v="155.4"/>
  </r>
  <r>
    <s v="Urban"/>
    <x v="7"/>
    <s v="September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88.7"/>
    <n v="150.19999999999999"/>
    <n v="136.30000000000001"/>
    <n v="148.1"/>
    <n v="156.30000000000001"/>
    <n v="137.19999999999999"/>
    <n v="145.4"/>
    <n v="150"/>
    <n v="135.1"/>
    <n v="141.80000000000001"/>
    <n v="154.9"/>
    <n v="159.80000000000001"/>
    <n v="146"/>
    <n v="154"/>
  </r>
  <r>
    <s v="Rural+Urban"/>
    <x v="7"/>
    <s v="September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84.4"/>
    <n v="153.4"/>
    <n v="144.30000000000001"/>
    <n v="152"/>
    <n v="156.30000000000001"/>
    <n v="142.9"/>
    <n v="148.69999999999999"/>
    <n v="155.6"/>
    <n v="139.6"/>
    <n v="146.6"/>
    <n v="157.5"/>
    <n v="158.4"/>
    <n v="150"/>
    <n v="154.69999999999999"/>
  </r>
  <r>
    <s v="Rural"/>
    <x v="7"/>
    <s v="October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82.7"/>
    <n v="155.69999999999999"/>
    <n v="150.6"/>
    <n v="155"/>
    <s v="NA"/>
    <n v="146.80000000000001"/>
    <n v="152"/>
    <n v="159.5"/>
    <n v="146.4"/>
    <n v="152.4"/>
    <n v="162.5"/>
    <n v="156.19999999999999"/>
    <n v="154.30000000000001"/>
    <n v="157.5"/>
  </r>
  <r>
    <s v="Urban"/>
    <x v="7"/>
    <s v="October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88.7"/>
    <n v="150.5"/>
    <n v="136.1"/>
    <n v="148.30000000000001"/>
    <n v="156.5"/>
    <n v="137.1"/>
    <n v="145.1"/>
    <n v="151"/>
    <n v="135.4"/>
    <n v="142"/>
    <n v="155.69999999999999"/>
    <n v="158.1"/>
    <n v="146.19999999999999"/>
    <n v="155.19999999999999"/>
  </r>
  <r>
    <s v="Rural+Urban"/>
    <x v="7"/>
    <s v="October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84.3"/>
    <n v="153.69999999999999"/>
    <n v="144.6"/>
    <n v="152.30000000000001"/>
    <n v="156.5"/>
    <n v="143.1"/>
    <n v="148.69999999999999"/>
    <n v="156.30000000000001"/>
    <n v="140.6"/>
    <n v="146.5"/>
    <n v="158.5"/>
    <n v="157"/>
    <n v="150.4"/>
    <n v="156.4"/>
  </r>
  <r>
    <s v="Rural"/>
    <x v="7"/>
    <s v="November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83.4"/>
    <n v="156.30000000000001"/>
    <n v="151"/>
    <n v="155.5"/>
    <s v="NA"/>
    <n v="147.5"/>
    <n v="152.80000000000001"/>
    <n v="160.4"/>
    <n v="146.1"/>
    <n v="153.6"/>
    <n v="161.6"/>
    <n v="156.19999999999999"/>
    <n v="154.5"/>
    <n v="159.80000000000001"/>
  </r>
  <r>
    <s v="Urban"/>
    <x v="7"/>
    <s v="November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88.8"/>
    <n v="151.1"/>
    <n v="136.4"/>
    <n v="148.80000000000001"/>
    <n v="158"/>
    <n v="137.30000000000001"/>
    <n v="145.1"/>
    <n v="152"/>
    <n v="135.19999999999999"/>
    <n v="144.4"/>
    <n v="156.4"/>
    <n v="157.9"/>
    <n v="146.6"/>
    <n v="156.69999999999999"/>
  </r>
  <r>
    <s v="Rural+Urban"/>
    <x v="7"/>
    <s v="November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84.8"/>
    <n v="154.30000000000001"/>
    <n v="144.9"/>
    <n v="152.80000000000001"/>
    <n v="158"/>
    <n v="143.6"/>
    <n v="149.19999999999999"/>
    <n v="157.19999999999999"/>
    <n v="140.4"/>
    <n v="148.4"/>
    <n v="158.6"/>
    <n v="156.9"/>
    <n v="150.69999999999999"/>
    <n v="158.4"/>
  </r>
  <r>
    <s v="Rural"/>
    <x v="7"/>
    <s v="December"/>
    <n v="144.6"/>
    <n v="188.5"/>
    <n v="173.4"/>
    <n v="154"/>
    <n v="150"/>
    <n v="145.9"/>
    <n v="225.2"/>
    <n v="159.5"/>
    <n v="114.4"/>
    <n v="163.5"/>
    <n v="153.4"/>
    <n v="163.6"/>
    <n v="164.5"/>
    <n v="183.6"/>
    <n v="157"/>
    <n v="151.6"/>
    <n v="156.30000000000001"/>
    <s v="NA"/>
    <n v="148.69999999999999"/>
    <n v="153.4"/>
    <n v="161.6"/>
    <n v="146.4"/>
    <n v="153.9"/>
    <n v="162.9"/>
    <n v="156.6"/>
    <n v="155.19999999999999"/>
    <n v="160.69999999999999"/>
  </r>
  <r>
    <s v="Urban"/>
    <x v="7"/>
    <s v="December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90.2"/>
    <n v="151.9"/>
    <n v="136.69999999999999"/>
    <n v="149.6"/>
    <n v="158.4"/>
    <n v="137.9"/>
    <n v="145.5"/>
    <n v="152.9"/>
    <n v="135.5"/>
    <n v="144.30000000000001"/>
    <n v="156.9"/>
    <n v="157.9"/>
    <n v="146.9"/>
    <n v="156.9"/>
  </r>
  <r>
    <s v="Rural+Urban"/>
    <x v="7"/>
    <s v="December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85.4"/>
    <n v="155"/>
    <n v="145.4"/>
    <n v="153.6"/>
    <n v="158.4"/>
    <n v="144.6"/>
    <n v="149.69999999999999"/>
    <n v="158.30000000000001"/>
    <n v="140.69999999999999"/>
    <n v="148.5"/>
    <n v="159.4"/>
    <n v="157.1"/>
    <n v="151.19999999999999"/>
    <n v="158.9"/>
  </r>
  <r>
    <s v="Rural"/>
    <x v="8"/>
    <s v="January"/>
    <n v="143.4"/>
    <n v="187.5"/>
    <n v="173.4"/>
    <n v="154"/>
    <n v="154.80000000000001"/>
    <n v="147"/>
    <n v="187.8"/>
    <n v="159.5"/>
    <n v="113.8"/>
    <n v="164.5"/>
    <n v="156.1"/>
    <n v="164.3"/>
    <n v="159.6"/>
    <n v="184.6"/>
    <n v="157.5"/>
    <n v="152.4"/>
    <n v="156.80000000000001"/>
    <s v="NA"/>
    <n v="150.9"/>
    <n v="153.9"/>
    <n v="162.5"/>
    <n v="147.5"/>
    <n v="155.1"/>
    <n v="163.5"/>
    <n v="156.19999999999999"/>
    <n v="155.9"/>
    <n v="158.5"/>
  </r>
  <r>
    <s v="Urban"/>
    <x v="8"/>
    <s v="January"/>
    <n v="148"/>
    <n v="194.8"/>
    <n v="178.4"/>
    <n v="154.4"/>
    <n v="144.1"/>
    <n v="152.6"/>
    <n v="206.8"/>
    <n v="162.1"/>
    <n v="116.3"/>
    <n v="163"/>
    <n v="145.9"/>
    <n v="167.2"/>
    <n v="163.4"/>
    <n v="191.8"/>
    <n v="152.5"/>
    <n v="137.30000000000001"/>
    <n v="150.19999999999999"/>
    <n v="157.69999999999999"/>
    <n v="142.9"/>
    <n v="145.69999999999999"/>
    <n v="154.1"/>
    <n v="136.9"/>
    <n v="145.4"/>
    <n v="156.1"/>
    <n v="157.69999999999999"/>
    <n v="147.6"/>
    <n v="156"/>
  </r>
  <r>
    <s v="Rural+Urban"/>
    <x v="8"/>
    <s v="January"/>
    <n v="144.9"/>
    <n v="190.1"/>
    <n v="175.3"/>
    <n v="154.1"/>
    <n v="150.9"/>
    <n v="149.6"/>
    <n v="194.2"/>
    <n v="160.4"/>
    <n v="114.6"/>
    <n v="164"/>
    <n v="151.80000000000001"/>
    <n v="165.6"/>
    <n v="161"/>
    <n v="186.5"/>
    <n v="155.5"/>
    <n v="146.1"/>
    <n v="154.19999999999999"/>
    <n v="157.69999999999999"/>
    <n v="147.9"/>
    <n v="150"/>
    <n v="159.30000000000001"/>
    <n v="141.9"/>
    <n v="149.6"/>
    <n v="159.19999999999999"/>
    <n v="156.80000000000001"/>
    <n v="151.9"/>
    <n v="157.30000000000001"/>
  </r>
  <r>
    <s v="Rural"/>
    <x v="8"/>
    <s v="February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86.5"/>
    <n v="159.1"/>
    <n v="153.9"/>
    <n v="158.4"/>
    <s v="NA"/>
    <n v="154.4"/>
    <n v="154.80000000000001"/>
    <n v="164.3"/>
    <n v="150.19999999999999"/>
    <n v="157"/>
    <n v="163.6"/>
    <n v="155.19999999999999"/>
    <n v="157.19999999999999"/>
    <n v="156.69999999999999"/>
  </r>
  <r>
    <s v="Urban"/>
    <x v="8"/>
    <s v="February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93.3"/>
    <n v="154.19999999999999"/>
    <n v="138.19999999999999"/>
    <n v="151.80000000000001"/>
    <n v="159.80000000000001"/>
    <n v="149.1"/>
    <n v="146.5"/>
    <n v="156.30000000000001"/>
    <n v="140.5"/>
    <n v="147.30000000000001"/>
    <n v="156.6"/>
    <n v="156.69999999999999"/>
    <n v="149.30000000000001"/>
    <n v="156.5"/>
  </r>
  <r>
    <s v="Rural+Urban"/>
    <x v="8"/>
    <s v="February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88.3"/>
    <n v="157.19999999999999"/>
    <n v="147.4"/>
    <n v="155.80000000000001"/>
    <n v="159.80000000000001"/>
    <n v="152.4"/>
    <n v="150.9"/>
    <n v="161.30000000000001"/>
    <n v="145.1"/>
    <n v="151.5"/>
    <n v="159.5"/>
    <n v="155.80000000000001"/>
    <n v="153.4"/>
    <n v="156.6"/>
  </r>
  <r>
    <s v="Rural"/>
    <x v="8"/>
    <s v="March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86.1"/>
    <n v="159.6"/>
    <n v="154.4"/>
    <n v="158.9"/>
    <s v="-"/>
    <n v="156"/>
    <n v="154.80000000000001"/>
    <n v="164.6"/>
    <n v="151.30000000000001"/>
    <n v="157.80000000000001"/>
    <n v="163.80000000000001"/>
    <n v="153.1"/>
    <n v="157.30000000000001"/>
    <n v="156.69999999999999"/>
  </r>
  <r>
    <s v="Urban"/>
    <x v="8"/>
    <s v="March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93.5"/>
    <n v="155.1"/>
    <n v="138.69999999999999"/>
    <n v="152.6"/>
    <n v="159.9"/>
    <n v="154.80000000000001"/>
    <n v="147.19999999999999"/>
    <n v="156.9"/>
    <n v="141.69999999999999"/>
    <n v="148.6"/>
    <n v="157.6"/>
    <n v="154.9"/>
    <n v="150"/>
    <n v="156.9"/>
  </r>
  <r>
    <s v="Rural+Urban"/>
    <x v="8"/>
    <s v="March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88.1"/>
    <n v="157.80000000000001"/>
    <n v="147.9"/>
    <n v="156.4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s v="Rural"/>
    <x v="8"/>
    <s v="April"/>
    <n v="142.69999999999999"/>
    <n v="195.5"/>
    <n v="163.4"/>
    <n v="155"/>
    <n v="175.2"/>
    <n v="160.6"/>
    <n v="135.1"/>
    <n v="161.1"/>
    <n v="112.2"/>
    <n v="164.4"/>
    <n v="161.9"/>
    <n v="166.8"/>
    <n v="155.6"/>
    <n v="186.8"/>
    <n v="160.69999999999999"/>
    <n v="155.1"/>
    <n v="159.9"/>
    <s v="-"/>
    <n v="156"/>
    <n v="155.5"/>
    <n v="165.3"/>
    <n v="151.69999999999999"/>
    <n v="158.6"/>
    <n v="164.1"/>
    <n v="154.6"/>
    <n v="158"/>
    <n v="157.6"/>
  </r>
  <r>
    <s v="Urban"/>
    <x v="8"/>
    <s v="April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94.4"/>
    <n v="155.9"/>
    <n v="139.30000000000001"/>
    <n v="153.4"/>
    <n v="161.4"/>
    <n v="154.9"/>
    <n v="147.6"/>
    <n v="157.5"/>
    <n v="142.1"/>
    <n v="149.1"/>
    <n v="157.6"/>
    <n v="156.6"/>
    <n v="150.5"/>
    <n v="158"/>
  </r>
  <r>
    <s v="Rural+Urban"/>
    <x v="8"/>
    <s v="April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88.8"/>
    <n v="158.80000000000001"/>
    <n v="148.5"/>
    <n v="157.30000000000001"/>
    <n v="161.4"/>
    <n v="155.6"/>
    <n v="151.80000000000001"/>
    <n v="162.30000000000001"/>
    <n v="146.6"/>
    <n v="153.19999999999999"/>
    <n v="160.30000000000001"/>
    <n v="155.4"/>
    <n v="154.4"/>
    <n v="157.80000000000001"/>
  </r>
  <r>
    <s v="Rural"/>
    <x v="8"/>
    <s v="May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89.6"/>
    <n v="165.3"/>
    <n v="160.6"/>
    <n v="164.5"/>
    <s v="NA"/>
    <n v="161.69999999999999"/>
    <n v="158.80000000000001"/>
    <n v="169.1"/>
    <n v="153.19999999999999"/>
    <n v="160"/>
    <n v="167.6"/>
    <n v="159.30000000000001"/>
    <n v="161.1"/>
    <n v="161.1"/>
  </r>
  <r>
    <s v="Urban"/>
    <x v="8"/>
    <s v="May"/>
    <n v="148.80000000000001"/>
    <n v="204.3"/>
    <n v="173"/>
    <n v="156.5"/>
    <n v="168.8"/>
    <n v="172.5"/>
    <n v="166.5"/>
    <n v="165.9"/>
    <n v="115.9"/>
    <n v="165.2"/>
    <n v="152"/>
    <n v="171.1"/>
    <n v="164.2"/>
    <n v="198.2"/>
    <n v="156.5"/>
    <n v="140.19999999999999"/>
    <n v="154.1"/>
    <n v="161.6"/>
    <n v="155.5"/>
    <n v="150.1"/>
    <n v="160.4"/>
    <n v="145"/>
    <n v="152.6"/>
    <n v="156.6"/>
    <n v="157.5"/>
    <n v="152.30000000000001"/>
    <n v="159.5"/>
  </r>
  <r>
    <s v="Rural+Urban"/>
    <x v="8"/>
    <s v="May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91.9"/>
    <n v="161.80000000000001"/>
    <n v="152.1"/>
    <n v="160.4"/>
    <n v="161.6"/>
    <n v="159.4"/>
    <n v="154.69999999999999"/>
    <n v="165.8"/>
    <n v="148.9"/>
    <n v="155.80000000000001"/>
    <n v="161.19999999999999"/>
    <n v="158.6"/>
    <n v="156.80000000000001"/>
    <n v="160.4"/>
  </r>
  <r>
    <s v="Rural"/>
    <x v="8"/>
    <s v="June"/>
    <n v="145.6"/>
    <n v="200.1"/>
    <n v="179.3"/>
    <n v="156.1"/>
    <n v="190.4"/>
    <n v="158.6"/>
    <n v="144.69999999999999"/>
    <n v="165.5"/>
    <n v="114.6"/>
    <n v="170"/>
    <n v="165.5"/>
    <n v="171.7"/>
    <n v="160.5"/>
    <n v="189.1"/>
    <n v="165.3"/>
    <n v="159.9"/>
    <n v="164.6"/>
    <s v="NA"/>
    <n v="162.1"/>
    <n v="159.19999999999999"/>
    <n v="169.7"/>
    <n v="154.19999999999999"/>
    <n v="160.4"/>
    <n v="166.8"/>
    <n v="159.4"/>
    <n v="161.5"/>
    <n v="162.1"/>
  </r>
  <r>
    <s v="Urban"/>
    <x v="8"/>
    <s v="June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95.6"/>
    <n v="157.30000000000001"/>
    <n v="140.5"/>
    <n v="154.80000000000001"/>
    <n v="160.5"/>
    <n v="156.1"/>
    <n v="149.80000000000001"/>
    <n v="160.80000000000001"/>
    <n v="147.5"/>
    <n v="150.69999999999999"/>
    <n v="158.1"/>
    <n v="158"/>
    <n v="153.4"/>
    <n v="160.4"/>
  </r>
  <r>
    <s v="Rural+Urban"/>
    <x v="8"/>
    <s v="June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90.8"/>
    <n v="162.19999999999999"/>
    <n v="151.80000000000001"/>
    <n v="160.69999999999999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s v="Rural"/>
    <x v="8"/>
    <s v="July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89.7"/>
    <n v="166"/>
    <n v="161.1"/>
    <n v="165.3"/>
    <s v="NA"/>
    <n v="162.5"/>
    <n v="160.30000000000001"/>
    <n v="170.4"/>
    <n v="157.1"/>
    <n v="160.69999999999999"/>
    <n v="167.2"/>
    <n v="160.4"/>
    <n v="162.80000000000001"/>
    <n v="163.19999999999999"/>
  </r>
  <r>
    <s v="Urban"/>
    <x v="8"/>
    <s v="July"/>
    <n v="149.1"/>
    <n v="210.9"/>
    <n v="185"/>
    <n v="158.19999999999999"/>
    <n v="170.6"/>
    <n v="170.9"/>
    <n v="186.4"/>
    <n v="164.7"/>
    <n v="115.7"/>
    <n v="165.5"/>
    <n v="153.4"/>
    <n v="173.5"/>
    <n v="167.9"/>
    <n v="195.5"/>
    <n v="157.9"/>
    <n v="141.9"/>
    <n v="155.5"/>
    <n v="161.5"/>
    <n v="157.69999999999999"/>
    <n v="150.69999999999999"/>
    <n v="161.5"/>
    <n v="149.5"/>
    <n v="151.19999999999999"/>
    <n v="160.30000000000001"/>
    <n v="159.6"/>
    <n v="155"/>
    <n v="161.80000000000001"/>
  </r>
  <r>
    <s v="Rural+Urban"/>
    <x v="8"/>
    <s v="July"/>
    <n v="146.4"/>
    <n v="206.8"/>
    <n v="182.2"/>
    <n v="157.5"/>
    <n v="182.1"/>
    <n v="163.9"/>
    <n v="164.2"/>
    <n v="164"/>
    <n v="114.5"/>
    <n v="168.3"/>
    <n v="160.9"/>
    <n v="172.2"/>
    <n v="164"/>
    <n v="191.2"/>
    <n v="162.80000000000001"/>
    <n v="153.1"/>
    <n v="161.4"/>
    <n v="161.5"/>
    <n v="160.69999999999999"/>
    <n v="155.80000000000001"/>
    <n v="167"/>
    <n v="153.1"/>
    <n v="155.30000000000001"/>
    <n v="163.19999999999999"/>
    <n v="160.1"/>
    <n v="159"/>
    <n v="162.5"/>
  </r>
  <r>
    <s v="Rural"/>
    <x v="8"/>
    <s v="August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90.2"/>
    <n v="167"/>
    <n v="162.6"/>
    <n v="166.3"/>
    <s v="NA"/>
    <n v="163.1"/>
    <n v="160.9"/>
    <n v="171.1"/>
    <n v="157.69999999999999"/>
    <n v="161.1"/>
    <n v="167.5"/>
    <n v="160.30000000000001"/>
    <n v="163.30000000000001"/>
    <n v="163.6"/>
  </r>
  <r>
    <s v="Urban"/>
    <x v="8"/>
    <s v="August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96.5"/>
    <n v="159.80000000000001"/>
    <n v="143.6"/>
    <n v="157.30000000000001"/>
    <n v="162.1"/>
    <n v="160.69999999999999"/>
    <n v="153.19999999999999"/>
    <n v="162.80000000000001"/>
    <n v="150.4"/>
    <n v="153.69999999999999"/>
    <n v="160.4"/>
    <n v="159.6"/>
    <n v="156"/>
    <n v="162.30000000000001"/>
  </r>
  <r>
    <s v="Rural+Urban"/>
    <x v="8"/>
    <s v="August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92.1"/>
    <n v="164.5"/>
    <n v="155.30000000000001"/>
    <n v="163.19999999999999"/>
    <n v="162.1"/>
    <n v="162.6"/>
    <n v="157.5"/>
    <n v="168.4"/>
    <n v="154"/>
    <n v="157.6"/>
    <n v="163.80000000000001"/>
    <n v="160"/>
    <n v="160"/>
    <n v="163.19999999999999"/>
  </r>
  <r>
    <s v="Rural"/>
    <x v="8"/>
    <s v="September"/>
    <n v="145.4"/>
    <n v="202.1"/>
    <n v="172"/>
    <n v="158"/>
    <n v="195.5"/>
    <n v="152.69999999999999"/>
    <n v="151.4"/>
    <n v="163.9"/>
    <n v="119.3"/>
    <n v="170.1"/>
    <n v="168.3"/>
    <n v="172.8"/>
    <n v="162.1"/>
    <n v="190.5"/>
    <n v="167.7"/>
    <n v="163.6"/>
    <n v="167.1"/>
    <s v="NA"/>
    <n v="163.69999999999999"/>
    <n v="161.30000000000001"/>
    <n v="171.9"/>
    <n v="157.80000000000001"/>
    <n v="162.69999999999999"/>
    <n v="168.5"/>
    <n v="160.19999999999999"/>
    <n v="163.80000000000001"/>
    <n v="164"/>
  </r>
  <r>
    <s v="Urban"/>
    <x v="8"/>
    <s v="September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96.5"/>
    <n v="159.80000000000001"/>
    <n v="143.6"/>
    <n v="157.4"/>
    <n v="162.1"/>
    <n v="160.80000000000001"/>
    <n v="153.30000000000001"/>
    <n v="162.80000000000001"/>
    <n v="150.5"/>
    <n v="153.9"/>
    <n v="160.30000000000001"/>
    <n v="159.6"/>
    <n v="156"/>
    <n v="162.30000000000001"/>
  </r>
  <r>
    <s v="Rural+Urban"/>
    <x v="8"/>
    <s v="September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92.1"/>
    <n v="164.6"/>
    <n v="155.30000000000001"/>
    <n v="163.30000000000001"/>
    <n v="162.1"/>
    <n v="162.6"/>
    <n v="157.5"/>
    <n v="168.4"/>
    <n v="154"/>
    <n v="157.69999999999999"/>
    <n v="163.69999999999999"/>
    <n v="160"/>
    <n v="160"/>
    <n v="163.19999999999999"/>
  </r>
  <r>
    <s v="Rural"/>
    <x v="8"/>
    <s v="October"/>
    <n v="146.1"/>
    <n v="202.5"/>
    <n v="170.1"/>
    <n v="158.4"/>
    <n v="198.8"/>
    <n v="152.6"/>
    <n v="170.4"/>
    <n v="165.2"/>
    <n v="121.6"/>
    <n v="170.6"/>
    <n v="168.8"/>
    <n v="173.6"/>
    <n v="165.5"/>
    <n v="191.2"/>
    <n v="168.9"/>
    <n v="164.8"/>
    <n v="168.3"/>
    <s v="NA"/>
    <n v="165.5"/>
    <n v="162"/>
    <n v="172.5"/>
    <n v="159.5"/>
    <n v="163.19999999999999"/>
    <n v="169"/>
    <n v="161.1"/>
    <n v="164.7"/>
    <n v="166.3"/>
  </r>
  <r>
    <s v="Urban"/>
    <x v="8"/>
    <s v="October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97"/>
    <n v="160.80000000000001"/>
    <n v="144.4"/>
    <n v="158.30000000000001"/>
    <n v="163.6"/>
    <n v="162.19999999999999"/>
    <n v="154.30000000000001"/>
    <n v="163.5"/>
    <n v="152.19999999999999"/>
    <n v="155.1"/>
    <n v="160.30000000000001"/>
    <n v="160.30000000000001"/>
    <n v="157"/>
    <n v="164.6"/>
  </r>
  <r>
    <s v="Rural+Urban"/>
    <x v="8"/>
    <s v="October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92.7"/>
    <n v="165.7"/>
    <n v="156.30000000000001"/>
    <n v="164.3"/>
    <n v="163.6"/>
    <n v="164.2"/>
    <n v="158.4"/>
    <n v="169.1"/>
    <n v="155.69999999999999"/>
    <n v="158.6"/>
    <n v="163.9"/>
    <n v="160.80000000000001"/>
    <n v="161"/>
    <n v="165.5"/>
  </r>
  <r>
    <s v="Rural"/>
    <x v="8"/>
    <s v="November"/>
    <n v="146.9"/>
    <n v="199.8"/>
    <n v="171.5"/>
    <n v="159.1"/>
    <n v="198.4"/>
    <n v="153.19999999999999"/>
    <n v="183.9"/>
    <n v="165.4"/>
    <n v="122.1"/>
    <n v="170.8"/>
    <n v="169.1"/>
    <n v="174.3"/>
    <n v="167.5"/>
    <n v="191.4"/>
    <n v="170.4"/>
    <n v="166"/>
    <n v="169.8"/>
    <s v="NA"/>
    <n v="165.3"/>
    <n v="162.9"/>
    <n v="173.4"/>
    <n v="158.9"/>
    <n v="163.80000000000001"/>
    <n v="169.3"/>
    <n v="162.4"/>
    <n v="165.2"/>
    <n v="167.6"/>
  </r>
  <r>
    <s v="Urban"/>
    <x v="8"/>
    <s v="November"/>
    <n v="151"/>
    <n v="204.9"/>
    <n v="175.4"/>
    <n v="159.6"/>
    <n v="175.8"/>
    <n v="160.30000000000001"/>
    <n v="229.1"/>
    <n v="165.1"/>
    <n v="123.1"/>
    <n v="167.2"/>
    <n v="156.1"/>
    <n v="176.8"/>
    <n v="173.5"/>
    <n v="197"/>
    <n v="162.30000000000001"/>
    <n v="145.30000000000001"/>
    <n v="159.69999999999999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s v="Rural+Urban"/>
    <x v="8"/>
    <s v="November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92.9"/>
    <n v="167.2"/>
    <n v="157.4"/>
    <n v="165.8"/>
    <n v="164.2"/>
    <n v="163.9"/>
    <n v="159.30000000000001"/>
    <n v="169.9"/>
    <n v="154.80000000000001"/>
    <n v="159.80000000000001"/>
    <n v="164.3"/>
    <n v="162.19999999999999"/>
    <n v="161.4"/>
    <n v="166.7"/>
  </r>
  <r>
    <s v="Rural"/>
    <x v="8"/>
    <s v="December"/>
    <n v="147.4"/>
    <n v="197"/>
    <n v="176.5"/>
    <n v="159.80000000000001"/>
    <n v="195.8"/>
    <n v="152"/>
    <n v="172.3"/>
    <n v="164.5"/>
    <n v="120.6"/>
    <n v="171.7"/>
    <n v="169.7"/>
    <n v="175.1"/>
    <n v="165.8"/>
    <n v="190.8"/>
    <n v="171.8"/>
    <n v="167.3"/>
    <n v="171.2"/>
    <s v="NA"/>
    <n v="165.6"/>
    <n v="163.9"/>
    <n v="174"/>
    <n v="160.1"/>
    <n v="164.5"/>
    <n v="169.7"/>
    <n v="162.80000000000001"/>
    <n v="166"/>
    <n v="167"/>
  </r>
  <r>
    <s v="Urban"/>
    <x v="8"/>
    <s v="December"/>
    <n v="151.6"/>
    <n v="202.2"/>
    <n v="180"/>
    <n v="160"/>
    <n v="173.5"/>
    <n v="158.30000000000001"/>
    <n v="219.5"/>
    <n v="164.2"/>
    <n v="121.9"/>
    <n v="168.2"/>
    <n v="156.5"/>
    <n v="178.2"/>
    <n v="172.2"/>
    <n v="196.8"/>
    <n v="163.30000000000001"/>
    <n v="146.69999999999999"/>
    <n v="160.69999999999999"/>
    <n v="163.4"/>
    <n v="161.69999999999999"/>
    <n v="156"/>
    <n v="165.1"/>
    <n v="151.80000000000001"/>
    <n v="157.6"/>
    <n v="160.6"/>
    <n v="162.4"/>
    <n v="157.80000000000001"/>
    <n v="165.2"/>
  </r>
  <r>
    <s v="Rural+Urban"/>
    <x v="8"/>
    <s v="December"/>
    <n v="148.69999999999999"/>
    <n v="198.8"/>
    <n v="177.9"/>
    <n v="159.9"/>
    <n v="187.6"/>
    <n v="154.9"/>
    <n v="188.3"/>
    <n v="164.4"/>
    <n v="121"/>
    <n v="170.5"/>
    <n v="164.2"/>
    <n v="176.5"/>
    <n v="168.2"/>
    <n v="192.4"/>
    <n v="168.5"/>
    <n v="158.69999999999999"/>
    <n v="167"/>
    <n v="163.4"/>
    <n v="164.1"/>
    <n v="160.19999999999999"/>
    <n v="170.6"/>
    <n v="155.69999999999999"/>
    <n v="160.6"/>
    <n v="164.4"/>
    <n v="162.6"/>
    <n v="162"/>
    <n v="166.2"/>
  </r>
  <r>
    <s v="Rural"/>
    <x v="9"/>
    <s v="January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90.7"/>
    <n v="173.2"/>
    <n v="169.3"/>
    <n v="172.7"/>
    <s v="NA"/>
    <n v="165.8"/>
    <n v="164.9"/>
    <n v="174.7"/>
    <n v="160.80000000000001"/>
    <n v="164.9"/>
    <n v="169.9"/>
    <n v="163.19999999999999"/>
    <n v="166.6"/>
    <n v="166.4"/>
  </r>
  <r>
    <s v="Urban"/>
    <x v="9"/>
    <s v="January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96.4"/>
    <n v="164.7"/>
    <n v="148.5"/>
    <n v="162.19999999999999"/>
    <n v="164.5"/>
    <n v="161.6"/>
    <n v="156.80000000000001"/>
    <n v="166.1"/>
    <n v="152.69999999999999"/>
    <n v="158.4"/>
    <n v="161"/>
    <n v="162.80000000000001"/>
    <n v="158.6"/>
    <n v="165"/>
  </r>
  <r>
    <s v="Rural+Urban"/>
    <x v="9"/>
    <s v="January"/>
    <n v="149.5"/>
    <n v="198.7"/>
    <n v="178.8"/>
    <n v="160.5"/>
    <n v="184.7"/>
    <n v="153.69999999999999"/>
    <n v="174.3"/>
    <n v="163.9"/>
    <n v="120"/>
    <n v="172.1"/>
    <n v="164.3"/>
    <n v="177.3"/>
    <n v="166.4"/>
    <n v="192.2"/>
    <n v="169.9"/>
    <n v="160.69999999999999"/>
    <n v="168.5"/>
    <n v="164.5"/>
    <n v="164.2"/>
    <n v="161.1"/>
    <n v="171.4"/>
    <n v="156.5"/>
    <n v="161.19999999999999"/>
    <n v="164.7"/>
    <n v="163"/>
    <n v="162.69999999999999"/>
    <n v="165.7"/>
  </r>
  <r>
    <s v="Rural"/>
    <x v="9"/>
    <s v="February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91.5"/>
    <n v="174.1"/>
    <n v="171"/>
    <n v="173.7"/>
    <s v="NA"/>
    <n v="167.4"/>
    <n v="165.7"/>
    <n v="175.3"/>
    <n v="161.19999999999999"/>
    <n v="165.5"/>
    <n v="170.3"/>
    <n v="164.5"/>
    <n v="167.3"/>
    <n v="166.7"/>
  </r>
  <r>
    <s v="Urban"/>
    <x v="9"/>
    <s v="February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96.5"/>
    <n v="165.7"/>
    <n v="150.4"/>
    <n v="163.4"/>
    <n v="165.5"/>
    <n v="163"/>
    <n v="157.4"/>
    <n v="167.2"/>
    <n v="153.1"/>
    <n v="159.5"/>
    <n v="162"/>
    <n v="164.2"/>
    <n v="159.4"/>
    <n v="165.5"/>
  </r>
  <r>
    <s v="Rural+Urban"/>
    <x v="9"/>
    <s v="February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92.8"/>
    <n v="170.8"/>
    <n v="162.4"/>
    <n v="169.6"/>
    <n v="165.5"/>
    <n v="165.7"/>
    <n v="161.80000000000001"/>
    <n v="172.2"/>
    <n v="156.9"/>
    <n v="162.1"/>
    <n v="165.4"/>
    <n v="164.4"/>
    <n v="163.5"/>
    <n v="166.1"/>
  </r>
  <r>
    <s v="Rural"/>
    <x v="9"/>
    <s v="March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92.3"/>
    <n v="175.4"/>
    <n v="173.2"/>
    <n v="175.1"/>
    <s v="NA"/>
    <n v="168.9"/>
    <n v="166.5"/>
    <n v="176"/>
    <n v="162"/>
    <n v="166.6"/>
    <n v="170.6"/>
    <n v="167.4"/>
    <n v="168.3"/>
    <n v="168.7"/>
  </r>
  <r>
    <s v="Urban"/>
    <x v="9"/>
    <s v="March"/>
    <n v="153.69999999999999"/>
    <n v="215.8"/>
    <n v="167.7"/>
    <n v="162.6"/>
    <n v="180"/>
    <n v="159.6"/>
    <n v="188.4"/>
    <n v="163.4"/>
    <n v="120.3"/>
    <n v="174.7"/>
    <n v="157.1"/>
    <n v="181.5"/>
    <n v="171.5"/>
    <n v="197.5"/>
    <n v="167.1"/>
    <n v="152.6"/>
    <n v="164.9"/>
    <n v="165.3"/>
    <n v="164.5"/>
    <n v="158.6"/>
    <n v="168.2"/>
    <n v="154.19999999999999"/>
    <n v="160.80000000000001"/>
    <n v="162.69999999999999"/>
    <n v="166.8"/>
    <n v="160.6"/>
    <n v="166.5"/>
  </r>
  <r>
    <s v="Rural+Urban"/>
    <x v="9"/>
    <s v="March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93.7"/>
    <n v="172.1"/>
    <n v="164.6"/>
    <n v="171.1"/>
    <n v="165.3"/>
    <n v="167.2"/>
    <n v="162.80000000000001"/>
    <n v="173"/>
    <n v="157.9"/>
    <n v="163.30000000000001"/>
    <n v="166"/>
    <n v="167.2"/>
    <n v="164.6"/>
    <n v="167.7"/>
  </r>
  <r>
    <s v="Rural"/>
    <x v="9"/>
    <s v="April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92.8"/>
    <n v="177.5"/>
    <n v="175.1"/>
    <n v="177.1"/>
    <s v="NA"/>
    <n v="173.3"/>
    <n v="167.7"/>
    <n v="177"/>
    <n v="166.2"/>
    <n v="167.2"/>
    <n v="170.9"/>
    <n v="169"/>
    <n v="170.2"/>
    <n v="170.8"/>
  </r>
  <r>
    <s v="Urban"/>
    <x v="9"/>
    <s v="April"/>
    <n v="155.4"/>
    <n v="215.8"/>
    <n v="164.6"/>
    <n v="164.2"/>
    <n v="186"/>
    <n v="175.9"/>
    <n v="190.7"/>
    <n v="164"/>
    <n v="120.5"/>
    <n v="178"/>
    <n v="157.5"/>
    <n v="183.3"/>
    <n v="174.5"/>
    <n v="197.1"/>
    <n v="168.4"/>
    <n v="154.5"/>
    <n v="166.3"/>
    <n v="167"/>
    <n v="170.5"/>
    <n v="159.80000000000001"/>
    <n v="169"/>
    <n v="159.30000000000001"/>
    <n v="162.19999999999999"/>
    <n v="164"/>
    <n v="168.4"/>
    <n v="163.1"/>
    <n v="169.2"/>
  </r>
  <r>
    <s v="Rural+Urban"/>
    <x v="9"/>
    <s v="April"/>
    <n v="152.9"/>
    <n v="211.8"/>
    <n v="164.5"/>
    <n v="163.9"/>
    <n v="199.5"/>
    <n v="172.6"/>
    <n v="166.2"/>
    <n v="164.7"/>
    <n v="119"/>
    <n v="181.3"/>
    <n v="166.2"/>
    <n v="180.9"/>
    <n v="170.8"/>
    <n v="193.9"/>
    <n v="173.9"/>
    <n v="166.5"/>
    <n v="172.8"/>
    <n v="167"/>
    <n v="172.2"/>
    <n v="164"/>
    <n v="174"/>
    <n v="162.6"/>
    <n v="164.4"/>
    <n v="166.9"/>
    <n v="168.8"/>
    <n v="166.8"/>
    <n v="170.1"/>
  </r>
  <r>
    <s v="Rural"/>
    <x v="9"/>
    <s v="May"/>
    <n v="152.9"/>
    <n v="214.7"/>
    <n v="161.4"/>
    <n v="164.6"/>
    <n v="209.9"/>
    <n v="168"/>
    <n v="160.4"/>
    <n v="165"/>
    <n v="118.9"/>
    <n v="186.6"/>
    <n v="173.2"/>
    <n v="180.4"/>
    <n v="170.8"/>
    <n v="192.9"/>
    <n v="179.3"/>
    <n v="177.2"/>
    <n v="179"/>
    <s v="NA"/>
    <n v="175.3"/>
    <n v="168.9"/>
    <n v="177.7"/>
    <n v="167.1"/>
    <n v="167.6"/>
    <n v="171.8"/>
    <n v="168.5"/>
    <n v="170.9"/>
    <n v="172.5"/>
  </r>
  <r>
    <s v="Urban"/>
    <x v="9"/>
    <s v="May"/>
    <n v="156.69999999999999"/>
    <n v="221.2"/>
    <n v="164.1"/>
    <n v="165.4"/>
    <n v="189.5"/>
    <n v="174.5"/>
    <n v="203.2"/>
    <n v="164.1"/>
    <n v="121.2"/>
    <n v="181.4"/>
    <n v="158.5"/>
    <n v="184.9"/>
    <n v="177.5"/>
    <n v="197.5"/>
    <n v="170"/>
    <n v="155.9"/>
    <n v="167.8"/>
    <n v="167.5"/>
    <n v="173.5"/>
    <n v="161.1"/>
    <n v="170.1"/>
    <n v="159.4"/>
    <n v="163.19999999999999"/>
    <n v="165.2"/>
    <n v="168.2"/>
    <n v="163.80000000000001"/>
    <n v="170.8"/>
  </r>
  <r>
    <s v="Rural+Urban"/>
    <x v="9"/>
    <s v="May"/>
    <n v="154.1"/>
    <n v="217"/>
    <n v="162.4"/>
    <n v="164.9"/>
    <n v="202.4"/>
    <n v="171"/>
    <n v="174.9"/>
    <n v="164.7"/>
    <n v="119.7"/>
    <n v="184.9"/>
    <n v="167.1"/>
    <n v="182.5"/>
    <n v="173.3"/>
    <n v="194.1"/>
    <n v="175.6"/>
    <n v="168.4"/>
    <n v="174.6"/>
    <n v="167.5"/>
    <n v="174.6"/>
    <n v="165.2"/>
    <n v="174.8"/>
    <n v="163"/>
    <n v="165.1"/>
    <n v="167.9"/>
    <n v="168.4"/>
    <n v="167.5"/>
    <n v="171.7"/>
  </r>
  <r>
    <s v="Rural"/>
    <x v="9"/>
    <s v="June"/>
    <n v="153.80000000000001"/>
    <n v="217.2"/>
    <n v="169.6"/>
    <n v="165.4"/>
    <n v="208.1"/>
    <n v="165.8"/>
    <n v="167.3"/>
    <n v="164.6"/>
    <n v="119.1"/>
    <n v="188.9"/>
    <n v="174.2"/>
    <n v="181.9"/>
    <n v="172.4"/>
    <n v="192.9"/>
    <n v="180.7"/>
    <n v="178.7"/>
    <n v="180.4"/>
    <s v="NA"/>
    <n v="176.7"/>
    <n v="170.3"/>
    <n v="178.2"/>
    <n v="165.5"/>
    <n v="168"/>
    <n v="172.6"/>
    <n v="169.5"/>
    <n v="171"/>
    <n v="173.6"/>
  </r>
  <r>
    <s v="Urban"/>
    <x v="9"/>
    <s v="June"/>
    <n v="157.5"/>
    <n v="223.4"/>
    <n v="172.8"/>
    <n v="166.4"/>
    <n v="188.6"/>
    <n v="174.1"/>
    <n v="211.5"/>
    <n v="163.6"/>
    <n v="121.4"/>
    <n v="183.5"/>
    <n v="159.1"/>
    <n v="186.3"/>
    <n v="179.3"/>
    <n v="198.3"/>
    <n v="171.6"/>
    <n v="157.4"/>
    <n v="169.4"/>
    <n v="166.8"/>
    <n v="174.9"/>
    <n v="162.1"/>
    <n v="170.9"/>
    <n v="157.19999999999999"/>
    <n v="164.1"/>
    <n v="166.5"/>
    <n v="169.2"/>
    <n v="163.80000000000001"/>
    <n v="171.4"/>
  </r>
  <r>
    <s v="Rural+Urban"/>
    <x v="9"/>
    <s v="June"/>
    <n v="155"/>
    <n v="219.4"/>
    <n v="170.8"/>
    <n v="165.8"/>
    <n v="200.9"/>
    <n v="169.7"/>
    <n v="182.3"/>
    <n v="164.3"/>
    <n v="119.9"/>
    <n v="187.1"/>
    <n v="167.9"/>
    <n v="183.9"/>
    <n v="174.9"/>
    <n v="194.3"/>
    <n v="177.1"/>
    <n v="169.9"/>
    <n v="176"/>
    <n v="166.8"/>
    <n v="176"/>
    <n v="166.4"/>
    <n v="175.4"/>
    <n v="161.1"/>
    <n v="165.8"/>
    <n v="169"/>
    <n v="169.4"/>
    <n v="167.5"/>
    <n v="172.6"/>
  </r>
  <r>
    <s v="Rural"/>
    <x v="9"/>
    <s v="July"/>
    <n v="155.19999999999999"/>
    <n v="210.8"/>
    <n v="174.3"/>
    <n v="166.3"/>
    <n v="202.2"/>
    <n v="169.6"/>
    <n v="168.6"/>
    <n v="164.4"/>
    <n v="119.2"/>
    <n v="191.8"/>
    <n v="174.5"/>
    <n v="183.1"/>
    <n v="172.5"/>
    <n v="193.2"/>
    <n v="182"/>
    <n v="180.3"/>
    <n v="181.7"/>
    <s v="NA"/>
    <n v="179.6"/>
    <n v="171.3"/>
    <n v="178.8"/>
    <n v="166.3"/>
    <n v="168.6"/>
    <n v="174.7"/>
    <n v="169.7"/>
    <n v="171.8"/>
    <n v="174.3"/>
  </r>
  <r>
    <s v="Urban"/>
    <x v="9"/>
    <s v="July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98.6"/>
    <n v="172.7"/>
    <n v="158.69999999999999"/>
    <n v="170.6"/>
    <n v="167.8"/>
    <n v="179.5"/>
    <n v="163.1"/>
    <n v="171.7"/>
    <n v="157.4"/>
    <n v="164.6"/>
    <n v="169.1"/>
    <n v="169.8"/>
    <n v="164.7"/>
    <n v="172.3"/>
  </r>
  <r>
    <s v="Rural+Urban"/>
    <x v="9"/>
    <s v="July"/>
    <n v="156.5"/>
    <n v="213"/>
    <n v="175.2"/>
    <n v="166.6"/>
    <n v="195.8"/>
    <n v="174.2"/>
    <n v="182.1"/>
    <n v="164.3"/>
    <n v="120"/>
    <n v="190"/>
    <n v="168.4"/>
    <n v="185.2"/>
    <n v="175"/>
    <n v="194.6"/>
    <n v="178.3"/>
    <n v="171.3"/>
    <n v="177.3"/>
    <n v="167.8"/>
    <n v="179.6"/>
    <n v="167.4"/>
    <n v="176.1"/>
    <n v="161.6"/>
    <n v="166.3"/>
    <n v="171.4"/>
    <n v="169.7"/>
    <n v="168.4"/>
    <n v="173.4"/>
  </r>
  <r>
    <s v="Rural"/>
    <x v="9"/>
    <s v="August"/>
    <n v="159.5"/>
    <n v="204.1"/>
    <n v="168.3"/>
    <n v="167.9"/>
    <n v="198.1"/>
    <n v="169.2"/>
    <n v="173.1"/>
    <n v="167.1"/>
    <n v="120.2"/>
    <n v="195.6"/>
    <n v="174.8"/>
    <n v="184"/>
    <n v="173.9"/>
    <n v="193.7"/>
    <n v="183.2"/>
    <n v="181.7"/>
    <n v="183"/>
    <s v="NA"/>
    <n v="179.1"/>
    <n v="172.3"/>
    <n v="179.4"/>
    <n v="166.6"/>
    <n v="169.3"/>
    <n v="175.7"/>
    <n v="171.1"/>
    <n v="172.6"/>
    <n v="175.3"/>
  </r>
  <r>
    <s v="Urban"/>
    <x v="9"/>
    <s v="August"/>
    <n v="162.1"/>
    <n v="210.9"/>
    <n v="170.6"/>
    <n v="168.4"/>
    <n v="182.5"/>
    <n v="177.1"/>
    <n v="213.1"/>
    <n v="167.3"/>
    <n v="122.2"/>
    <n v="189.7"/>
    <n v="160.5"/>
    <n v="188.9"/>
    <n v="180.4"/>
    <n v="198.7"/>
    <n v="173.7"/>
    <n v="160"/>
    <n v="171.6"/>
    <n v="169"/>
    <n v="178.4"/>
    <n v="164.2"/>
    <n v="172.6"/>
    <n v="157.69999999999999"/>
    <n v="165.1"/>
    <n v="169.9"/>
    <n v="171.4"/>
    <n v="165.4"/>
    <n v="173.1"/>
  </r>
  <r>
    <s v="Rural+Urban"/>
    <x v="9"/>
    <s v="August"/>
    <n v="160.30000000000001"/>
    <n v="206.5"/>
    <n v="169.2"/>
    <n v="168.1"/>
    <n v="192.4"/>
    <n v="172.9"/>
    <n v="186.7"/>
    <n v="167.2"/>
    <n v="120.9"/>
    <n v="193.6"/>
    <n v="168.8"/>
    <n v="186.3"/>
    <n v="176.3"/>
    <n v="195"/>
    <n v="179.5"/>
    <n v="172.7"/>
    <n v="178.5"/>
    <n v="169"/>
    <n v="178.8"/>
    <n v="168.5"/>
    <n v="176.8"/>
    <n v="161.9"/>
    <n v="166.9"/>
    <n v="172.3"/>
    <n v="171.2"/>
    <n v="169.1"/>
    <n v="174.3"/>
  </r>
  <r>
    <s v="Rural"/>
    <x v="9"/>
    <s v="September"/>
    <n v="162.9"/>
    <n v="206.7"/>
    <n v="169"/>
    <n v="169.5"/>
    <n v="194.1"/>
    <n v="164.1"/>
    <n v="176.9"/>
    <n v="169"/>
    <n v="120.8"/>
    <n v="199.1"/>
    <n v="175.4"/>
    <n v="184.8"/>
    <n v="175.5"/>
    <n v="194.5"/>
    <n v="184.7"/>
    <n v="183.3"/>
    <n v="184.5"/>
    <s v="NA"/>
    <n v="179.7"/>
    <n v="173.6"/>
    <n v="180.2"/>
    <n v="166.9"/>
    <n v="170"/>
    <n v="176.2"/>
    <n v="170.8"/>
    <n v="173.1"/>
    <n v="176.4"/>
  </r>
  <r>
    <s v="Urban"/>
    <x v="9"/>
    <s v="September"/>
    <n v="164.9"/>
    <n v="213.7"/>
    <n v="170.9"/>
    <n v="170.1"/>
    <n v="179.3"/>
    <n v="167.5"/>
    <n v="220.8"/>
    <n v="169.2"/>
    <n v="123.1"/>
    <n v="193.6"/>
    <n v="161.1"/>
    <n v="190.4"/>
    <n v="181.8"/>
    <n v="199.7"/>
    <n v="175"/>
    <n v="161.69999999999999"/>
    <n v="173"/>
    <n v="169.5"/>
    <n v="179.2"/>
    <n v="165"/>
    <n v="173.8"/>
    <n v="158.19999999999999"/>
    <n v="165.8"/>
    <n v="170.9"/>
    <n v="171.1"/>
    <n v="166.1"/>
    <n v="174.1"/>
  </r>
  <r>
    <s v="Rural+Urban"/>
    <x v="9"/>
    <s v="September"/>
    <n v="163.5"/>
    <n v="209.2"/>
    <n v="169.7"/>
    <n v="169.7"/>
    <n v="188.7"/>
    <n v="165.7"/>
    <n v="191.8"/>
    <n v="169.1"/>
    <n v="121.6"/>
    <n v="197.3"/>
    <n v="169.4"/>
    <n v="187.4"/>
    <n v="177.8"/>
    <n v="195.9"/>
    <n v="180.9"/>
    <n v="174.3"/>
    <n v="179.9"/>
    <n v="169.5"/>
    <n v="179.5"/>
    <n v="169.5"/>
    <n v="177.8"/>
    <n v="162.30000000000001"/>
    <n v="167.6"/>
    <n v="173.1"/>
    <n v="170.9"/>
    <n v="169.7"/>
    <n v="175.3"/>
  </r>
  <r>
    <s v="Rural"/>
    <x v="9"/>
    <s v="October"/>
    <n v="164.7"/>
    <n v="208.8"/>
    <n v="170.3"/>
    <n v="170.9"/>
    <n v="191.6"/>
    <n v="162.19999999999999"/>
    <n v="184.8"/>
    <n v="169.7"/>
    <n v="121.1"/>
    <n v="201.6"/>
    <n v="175.8"/>
    <n v="185.6"/>
    <n v="177.4"/>
    <n v="194.9"/>
    <n v="186.1"/>
    <n v="184.4"/>
    <n v="185.9"/>
    <s v="NA"/>
    <n v="180.8"/>
    <n v="174.4"/>
    <n v="181.2"/>
    <n v="167.4"/>
    <n v="170.6"/>
    <n v="176.5"/>
    <n v="172"/>
    <n v="173.9"/>
    <n v="177.9"/>
  </r>
  <r>
    <s v="Urban"/>
    <x v="9"/>
    <s v="October"/>
    <n v="166.4"/>
    <n v="214.9"/>
    <n v="171.9"/>
    <n v="171"/>
    <n v="177.7"/>
    <n v="165.7"/>
    <n v="228.6"/>
    <n v="169.9"/>
    <n v="123.4"/>
    <n v="196.4"/>
    <n v="161.6"/>
    <n v="191.5"/>
    <n v="183.3"/>
    <n v="200.1"/>
    <n v="175.5"/>
    <n v="162.6"/>
    <n v="173.6"/>
    <n v="171.2"/>
    <n v="180"/>
    <n v="166"/>
    <n v="174.7"/>
    <n v="158.80000000000001"/>
    <n v="166.3"/>
    <n v="171.2"/>
    <n v="172.3"/>
    <n v="166.8"/>
    <n v="175.3"/>
  </r>
  <r>
    <s v="Rural+Urban"/>
    <x v="9"/>
    <s v="October"/>
    <n v="165.2"/>
    <n v="210.9"/>
    <n v="170.9"/>
    <n v="170.9"/>
    <n v="186.5"/>
    <n v="163.80000000000001"/>
    <n v="199.7"/>
    <n v="169.8"/>
    <n v="121.9"/>
    <n v="199.9"/>
    <n v="169.9"/>
    <n v="188.3"/>
    <n v="179.6"/>
    <n v="196.3"/>
    <n v="181.9"/>
    <n v="175.3"/>
    <n v="181"/>
    <n v="171.2"/>
    <n v="180.5"/>
    <n v="170.4"/>
    <n v="178.7"/>
    <n v="162.9"/>
    <n v="168.2"/>
    <n v="173.4"/>
    <n v="172.1"/>
    <n v="170.5"/>
    <n v="176.7"/>
  </r>
  <r>
    <s v="Rural"/>
    <x v="9"/>
    <s v="November"/>
    <n v="166.9"/>
    <n v="207.2"/>
    <n v="180.2"/>
    <n v="172.3"/>
    <n v="194"/>
    <n v="159.1"/>
    <n v="171.6"/>
    <n v="170.2"/>
    <n v="121.5"/>
    <n v="204.8"/>
    <n v="176.4"/>
    <n v="186.9"/>
    <n v="176.6"/>
    <n v="195.5"/>
    <n v="187.2"/>
    <n v="185.2"/>
    <n v="186.9"/>
    <s v="NA"/>
    <n v="181.9"/>
    <n v="175.5"/>
    <n v="182.3"/>
    <n v="167.5"/>
    <n v="170.8"/>
    <n v="176.9"/>
    <n v="173.4"/>
    <n v="174.6"/>
    <n v="177.8"/>
  </r>
  <r>
    <s v="Urban"/>
    <x v="9"/>
    <s v="November"/>
    <n v="168.4"/>
    <n v="213.4"/>
    <n v="183.2"/>
    <n v="172.3"/>
    <n v="180"/>
    <n v="162.6"/>
    <n v="205.5"/>
    <n v="171"/>
    <n v="123.4"/>
    <n v="198.8"/>
    <n v="162.1"/>
    <n v="192.4"/>
    <n v="181.3"/>
    <n v="200.6"/>
    <n v="176.7"/>
    <n v="163.5"/>
    <n v="174.7"/>
    <n v="171.8"/>
    <n v="180.3"/>
    <n v="166.9"/>
    <n v="175.8"/>
    <n v="158.9"/>
    <n v="166.7"/>
    <n v="171.5"/>
    <n v="173.8"/>
    <n v="167.4"/>
    <n v="174.1"/>
  </r>
  <r>
    <s v="Rural+Urban"/>
    <x v="9"/>
    <s v="November"/>
    <n v="167.4"/>
    <n v="209.4"/>
    <n v="181.4"/>
    <n v="172.3"/>
    <n v="188.9"/>
    <n v="160.69999999999999"/>
    <n v="183.1"/>
    <n v="170.5"/>
    <n v="122.1"/>
    <n v="202.8"/>
    <n v="170.4"/>
    <n v="189.5"/>
    <n v="178.3"/>
    <n v="196.9"/>
    <n v="183.1"/>
    <n v="176.2"/>
    <n v="182.1"/>
    <n v="171.8"/>
    <n v="181.3"/>
    <n v="171.4"/>
    <n v="179.8"/>
    <n v="163"/>
    <n v="168.5"/>
    <n v="173.7"/>
    <n v="173.6"/>
    <n v="171.1"/>
    <n v="176.5"/>
  </r>
  <r>
    <s v="Rural"/>
    <x v="9"/>
    <s v="December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95.9"/>
    <n v="188.1"/>
    <n v="185.9"/>
    <n v="187.8"/>
    <s v="NA"/>
    <n v="182.8"/>
    <n v="176.4"/>
    <n v="183.5"/>
    <n v="167.8"/>
    <n v="171.2"/>
    <n v="177.3"/>
    <n v="175.7"/>
    <n v="175.5"/>
    <n v="177.1"/>
  </r>
  <r>
    <s v="Urban"/>
    <x v="9"/>
    <s v="December"/>
    <n v="170.2"/>
    <n v="212.9"/>
    <n v="191.9"/>
    <n v="173.9"/>
    <n v="179.1"/>
    <n v="159.5"/>
    <n v="178.7"/>
    <n v="171.3"/>
    <n v="123.1"/>
    <n v="200.5"/>
    <n v="162.80000000000001"/>
    <n v="193.3"/>
    <n v="178.6"/>
    <n v="201.1"/>
    <n v="177.7"/>
    <n v="164.5"/>
    <n v="175.7"/>
    <n v="170.7"/>
    <n v="180.6"/>
    <n v="167.3"/>
    <n v="177.2"/>
    <n v="159.4"/>
    <n v="167.1"/>
    <n v="171.8"/>
    <n v="176"/>
    <n v="168.2"/>
    <n v="174.1"/>
  </r>
  <r>
    <s v="Rural+Urban"/>
    <x v="9"/>
    <s v="December"/>
    <n v="169.2"/>
    <n v="209"/>
    <n v="190.2"/>
    <n v="173.6"/>
    <n v="188.5"/>
    <n v="158"/>
    <n v="159.9"/>
    <n v="170.8"/>
    <n v="121.8"/>
    <n v="205.2"/>
    <n v="171"/>
    <n v="190.3"/>
    <n v="175.9"/>
    <n v="197.3"/>
    <n v="184"/>
    <n v="177"/>
    <n v="183"/>
    <n v="170.7"/>
    <n v="182"/>
    <n v="172.1"/>
    <n v="181.1"/>
    <n v="163.4"/>
    <n v="168.9"/>
    <n v="174.1"/>
    <n v="175.8"/>
    <n v="172"/>
    <n v="175.7"/>
  </r>
  <r>
    <s v="Rural"/>
    <x v="10"/>
    <s v="January"/>
    <n v="174"/>
    <n v="208.3"/>
    <n v="192.9"/>
    <n v="174.3"/>
    <n v="192.6"/>
    <n v="156.30000000000001"/>
    <n v="142.9"/>
    <n v="170.7"/>
    <n v="120.3"/>
    <n v="210.5"/>
    <n v="176.9"/>
    <n v="188.5"/>
    <n v="175"/>
    <n v="196.9"/>
    <n v="189"/>
    <n v="186.3"/>
    <n v="188.6"/>
    <s v="NA"/>
    <n v="183.2"/>
    <n v="177.2"/>
    <n v="184.7"/>
    <n v="168.2"/>
    <n v="171.8"/>
    <n v="177.8"/>
    <n v="178.4"/>
    <n v="176.5"/>
    <n v="177.8"/>
  </r>
  <r>
    <s v="Urban"/>
    <x v="10"/>
    <s v="January"/>
    <n v="173.3"/>
    <n v="215.2"/>
    <n v="197"/>
    <n v="175.2"/>
    <n v="178"/>
    <n v="160.5"/>
    <n v="175.3"/>
    <n v="171.2"/>
    <n v="122.7"/>
    <n v="204.3"/>
    <n v="163.69999999999999"/>
    <n v="194.3"/>
    <n v="179.5"/>
    <n v="201.6"/>
    <n v="178.7"/>
    <n v="165.3"/>
    <n v="176.6"/>
    <n v="172.1"/>
    <n v="180.1"/>
    <n v="168"/>
    <n v="178.5"/>
    <n v="159.5"/>
    <n v="167.8"/>
    <n v="171.8"/>
    <n v="178.8"/>
    <n v="168.9"/>
    <n v="174.9"/>
  </r>
  <r>
    <s v="Rural+Urban"/>
    <x v="10"/>
    <s v="January"/>
    <n v="173.8"/>
    <n v="210.7"/>
    <n v="194.5"/>
    <n v="174.6"/>
    <n v="187.2"/>
    <n v="158.30000000000001"/>
    <n v="153.9"/>
    <n v="170.9"/>
    <n v="121.1"/>
    <n v="208.4"/>
    <n v="171.4"/>
    <n v="191.2"/>
    <n v="176.7"/>
    <n v="198.2"/>
    <n v="184.9"/>
    <n v="177.6"/>
    <n v="183.8"/>
    <n v="172.1"/>
    <n v="182"/>
    <n v="172.9"/>
    <n v="182.3"/>
    <n v="163.6"/>
    <n v="169.5"/>
    <n v="174.3"/>
    <n v="178.6"/>
    <n v="172.8"/>
    <n v="176.5"/>
  </r>
  <r>
    <s v="Rural"/>
    <x v="10"/>
    <s v="February"/>
    <n v="174.2"/>
    <n v="205.2"/>
    <n v="173.9"/>
    <n v="177"/>
    <n v="183.4"/>
    <n v="167.2"/>
    <n v="140.9"/>
    <n v="170.4"/>
    <n v="119.1"/>
    <n v="212.1"/>
    <n v="177.6"/>
    <n v="189.9"/>
    <n v="174.8"/>
    <n v="198.3"/>
    <n v="190"/>
    <n v="187"/>
    <n v="189.6"/>
    <s v="NA"/>
    <n v="181.6"/>
    <n v="178.6"/>
    <n v="186.6"/>
    <n v="169"/>
    <n v="172.8"/>
    <n v="178.5"/>
    <n v="180.7"/>
    <n v="177.9"/>
    <n v="178"/>
  </r>
  <r>
    <s v="Urban"/>
    <x v="10"/>
    <s v="February"/>
    <n v="174.7"/>
    <n v="212.2"/>
    <n v="177.2"/>
    <n v="177.9"/>
    <n v="172.2"/>
    <n v="172.1"/>
    <n v="175.8"/>
    <n v="172.2"/>
    <n v="121.9"/>
    <n v="204.8"/>
    <n v="164.9"/>
    <n v="196.6"/>
    <n v="180.7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</r>
  <r>
    <s v="Rural+Urban"/>
    <x v="10"/>
    <s v="February"/>
    <n v="174.4"/>
    <n v="207.7"/>
    <n v="175.2"/>
    <n v="177.3"/>
    <n v="179.3"/>
    <n v="169.5"/>
    <n v="152.69999999999999"/>
    <n v="171"/>
    <n v="120"/>
    <n v="209.7"/>
    <n v="172.3"/>
    <n v="193"/>
    <n v="177"/>
    <n v="199.5"/>
    <n v="186.2"/>
    <n v="178.7"/>
    <n v="185.1"/>
    <n v="173.5"/>
    <n v="182.1"/>
    <n v="174.2"/>
    <n v="184.4"/>
    <n v="164.2"/>
    <n v="170.3"/>
    <n v="175"/>
    <n v="181"/>
    <n v="174.1"/>
    <n v="177.2"/>
  </r>
  <r>
    <s v="Rural"/>
    <x v="10"/>
    <s v="March"/>
    <n v="174.3"/>
    <n v="205.2"/>
    <n v="173.9"/>
    <n v="177"/>
    <n v="183.3"/>
    <n v="167.2"/>
    <n v="140.9"/>
    <n v="170.5"/>
    <n v="119.1"/>
    <n v="212.1"/>
    <n v="177.6"/>
    <n v="189.9"/>
    <n v="174.8"/>
    <n v="198.4"/>
    <n v="190"/>
    <n v="187"/>
    <n v="189.6"/>
    <s v="NA"/>
    <n v="181.4"/>
    <n v="178.6"/>
    <n v="186.6"/>
    <n v="169"/>
    <n v="172.8"/>
    <n v="178.5"/>
    <n v="180.7"/>
    <n v="177.9"/>
    <n v="178"/>
  </r>
  <r>
    <s v="Urban"/>
    <x v="10"/>
    <s v="March"/>
    <n v="174.7"/>
    <n v="212.2"/>
    <n v="177.2"/>
    <n v="177.9"/>
    <n v="172.2"/>
    <n v="172.1"/>
    <n v="175.9"/>
    <n v="172.2"/>
    <n v="121.9"/>
    <n v="204.8"/>
    <n v="164.9"/>
    <n v="196.6"/>
    <n v="180.8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</r>
  <r>
    <s v="Rural+Urban"/>
    <x v="10"/>
    <s v="March"/>
    <n v="174.4"/>
    <n v="207.7"/>
    <n v="175.2"/>
    <n v="177.3"/>
    <n v="179.2"/>
    <n v="169.5"/>
    <n v="152.80000000000001"/>
    <n v="171.1"/>
    <n v="120"/>
    <n v="209.7"/>
    <n v="172.3"/>
    <n v="193"/>
    <n v="177"/>
    <n v="199.5"/>
    <n v="186.1"/>
    <n v="178.7"/>
    <n v="185.1"/>
    <n v="173.5"/>
    <n v="181.9"/>
    <n v="174.2"/>
    <n v="184.4"/>
    <n v="164.2"/>
    <n v="170.3"/>
    <n v="175"/>
    <n v="181"/>
    <n v="174.1"/>
    <n v="177.2"/>
  </r>
  <r>
    <s v="Rural"/>
    <x v="10"/>
    <s v="April"/>
    <n v="173.3"/>
    <n v="206.9"/>
    <n v="167.9"/>
    <n v="178.2"/>
    <n v="178.5"/>
    <n v="173.7"/>
    <n v="142.80000000000001"/>
    <n v="172.8"/>
    <n v="120.4"/>
    <n v="215.5"/>
    <n v="178.2"/>
    <n v="190.5"/>
    <n v="175.5"/>
    <n v="199.5"/>
    <n v="190.7"/>
    <n v="187.3"/>
    <n v="190.2"/>
    <s v="-"/>
    <n v="181.5"/>
    <n v="179.1"/>
    <n v="187.2"/>
    <n v="169.4"/>
    <n v="173.2"/>
    <n v="179.4"/>
    <n v="183.8"/>
    <n v="178.9"/>
    <n v="178.8"/>
  </r>
  <r>
    <s v="Urban"/>
    <x v="10"/>
    <s v="April"/>
    <n v="174.8"/>
    <n v="213.7"/>
    <n v="172.4"/>
    <n v="178.8"/>
    <n v="168.7"/>
    <n v="179.2"/>
    <n v="179.9"/>
    <n v="174.7"/>
    <n v="123.1"/>
    <n v="207.8"/>
    <n v="165.5"/>
    <n v="197"/>
    <n v="182.1"/>
    <n v="203.5"/>
    <n v="181"/>
    <n v="167.7"/>
    <n v="178.9"/>
    <n v="175.2"/>
    <n v="182.1"/>
    <n v="169.6"/>
    <n v="181.5"/>
    <n v="160.1"/>
    <n v="168.8"/>
    <n v="174.2"/>
    <n v="184.4"/>
    <n v="170.9"/>
    <n v="177.4"/>
  </r>
  <r>
    <s v="Rural+Urban"/>
    <x v="10"/>
    <s v="April"/>
    <n v="173.8"/>
    <n v="209.3"/>
    <n v="169.6"/>
    <n v="178.4"/>
    <n v="174.9"/>
    <n v="176.3"/>
    <n v="155.4"/>
    <n v="173.4"/>
    <n v="121.3"/>
    <n v="212.9"/>
    <n v="172.9"/>
    <n v="193.5"/>
    <n v="177.9"/>
    <n v="200.6"/>
    <n v="186.9"/>
    <n v="179.2"/>
    <n v="185.7"/>
    <n v="175.2"/>
    <n v="181.7"/>
    <n v="174.6"/>
    <n v="185"/>
    <n v="164.5"/>
    <n v="170.7"/>
    <n v="176.4"/>
    <n v="184"/>
    <n v="175"/>
    <n v="178.1"/>
  </r>
  <r>
    <s v="Rural"/>
    <x v="10"/>
    <s v="May"/>
    <n v="173.2"/>
    <n v="211.5"/>
    <n v="171"/>
    <n v="179.6"/>
    <n v="173.3"/>
    <n v="169"/>
    <n v="148.69999999999999"/>
    <n v="174.9"/>
    <n v="121.9"/>
    <n v="221"/>
    <n v="178.7"/>
    <n v="191.1"/>
    <n v="176.8"/>
    <n v="199.9"/>
    <n v="191.2"/>
    <n v="187.9"/>
    <n v="190.8"/>
    <s v="-"/>
    <n v="182.5"/>
    <n v="179.8"/>
    <n v="187.8"/>
    <n v="169.7"/>
    <n v="173.8"/>
    <n v="180.3"/>
    <n v="184.9"/>
    <n v="179.5"/>
    <n v="179.8"/>
  </r>
  <r>
    <s v="Urban"/>
    <x v="10"/>
    <s v="May"/>
    <n v="174.7"/>
    <n v="219.4"/>
    <n v="176.7"/>
    <n v="179.4"/>
    <n v="164.4"/>
    <n v="175.8"/>
    <n v="185"/>
    <n v="176.9"/>
    <n v="124.2"/>
    <n v="211.9"/>
    <n v="165.9"/>
    <n v="197.7"/>
    <n v="183.1"/>
    <n v="204.2"/>
    <n v="181.3"/>
    <n v="168.1"/>
    <n v="179.3"/>
    <n v="175.6"/>
    <n v="183.4"/>
    <n v="170.1"/>
    <n v="182.2"/>
    <n v="160.4"/>
    <n v="169.2"/>
    <n v="174.8"/>
    <n v="185.6"/>
    <n v="171.6"/>
    <n v="178.2"/>
  </r>
  <r>
    <s v="Rural+Urban"/>
    <x v="10"/>
    <s v="May"/>
    <n v="173.7"/>
    <n v="214.3"/>
    <n v="173.2"/>
    <n v="179.5"/>
    <n v="170"/>
    <n v="172.2"/>
    <n v="161"/>
    <n v="175.6"/>
    <n v="122.7"/>
    <n v="218"/>
    <n v="173.4"/>
    <n v="194.2"/>
    <n v="179.1"/>
    <n v="201"/>
    <n v="187.3"/>
    <n v="179.7"/>
    <n v="186.2"/>
    <n v="175.6"/>
    <n v="182.8"/>
    <n v="175.2"/>
    <n v="185.7"/>
    <n v="164.8"/>
    <n v="171.2"/>
    <n v="177.1"/>
    <n v="185.2"/>
    <n v="175.7"/>
    <n v="17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DB168-D59B-4B86-8724-2935F446998E}" name="PivotTable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30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ereals and products" fld="3" baseField="0" baseItem="0"/>
    <dataField name="Sum of Meat and fish" fld="4" baseField="0" baseItem="0"/>
    <dataField name="Sum of Egg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BB130-DD41-4429-B9AE-00FDDEA77A2B}" autoFormatId="16" applyNumberFormats="0" applyBorderFormats="0" applyFontFormats="0" applyPatternFormats="0" applyAlignmentFormats="0" applyWidthHeightFormats="0">
  <queryTableRefresh nextId="31">
    <queryTableFields count="30">
      <queryTableField id="1" name="Sector" tableColumnId="1"/>
      <queryTableField id="2" name="Year" tableColumnId="2"/>
      <queryTableField id="3" name="Month" tableColumnId="3"/>
      <queryTableField id="4" name="Cereals and products" tableColumnId="4"/>
      <queryTableField id="5" name="Meat and fish" tableColumnId="5"/>
      <queryTableField id="6" name="Egg" tableColumnId="6"/>
      <queryTableField id="7" name="Milk and products" tableColumnId="7"/>
      <queryTableField id="8" name="Oils and fats" tableColumnId="8"/>
      <queryTableField id="9" name="Fruits" tableColumnId="9"/>
      <queryTableField id="10" name="Vegetables" tableColumnId="10"/>
      <queryTableField id="11" name="Pulses and products" tableColumnId="11"/>
      <queryTableField id="12" name="Sugar and Confectionery" tableColumnId="12"/>
      <queryTableField id="13" name="Spices" tableColumnId="13"/>
      <queryTableField id="14" name="Non-alcoholic beverages" tableColumnId="14"/>
      <queryTableField id="15" name="Prepared meals, snacks, sweets etc." tableColumnId="15"/>
      <queryTableField id="16" name="Food and beverages" tableColumnId="16"/>
      <queryTableField id="17" name="Pan, tobacco and intoxicants" tableColumnId="17"/>
      <queryTableField id="18" name="Clothing" tableColumnId="18"/>
      <queryTableField id="19" name="Footwear" tableColumnId="19"/>
      <queryTableField id="20" name="Clothing and footwear" tableColumnId="20"/>
      <queryTableField id="21" name="Housing" tableColumnId="21"/>
      <queryTableField id="22" name="Fuel and light" tableColumnId="22"/>
      <queryTableField id="23" name="Household goods and services" tableColumnId="23"/>
      <queryTableField id="24" name="Health" tableColumnId="24"/>
      <queryTableField id="25" name="Transport and communication" tableColumnId="25"/>
      <queryTableField id="26" name="Recreation and amusement" tableColumnId="26"/>
      <queryTableField id="27" name="Education" tableColumnId="27"/>
      <queryTableField id="28" name="Personal care and effects" tableColumnId="28"/>
      <queryTableField id="29" name="Miscellaneous" tableColumnId="29"/>
      <queryTableField id="30" name="General index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E4F78-C78E-4D45-95F0-E7C0E5F3919A}" name="All_India_Index_Upto_April23__1" displayName="All_India_Index_Upto_April23__1" ref="A1:AD373" tableType="queryTable" totalsRowShown="0">
  <autoFilter ref="A1:AD373" xr:uid="{E10E4F78-C78E-4D45-95F0-E7C0E5F3919A}"/>
  <tableColumns count="30">
    <tableColumn id="1" xr3:uid="{EF9F0A9B-2BAD-4332-B21C-3258E9901085}" uniqueName="1" name="Sector" queryTableFieldId="1" dataDxfId="2"/>
    <tableColumn id="2" xr3:uid="{CD8BBD52-A496-4619-B05A-4835B2E8B39D}" uniqueName="2" name="Year" queryTableFieldId="2"/>
    <tableColumn id="3" xr3:uid="{01B7837A-5521-4C75-9043-150076E6C698}" uniqueName="3" name="Month" queryTableFieldId="3" dataDxfId="1"/>
    <tableColumn id="4" xr3:uid="{BA3860FB-8A58-4248-B1D5-CD71C41110C8}" uniqueName="4" name="Cereals and products" queryTableFieldId="4"/>
    <tableColumn id="5" xr3:uid="{3F827D78-6A68-460F-98EA-9096B8CB019F}" uniqueName="5" name="Meat and fish" queryTableFieldId="5"/>
    <tableColumn id="6" xr3:uid="{470F38D7-55F5-4B7F-A0B6-57B47DA4963E}" uniqueName="6" name="Egg" queryTableFieldId="6"/>
    <tableColumn id="7" xr3:uid="{7A6A2189-E180-4B54-86F3-3F0407A86DCB}" uniqueName="7" name="Milk and products" queryTableFieldId="7"/>
    <tableColumn id="8" xr3:uid="{6277FBCF-3CF3-40BD-812A-8539C1AC2330}" uniqueName="8" name="Oils and fats" queryTableFieldId="8"/>
    <tableColumn id="9" xr3:uid="{93C6AF81-102E-45BB-AC5B-2DC50085D9FD}" uniqueName="9" name="Fruits" queryTableFieldId="9"/>
    <tableColumn id="10" xr3:uid="{4006A91B-7E3F-4B24-9FDB-0766E57EF32E}" uniqueName="10" name="Vegetables" queryTableFieldId="10"/>
    <tableColumn id="11" xr3:uid="{D872C1B7-7B13-4FF7-8326-F48A3AD85CF3}" uniqueName="11" name="Pulses and products" queryTableFieldId="11"/>
    <tableColumn id="12" xr3:uid="{55175DDC-A3EC-458E-94AB-5A8F0F3D782B}" uniqueName="12" name="Sugar and Confectionery" queryTableFieldId="12"/>
    <tableColumn id="13" xr3:uid="{1D2D4704-783E-458B-A325-36AEE159AC87}" uniqueName="13" name="Spices" queryTableFieldId="13"/>
    <tableColumn id="14" xr3:uid="{75EF2675-1C67-4D87-96E6-D81DD0E4E3A4}" uniqueName="14" name="Non-alcoholic beverages" queryTableFieldId="14"/>
    <tableColumn id="15" xr3:uid="{39B0E261-65A5-4101-B3FB-98605B9ACF98}" uniqueName="15" name="Prepared meals, snacks, sweets etc." queryTableFieldId="15"/>
    <tableColumn id="16" xr3:uid="{D2529928-F6C0-4CAF-AB28-3DA9A3802644}" uniqueName="16" name="Food and beverages" queryTableFieldId="16"/>
    <tableColumn id="17" xr3:uid="{30A90E44-352C-4105-B785-764C8639C8D9}" uniqueName="17" name="Pan, tobacco and intoxicants" queryTableFieldId="17"/>
    <tableColumn id="18" xr3:uid="{3D5D637B-98D3-492F-ABE0-01D0B4E63216}" uniqueName="18" name="Clothing" queryTableFieldId="18"/>
    <tableColumn id="19" xr3:uid="{419D1364-685C-4EDF-8E20-FC155F5EF9A6}" uniqueName="19" name="Footwear" queryTableFieldId="19"/>
    <tableColumn id="20" xr3:uid="{A5F2A74E-CBE0-4C22-9EF0-C0794E530DA8}" uniqueName="20" name="Clothing and footwear" queryTableFieldId="20"/>
    <tableColumn id="21" xr3:uid="{D193B157-7B29-4172-B2AB-F7ED95EF869C}" uniqueName="21" name="Housing" queryTableFieldId="21" dataDxfId="0"/>
    <tableColumn id="22" xr3:uid="{0C827068-772F-4254-8484-A0C02968AD2B}" uniqueName="22" name="Fuel and light" queryTableFieldId="22"/>
    <tableColumn id="23" xr3:uid="{8129E5C1-2785-4E03-9C53-0B2C39F6E698}" uniqueName="23" name="Household goods and services" queryTableFieldId="23"/>
    <tableColumn id="24" xr3:uid="{A62DFC1A-B436-4C7C-AF4B-20E63E3EA8DA}" uniqueName="24" name="Health" queryTableFieldId="24"/>
    <tableColumn id="25" xr3:uid="{8E63F84E-9817-4492-B71F-984608AE0B05}" uniqueName="25" name="Transport and communication" queryTableFieldId="25"/>
    <tableColumn id="26" xr3:uid="{98479463-F762-401B-897F-C44536ADFE92}" uniqueName="26" name="Recreation and amusement" queryTableFieldId="26"/>
    <tableColumn id="27" xr3:uid="{EAE3C4F4-EDCB-4243-8DC4-BCA8EA5A30FB}" uniqueName="27" name="Education" queryTableFieldId="27"/>
    <tableColumn id="28" xr3:uid="{3389EF27-589D-48C5-9A23-244E1524FFDE}" uniqueName="28" name="Personal care and effects" queryTableFieldId="28"/>
    <tableColumn id="29" xr3:uid="{9E05BC4F-1480-490D-A582-401F19D8A27B}" uniqueName="29" name="Miscellaneous" queryTableFieldId="29"/>
    <tableColumn id="30" xr3:uid="{D1F3C752-CAB5-48E5-A8EE-95640CEE2A3B}" uniqueName="30" name="General index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F3FC-D94A-4B06-9BD7-2EA8C55D8D45}">
  <dimension ref="A1:AD373"/>
  <sheetViews>
    <sheetView workbookViewId="0">
      <selection activeCell="Y260" sqref="Y260:Y265"/>
    </sheetView>
  </sheetViews>
  <sheetFormatPr defaultRowHeight="14.5" x14ac:dyDescent="0.35"/>
  <cols>
    <col min="1" max="1" width="11.36328125" bestFit="1" customWidth="1"/>
    <col min="2" max="2" width="6.81640625" bestFit="1" customWidth="1"/>
    <col min="3" max="3" width="10" bestFit="1" customWidth="1"/>
    <col min="4" max="4" width="20.90625" bestFit="1" customWidth="1"/>
    <col min="5" max="5" width="14.6328125" bestFit="1" customWidth="1"/>
    <col min="6" max="6" width="5.90625" bestFit="1" customWidth="1"/>
    <col min="7" max="7" width="18.36328125" bestFit="1" customWidth="1"/>
    <col min="8" max="8" width="13.453125" bestFit="1" customWidth="1"/>
    <col min="9" max="9" width="7.81640625" bestFit="1" customWidth="1"/>
    <col min="10" max="10" width="12.26953125" bestFit="1" customWidth="1"/>
    <col min="11" max="11" width="20.08984375" bestFit="1" customWidth="1"/>
    <col min="12" max="12" width="23.81640625" bestFit="1" customWidth="1"/>
    <col min="13" max="13" width="8.1796875" bestFit="1" customWidth="1"/>
    <col min="14" max="14" width="23.6328125" bestFit="1" customWidth="1"/>
    <col min="15" max="15" width="33.54296875" bestFit="1" customWidth="1"/>
    <col min="16" max="16" width="20" bestFit="1" customWidth="1"/>
    <col min="17" max="17" width="27.54296875" bestFit="1" customWidth="1"/>
    <col min="18" max="18" width="10" bestFit="1" customWidth="1"/>
    <col min="19" max="19" width="11.08984375" bestFit="1" customWidth="1"/>
    <col min="20" max="20" width="22" bestFit="1" customWidth="1"/>
    <col min="21" max="21" width="9.81640625" bestFit="1" customWidth="1"/>
    <col min="22" max="22" width="14.26953125" bestFit="1" customWidth="1"/>
    <col min="23" max="23" width="28.54296875" bestFit="1" customWidth="1"/>
    <col min="24" max="24" width="8.6328125" bestFit="1" customWidth="1"/>
    <col min="25" max="25" width="28.81640625" bestFit="1" customWidth="1"/>
    <col min="26" max="26" width="26.453125" bestFit="1" customWidth="1"/>
    <col min="27" max="27" width="11.453125" bestFit="1" customWidth="1"/>
    <col min="28" max="28" width="24.36328125" bestFit="1" customWidth="1"/>
    <col min="29" max="29" width="14.90625" bestFit="1" customWidth="1"/>
    <col min="30" max="30" width="14.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 t="s">
        <v>34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t="s">
        <v>35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 t="s">
        <v>34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t="s">
        <v>30</v>
      </c>
      <c r="B5">
        <v>2013</v>
      </c>
      <c r="C5" t="s">
        <v>36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t="s">
        <v>33</v>
      </c>
      <c r="B6">
        <v>2013</v>
      </c>
      <c r="C6" t="s">
        <v>36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 t="s">
        <v>37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t="s">
        <v>35</v>
      </c>
      <c r="B7">
        <v>2013</v>
      </c>
      <c r="C7" t="s">
        <v>36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 t="s">
        <v>37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t="s">
        <v>30</v>
      </c>
      <c r="B8">
        <v>2013</v>
      </c>
      <c r="C8" t="s">
        <v>38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t="s">
        <v>33</v>
      </c>
      <c r="B9">
        <v>2013</v>
      </c>
      <c r="C9" t="s">
        <v>38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 t="s">
        <v>37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t="s">
        <v>35</v>
      </c>
      <c r="B10">
        <v>2013</v>
      </c>
      <c r="C10" t="s">
        <v>38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 t="s">
        <v>37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t="s">
        <v>30</v>
      </c>
      <c r="B11">
        <v>2013</v>
      </c>
      <c r="C11" t="s">
        <v>39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t="s">
        <v>33</v>
      </c>
      <c r="B12">
        <v>2013</v>
      </c>
      <c r="C12" t="s">
        <v>39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 t="s">
        <v>40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t="s">
        <v>35</v>
      </c>
      <c r="B13">
        <v>2013</v>
      </c>
      <c r="C13" t="s">
        <v>39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 t="s">
        <v>40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t="s">
        <v>30</v>
      </c>
      <c r="B14">
        <v>2013</v>
      </c>
      <c r="C14" t="s">
        <v>41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t="s">
        <v>33</v>
      </c>
      <c r="B15">
        <v>2013</v>
      </c>
      <c r="C15" t="s">
        <v>41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 t="s">
        <v>40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t="s">
        <v>35</v>
      </c>
      <c r="B16">
        <v>2013</v>
      </c>
      <c r="C16" t="s">
        <v>41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 t="s">
        <v>40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t="s">
        <v>30</v>
      </c>
      <c r="B17">
        <v>2013</v>
      </c>
      <c r="C17" t="s">
        <v>42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t="s">
        <v>33</v>
      </c>
      <c r="B18">
        <v>2013</v>
      </c>
      <c r="C18" t="s">
        <v>42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 t="s">
        <v>43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t="s">
        <v>35</v>
      </c>
      <c r="B19">
        <v>2013</v>
      </c>
      <c r="C19" t="s">
        <v>42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 t="s">
        <v>43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t="s">
        <v>30</v>
      </c>
      <c r="B20">
        <v>2013</v>
      </c>
      <c r="C20" t="s">
        <v>44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t="s">
        <v>33</v>
      </c>
      <c r="B21">
        <v>2013</v>
      </c>
      <c r="C21" t="s">
        <v>44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 t="s">
        <v>45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t="s">
        <v>35</v>
      </c>
      <c r="B22">
        <v>2013</v>
      </c>
      <c r="C22" t="s">
        <v>44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 t="s">
        <v>45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t="s">
        <v>30</v>
      </c>
      <c r="B23">
        <v>2013</v>
      </c>
      <c r="C23" t="s">
        <v>46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t="s">
        <v>33</v>
      </c>
      <c r="B24">
        <v>2013</v>
      </c>
      <c r="C24" t="s">
        <v>46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 t="s">
        <v>47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t="s">
        <v>35</v>
      </c>
      <c r="B25">
        <v>2013</v>
      </c>
      <c r="C25" t="s">
        <v>46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 t="s">
        <v>47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t="s">
        <v>30</v>
      </c>
      <c r="B26">
        <v>2013</v>
      </c>
      <c r="C26" t="s">
        <v>48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t="s">
        <v>33</v>
      </c>
      <c r="B27">
        <v>2013</v>
      </c>
      <c r="C27" t="s">
        <v>48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 t="s">
        <v>49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t="s">
        <v>35</v>
      </c>
      <c r="B28">
        <v>2013</v>
      </c>
      <c r="C28" t="s">
        <v>48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 t="s">
        <v>49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t="s">
        <v>30</v>
      </c>
      <c r="B29">
        <v>2013</v>
      </c>
      <c r="C29" t="s">
        <v>50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t="s">
        <v>33</v>
      </c>
      <c r="B30">
        <v>2013</v>
      </c>
      <c r="C30" t="s">
        <v>50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 t="s">
        <v>51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t="s">
        <v>35</v>
      </c>
      <c r="B31">
        <v>2013</v>
      </c>
      <c r="C31" t="s">
        <v>50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 t="s">
        <v>51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t="s">
        <v>30</v>
      </c>
      <c r="B32">
        <v>2013</v>
      </c>
      <c r="C32" t="s">
        <v>52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t="s">
        <v>33</v>
      </c>
      <c r="B33">
        <v>2013</v>
      </c>
      <c r="C33" t="s">
        <v>53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 t="s">
        <v>54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t="s">
        <v>35</v>
      </c>
      <c r="B34">
        <v>2013</v>
      </c>
      <c r="C34" t="s">
        <v>53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 t="s">
        <v>54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t="s">
        <v>30</v>
      </c>
      <c r="B35">
        <v>2013</v>
      </c>
      <c r="C35" t="s">
        <v>55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t="s">
        <v>33</v>
      </c>
      <c r="B36">
        <v>2013</v>
      </c>
      <c r="C36" t="s">
        <v>55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 t="s">
        <v>56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t="s">
        <v>35</v>
      </c>
      <c r="B37">
        <v>2013</v>
      </c>
      <c r="C37" t="s">
        <v>55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 t="s">
        <v>56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 t="s">
        <v>57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t="s">
        <v>35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 t="s">
        <v>57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t="s">
        <v>30</v>
      </c>
      <c r="B41">
        <v>2014</v>
      </c>
      <c r="C41" t="s">
        <v>36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t="s">
        <v>33</v>
      </c>
      <c r="B42">
        <v>2014</v>
      </c>
      <c r="C42" t="s">
        <v>36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 t="s">
        <v>58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t="s">
        <v>35</v>
      </c>
      <c r="B43">
        <v>2014</v>
      </c>
      <c r="C43" t="s">
        <v>36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 t="s">
        <v>58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t="s">
        <v>30</v>
      </c>
      <c r="B44">
        <v>2014</v>
      </c>
      <c r="C44" t="s">
        <v>38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t="s">
        <v>33</v>
      </c>
      <c r="B45">
        <v>2014</v>
      </c>
      <c r="C45" t="s">
        <v>38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 t="s">
        <v>59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t="s">
        <v>35</v>
      </c>
      <c r="B46">
        <v>2014</v>
      </c>
      <c r="C46" t="s">
        <v>60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 t="s">
        <v>59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t="s">
        <v>30</v>
      </c>
      <c r="B47">
        <v>2014</v>
      </c>
      <c r="C47" t="s">
        <v>39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t="s">
        <v>33</v>
      </c>
      <c r="B48">
        <v>2014</v>
      </c>
      <c r="C48" t="s">
        <v>39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 t="s">
        <v>61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35</v>
      </c>
      <c r="B49">
        <v>2014</v>
      </c>
      <c r="C49" t="s">
        <v>39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 t="s">
        <v>61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41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41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 t="s">
        <v>62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35</v>
      </c>
      <c r="B52">
        <v>2014</v>
      </c>
      <c r="C52" t="s">
        <v>41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 t="s">
        <v>62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42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42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 t="s">
        <v>61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35</v>
      </c>
      <c r="B55">
        <v>2014</v>
      </c>
      <c r="C55" t="s">
        <v>42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 t="s">
        <v>61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44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44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 t="s">
        <v>63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35</v>
      </c>
      <c r="B58">
        <v>2014</v>
      </c>
      <c r="C58" t="s">
        <v>44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 t="s">
        <v>63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46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46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 t="s">
        <v>64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35</v>
      </c>
      <c r="B61">
        <v>2014</v>
      </c>
      <c r="C61" t="s">
        <v>46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 t="s">
        <v>64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48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48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 t="s">
        <v>65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35</v>
      </c>
      <c r="B64">
        <v>2014</v>
      </c>
      <c r="C64" t="s">
        <v>48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 t="s">
        <v>65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50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50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 t="s">
        <v>66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35</v>
      </c>
      <c r="B67">
        <v>2014</v>
      </c>
      <c r="C67" t="s">
        <v>50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 t="s">
        <v>66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53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53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 t="s">
        <v>67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35</v>
      </c>
      <c r="B70">
        <v>2014</v>
      </c>
      <c r="C70" t="s">
        <v>53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 t="s">
        <v>67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55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55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 t="s">
        <v>68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35</v>
      </c>
      <c r="B73">
        <v>2014</v>
      </c>
      <c r="C73" t="s">
        <v>55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 t="s">
        <v>68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 t="s">
        <v>69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35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 t="s">
        <v>69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36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36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 t="s">
        <v>70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35</v>
      </c>
      <c r="B79">
        <v>2015</v>
      </c>
      <c r="C79" t="s">
        <v>36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 t="s">
        <v>70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38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38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 t="s">
        <v>71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35</v>
      </c>
      <c r="B82">
        <v>2015</v>
      </c>
      <c r="C82" t="s">
        <v>38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 t="s">
        <v>71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39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39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 t="s">
        <v>72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35</v>
      </c>
      <c r="B85">
        <v>2015</v>
      </c>
      <c r="C85" t="s">
        <v>39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 t="s">
        <v>72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41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41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 t="s">
        <v>73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35</v>
      </c>
      <c r="B88">
        <v>2015</v>
      </c>
      <c r="C88" t="s">
        <v>41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 t="s">
        <v>73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42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42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 t="s">
        <v>74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35</v>
      </c>
      <c r="B91">
        <v>2015</v>
      </c>
      <c r="C91" t="s">
        <v>42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 t="s">
        <v>74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44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44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 t="s">
        <v>75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35</v>
      </c>
      <c r="B94">
        <v>2015</v>
      </c>
      <c r="C94" t="s">
        <v>44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 t="s">
        <v>75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46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46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 t="s">
        <v>76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35</v>
      </c>
      <c r="B97">
        <v>2015</v>
      </c>
      <c r="C97" t="s">
        <v>46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 t="s">
        <v>76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48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48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 t="s">
        <v>77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35</v>
      </c>
      <c r="B100">
        <v>2015</v>
      </c>
      <c r="C100" t="s">
        <v>48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 t="s">
        <v>77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50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50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 t="s">
        <v>78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35</v>
      </c>
      <c r="B103">
        <v>2015</v>
      </c>
      <c r="C103" t="s">
        <v>50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 t="s">
        <v>78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53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53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 t="s">
        <v>79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35</v>
      </c>
      <c r="B106">
        <v>2015</v>
      </c>
      <c r="C106" t="s">
        <v>53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 t="s">
        <v>79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55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55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 t="s">
        <v>78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35</v>
      </c>
      <c r="B109">
        <v>2015</v>
      </c>
      <c r="C109" t="s">
        <v>55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 t="s">
        <v>78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 t="s">
        <v>80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35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 t="s">
        <v>80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36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36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 t="s">
        <v>81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35</v>
      </c>
      <c r="B115">
        <v>2016</v>
      </c>
      <c r="C115" t="s">
        <v>36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 t="s">
        <v>81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38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38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 t="s">
        <v>82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35</v>
      </c>
      <c r="B118">
        <v>2016</v>
      </c>
      <c r="C118" t="s">
        <v>38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 t="s">
        <v>82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39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39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 t="s">
        <v>83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35</v>
      </c>
      <c r="B121">
        <v>2016</v>
      </c>
      <c r="C121" t="s">
        <v>39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 t="s">
        <v>83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41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41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 t="s">
        <v>84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35</v>
      </c>
      <c r="B124">
        <v>2016</v>
      </c>
      <c r="C124" t="s">
        <v>41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 t="s">
        <v>84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42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42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 t="s">
        <v>85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35</v>
      </c>
      <c r="B127">
        <v>2016</v>
      </c>
      <c r="C127" t="s">
        <v>42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 t="s">
        <v>85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44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44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 t="s">
        <v>86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35</v>
      </c>
      <c r="B130">
        <v>2016</v>
      </c>
      <c r="C130" t="s">
        <v>44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 t="s">
        <v>86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46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46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 t="s">
        <v>87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35</v>
      </c>
      <c r="B133">
        <v>2016</v>
      </c>
      <c r="C133" t="s">
        <v>46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 t="s">
        <v>87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48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48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 t="s">
        <v>88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35</v>
      </c>
      <c r="B136">
        <v>2016</v>
      </c>
      <c r="C136" t="s">
        <v>48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 t="s">
        <v>88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50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50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 t="s">
        <v>89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35</v>
      </c>
      <c r="B139">
        <v>2016</v>
      </c>
      <c r="C139" t="s">
        <v>50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 t="s">
        <v>89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53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53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 t="s">
        <v>90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35</v>
      </c>
      <c r="B142">
        <v>2016</v>
      </c>
      <c r="C142" t="s">
        <v>53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 t="s">
        <v>90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55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55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 t="s">
        <v>91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35</v>
      </c>
      <c r="B145">
        <v>2016</v>
      </c>
      <c r="C145" t="s">
        <v>55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 t="s">
        <v>91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 t="s">
        <v>92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35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 t="s">
        <v>92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36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36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 t="s">
        <v>93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35</v>
      </c>
      <c r="B151">
        <v>2017</v>
      </c>
      <c r="C151" t="s">
        <v>36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 t="s">
        <v>93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38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38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 t="s">
        <v>94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35</v>
      </c>
      <c r="B154">
        <v>2017</v>
      </c>
      <c r="C154" t="s">
        <v>38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 t="s">
        <v>94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39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39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 t="s">
        <v>95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35</v>
      </c>
      <c r="B157">
        <v>2017</v>
      </c>
      <c r="C157" t="s">
        <v>39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 t="s">
        <v>95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41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41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 t="s">
        <v>96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35</v>
      </c>
      <c r="B160">
        <v>2017</v>
      </c>
      <c r="C160" t="s">
        <v>41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 t="s">
        <v>96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42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42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 t="s">
        <v>97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35</v>
      </c>
      <c r="B163">
        <v>2017</v>
      </c>
      <c r="C163" t="s">
        <v>42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 t="s">
        <v>97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44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44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 t="s">
        <v>98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35</v>
      </c>
      <c r="B166">
        <v>2017</v>
      </c>
      <c r="C166" t="s">
        <v>44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 t="s">
        <v>98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46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46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 t="s">
        <v>99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35</v>
      </c>
      <c r="B169">
        <v>2017</v>
      </c>
      <c r="C169" t="s">
        <v>46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 t="s">
        <v>99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48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48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 t="s">
        <v>100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35</v>
      </c>
      <c r="B172">
        <v>2017</v>
      </c>
      <c r="C172" t="s">
        <v>48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 t="s">
        <v>100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50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50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 t="s">
        <v>101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35</v>
      </c>
      <c r="B175">
        <v>2017</v>
      </c>
      <c r="C175" t="s">
        <v>50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 t="s">
        <v>101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53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53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 t="s">
        <v>102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35</v>
      </c>
      <c r="B178">
        <v>2017</v>
      </c>
      <c r="C178" t="s">
        <v>53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 t="s">
        <v>102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55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55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 t="s">
        <v>103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35</v>
      </c>
      <c r="B181">
        <v>2017</v>
      </c>
      <c r="C181" t="s">
        <v>55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 t="s">
        <v>103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 t="s">
        <v>104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35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 t="s">
        <v>104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36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36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 t="s">
        <v>105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35</v>
      </c>
      <c r="B187">
        <v>2018</v>
      </c>
      <c r="C187" t="s">
        <v>36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 t="s">
        <v>105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38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38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 t="s">
        <v>106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35</v>
      </c>
      <c r="B190">
        <v>2018</v>
      </c>
      <c r="C190" t="s">
        <v>38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 t="s">
        <v>106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39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39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 t="s">
        <v>107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35</v>
      </c>
      <c r="B193">
        <v>2018</v>
      </c>
      <c r="C193" t="s">
        <v>39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 t="s">
        <v>107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41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41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 t="s">
        <v>108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35</v>
      </c>
      <c r="B196">
        <v>2018</v>
      </c>
      <c r="C196" t="s">
        <v>41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 t="s">
        <v>108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42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42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 t="s">
        <v>109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35</v>
      </c>
      <c r="B199">
        <v>2018</v>
      </c>
      <c r="C199" t="s">
        <v>42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 t="s">
        <v>109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44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44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 t="s">
        <v>110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35</v>
      </c>
      <c r="B202">
        <v>2018</v>
      </c>
      <c r="C202" t="s">
        <v>44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 t="s">
        <v>110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46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46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 t="s">
        <v>111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35</v>
      </c>
      <c r="B205">
        <v>2018</v>
      </c>
      <c r="C205" t="s">
        <v>46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 t="s">
        <v>111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48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48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 t="s">
        <v>112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35</v>
      </c>
      <c r="B208">
        <v>2018</v>
      </c>
      <c r="C208" t="s">
        <v>48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 t="s">
        <v>112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50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50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 t="s">
        <v>113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35</v>
      </c>
      <c r="B211">
        <v>2018</v>
      </c>
      <c r="C211" t="s">
        <v>50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 t="s">
        <v>114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53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53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 t="s">
        <v>114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35</v>
      </c>
      <c r="B214">
        <v>2018</v>
      </c>
      <c r="C214" t="s">
        <v>53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 t="s">
        <v>114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55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55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 t="s">
        <v>115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35</v>
      </c>
      <c r="B217">
        <v>2018</v>
      </c>
      <c r="C217" t="s">
        <v>55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 t="s">
        <v>115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 t="s">
        <v>116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35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 t="s">
        <v>116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36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36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 t="s">
        <v>117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35</v>
      </c>
      <c r="B223">
        <v>2019</v>
      </c>
      <c r="C223" t="s">
        <v>36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 t="s">
        <v>117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38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38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 t="s">
        <v>118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35</v>
      </c>
      <c r="B226">
        <v>2019</v>
      </c>
      <c r="C226" t="s">
        <v>38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 t="s">
        <v>118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41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41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 t="s">
        <v>119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35</v>
      </c>
      <c r="B229">
        <v>2019</v>
      </c>
      <c r="C229" t="s">
        <v>41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 t="s">
        <v>119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42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42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 t="s">
        <v>120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35</v>
      </c>
      <c r="B232">
        <v>2019</v>
      </c>
      <c r="C232" t="s">
        <v>42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 t="s">
        <v>120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44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44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 t="s">
        <v>121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35</v>
      </c>
      <c r="B235">
        <v>2019</v>
      </c>
      <c r="C235" t="s">
        <v>44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 t="s">
        <v>121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46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46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 t="s">
        <v>122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35</v>
      </c>
      <c r="B238">
        <v>2019</v>
      </c>
      <c r="C238" t="s">
        <v>46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 t="s">
        <v>122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48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48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 t="s">
        <v>123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35</v>
      </c>
      <c r="B241">
        <v>2019</v>
      </c>
      <c r="C241" t="s">
        <v>48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 t="s">
        <v>123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50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50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 t="s">
        <v>124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35</v>
      </c>
      <c r="B244">
        <v>2019</v>
      </c>
      <c r="C244" t="s">
        <v>50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 t="s">
        <v>124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53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53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 t="s">
        <v>125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35</v>
      </c>
      <c r="B247">
        <v>2019</v>
      </c>
      <c r="C247" t="s">
        <v>53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 t="s">
        <v>125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55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55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 t="s">
        <v>126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35</v>
      </c>
      <c r="B250">
        <v>2019</v>
      </c>
      <c r="C250" t="s">
        <v>55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 t="s">
        <v>126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 t="s">
        <v>127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35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 t="s">
        <v>127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36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36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 t="s">
        <v>128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35</v>
      </c>
      <c r="B256">
        <v>2020</v>
      </c>
      <c r="C256" t="s">
        <v>36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 t="s">
        <v>128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38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38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 t="s">
        <v>129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35</v>
      </c>
      <c r="B259">
        <v>2020</v>
      </c>
      <c r="C259" t="s">
        <v>38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 t="s">
        <v>129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39</v>
      </c>
      <c r="D260">
        <v>147.19999999999999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P260">
        <v>150.1</v>
      </c>
      <c r="U260" t="s">
        <v>32</v>
      </c>
      <c r="V260">
        <v>148.4</v>
      </c>
      <c r="X260">
        <v>154.30000000000001</v>
      </c>
    </row>
    <row r="261" spans="1:30" x14ac:dyDescent="0.35">
      <c r="A261" t="s">
        <v>33</v>
      </c>
      <c r="B261">
        <v>2020</v>
      </c>
      <c r="C261" t="s">
        <v>39</v>
      </c>
      <c r="D261">
        <v>151.80000000000001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P261">
        <v>153.5</v>
      </c>
      <c r="U261" t="s">
        <v>130</v>
      </c>
      <c r="V261">
        <v>137.1</v>
      </c>
      <c r="X261">
        <v>144.80000000000001</v>
      </c>
    </row>
    <row r="262" spans="1:30" x14ac:dyDescent="0.35">
      <c r="A262" t="s">
        <v>35</v>
      </c>
      <c r="B262">
        <v>2020</v>
      </c>
      <c r="C262" t="s">
        <v>39</v>
      </c>
      <c r="D262">
        <v>148.69999999999999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P262">
        <v>151.4</v>
      </c>
      <c r="U262" t="s">
        <v>130</v>
      </c>
      <c r="V262">
        <v>144.1</v>
      </c>
      <c r="X262">
        <v>150.69999999999999</v>
      </c>
    </row>
    <row r="263" spans="1:30" x14ac:dyDescent="0.35">
      <c r="A263" t="s">
        <v>30</v>
      </c>
      <c r="B263">
        <v>2020</v>
      </c>
      <c r="C263" t="s">
        <v>41</v>
      </c>
      <c r="U263" t="s">
        <v>32</v>
      </c>
    </row>
    <row r="264" spans="1:30" x14ac:dyDescent="0.35">
      <c r="A264" t="s">
        <v>33</v>
      </c>
      <c r="B264">
        <v>2020</v>
      </c>
      <c r="C264" t="s">
        <v>41</v>
      </c>
      <c r="U264" t="s">
        <v>32</v>
      </c>
    </row>
    <row r="265" spans="1:30" x14ac:dyDescent="0.35">
      <c r="A265" t="s">
        <v>35</v>
      </c>
      <c r="B265">
        <v>2020</v>
      </c>
      <c r="C265" t="s">
        <v>41</v>
      </c>
      <c r="U265" t="s">
        <v>32</v>
      </c>
    </row>
    <row r="266" spans="1:30" x14ac:dyDescent="0.35">
      <c r="A266" t="s">
        <v>30</v>
      </c>
      <c r="B266">
        <v>2020</v>
      </c>
      <c r="C266" t="s">
        <v>42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42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 t="s">
        <v>131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35</v>
      </c>
      <c r="B268">
        <v>2020</v>
      </c>
      <c r="C268" t="s">
        <v>42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 t="s">
        <v>131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44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44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 t="s">
        <v>131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35</v>
      </c>
      <c r="B271">
        <v>2020</v>
      </c>
      <c r="C271" t="s">
        <v>44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 t="s">
        <v>131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46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46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 t="s">
        <v>132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35</v>
      </c>
      <c r="B274">
        <v>2020</v>
      </c>
      <c r="C274" t="s">
        <v>46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 t="s">
        <v>132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48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48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 t="s">
        <v>133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35</v>
      </c>
      <c r="B277">
        <v>2020</v>
      </c>
      <c r="C277" t="s">
        <v>48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 t="s">
        <v>133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50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50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 t="s">
        <v>134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35</v>
      </c>
      <c r="B280">
        <v>2020</v>
      </c>
      <c r="C280" t="s">
        <v>50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 t="s">
        <v>134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53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53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 t="s">
        <v>135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35</v>
      </c>
      <c r="B283">
        <v>2020</v>
      </c>
      <c r="C283" t="s">
        <v>53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 t="s">
        <v>135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55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55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 t="s">
        <v>136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35</v>
      </c>
      <c r="B286">
        <v>2020</v>
      </c>
      <c r="C286" t="s">
        <v>55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 t="s">
        <v>136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 t="s">
        <v>137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35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 t="s">
        <v>137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36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36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 t="s">
        <v>138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35</v>
      </c>
      <c r="B292">
        <v>2021</v>
      </c>
      <c r="C292" t="s">
        <v>36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 t="s">
        <v>138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38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139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38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 t="s">
        <v>140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35</v>
      </c>
      <c r="B295">
        <v>2021</v>
      </c>
      <c r="C295" t="s">
        <v>38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 t="s">
        <v>140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39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139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39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 t="s">
        <v>141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35</v>
      </c>
      <c r="B298">
        <v>2021</v>
      </c>
      <c r="C298" t="s">
        <v>39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 t="s">
        <v>141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41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41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 t="s">
        <v>142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35</v>
      </c>
      <c r="B301">
        <v>2021</v>
      </c>
      <c r="C301" t="s">
        <v>41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 t="s">
        <v>142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42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42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 t="s">
        <v>143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35</v>
      </c>
      <c r="B304">
        <v>2021</v>
      </c>
      <c r="C304" t="s">
        <v>42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 t="s">
        <v>143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44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44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 t="s">
        <v>144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35</v>
      </c>
      <c r="B307">
        <v>2021</v>
      </c>
      <c r="C307" t="s">
        <v>44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 t="s">
        <v>144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46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46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 t="s">
        <v>145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35</v>
      </c>
      <c r="B310">
        <v>2021</v>
      </c>
      <c r="C310" t="s">
        <v>46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 t="s">
        <v>145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48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48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 t="s">
        <v>145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35</v>
      </c>
      <c r="B313">
        <v>2021</v>
      </c>
      <c r="C313" t="s">
        <v>48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 t="s">
        <v>145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50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50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 t="s">
        <v>146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35</v>
      </c>
      <c r="B316">
        <v>2021</v>
      </c>
      <c r="C316" t="s">
        <v>50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 t="s">
        <v>146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53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53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 t="s">
        <v>147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35</v>
      </c>
      <c r="B319">
        <v>2021</v>
      </c>
      <c r="C319" t="s">
        <v>53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 t="s">
        <v>147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55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55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 t="s">
        <v>148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35</v>
      </c>
      <c r="B322">
        <v>2021</v>
      </c>
      <c r="C322" t="s">
        <v>55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 t="s">
        <v>148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 t="s">
        <v>149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35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 t="s">
        <v>149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36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36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 t="s">
        <v>150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35</v>
      </c>
      <c r="B328">
        <v>2022</v>
      </c>
      <c r="C328" t="s">
        <v>36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 t="s">
        <v>150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38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38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 t="s">
        <v>151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35</v>
      </c>
      <c r="B331">
        <v>2022</v>
      </c>
      <c r="C331" t="s">
        <v>38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 t="s">
        <v>151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39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39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 t="s">
        <v>152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35</v>
      </c>
      <c r="B334">
        <v>2022</v>
      </c>
      <c r="C334" t="s">
        <v>39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 t="s">
        <v>152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41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41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 t="s">
        <v>153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35</v>
      </c>
      <c r="B337">
        <v>2022</v>
      </c>
      <c r="C337" t="s">
        <v>41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 t="s">
        <v>153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42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42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 t="s">
        <v>154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35</v>
      </c>
      <c r="B340">
        <v>2022</v>
      </c>
      <c r="C340" t="s">
        <v>42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 t="s">
        <v>154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44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44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 t="s">
        <v>155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35</v>
      </c>
      <c r="B343">
        <v>2022</v>
      </c>
      <c r="C343" t="s">
        <v>44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 t="s">
        <v>155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46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46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 t="s">
        <v>156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35</v>
      </c>
      <c r="B346">
        <v>2022</v>
      </c>
      <c r="C346" t="s">
        <v>46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 t="s">
        <v>156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48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48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 t="s">
        <v>157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35</v>
      </c>
      <c r="B349">
        <v>2022</v>
      </c>
      <c r="C349" t="s">
        <v>48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 t="s">
        <v>157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50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50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 t="s">
        <v>158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35</v>
      </c>
      <c r="B352">
        <v>2022</v>
      </c>
      <c r="C352" t="s">
        <v>50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 t="s">
        <v>158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53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53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 t="s">
        <v>159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35</v>
      </c>
      <c r="B355">
        <v>2022</v>
      </c>
      <c r="C355" t="s">
        <v>53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 t="s">
        <v>159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55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55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 t="s">
        <v>160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35</v>
      </c>
      <c r="B358">
        <v>2022</v>
      </c>
      <c r="C358" t="s">
        <v>55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 t="s">
        <v>160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 t="s">
        <v>161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35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 t="s">
        <v>161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36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36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 t="s">
        <v>162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35</v>
      </c>
      <c r="B364">
        <v>2023</v>
      </c>
      <c r="C364" t="s">
        <v>36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 t="s">
        <v>162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38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38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 t="s">
        <v>162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35</v>
      </c>
      <c r="B367">
        <v>2023</v>
      </c>
      <c r="C367" t="s">
        <v>38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 t="s">
        <v>162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39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139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39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 t="s">
        <v>163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35</v>
      </c>
      <c r="B370">
        <v>2023</v>
      </c>
      <c r="C370" t="s">
        <v>39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 t="s">
        <v>163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41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139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41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 t="s">
        <v>164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35</v>
      </c>
      <c r="B373">
        <v>2023</v>
      </c>
      <c r="C373" t="s">
        <v>41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 t="s">
        <v>164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310A-5D11-44E6-B043-E1A7B9EA2D28}">
  <dimension ref="B1:T31"/>
  <sheetViews>
    <sheetView topLeftCell="G1" zoomScaleNormal="100" workbookViewId="0">
      <selection activeCell="H17" sqref="H17"/>
    </sheetView>
  </sheetViews>
  <sheetFormatPr defaultRowHeight="14.5" x14ac:dyDescent="0.35"/>
  <cols>
    <col min="1" max="1" width="12.36328125" bestFit="1" customWidth="1"/>
    <col min="2" max="2" width="11.36328125" bestFit="1" customWidth="1"/>
    <col min="3" max="4" width="11.90625" bestFit="1" customWidth="1"/>
    <col min="5" max="5" width="11.54296875" bestFit="1" customWidth="1"/>
    <col min="6" max="6" width="17.6328125" bestFit="1" customWidth="1"/>
    <col min="7" max="7" width="11.81640625" bestFit="1" customWidth="1"/>
    <col min="8" max="8" width="10.36328125" customWidth="1"/>
    <col min="9" max="9" width="16.453125" customWidth="1"/>
    <col min="10" max="10" width="12" customWidth="1"/>
    <col min="11" max="11" width="12" bestFit="1" customWidth="1"/>
    <col min="12" max="12" width="9.08984375" bestFit="1" customWidth="1"/>
    <col min="13" max="13" width="11.1796875" bestFit="1" customWidth="1"/>
    <col min="14" max="14" width="12.453125" customWidth="1"/>
    <col min="15" max="15" width="9.6328125" customWidth="1"/>
    <col min="16" max="16" width="24.81640625" bestFit="1" customWidth="1"/>
    <col min="17" max="17" width="15.26953125" customWidth="1"/>
    <col min="18" max="18" width="11.1796875" bestFit="1" customWidth="1"/>
    <col min="19" max="26" width="18.81640625" bestFit="1" customWidth="1"/>
  </cols>
  <sheetData>
    <row r="1" spans="2:20" x14ac:dyDescent="0.35">
      <c r="B1" s="31"/>
      <c r="C1" s="31"/>
      <c r="D1" s="34"/>
      <c r="E1" s="25"/>
    </row>
    <row r="2" spans="2:20" x14ac:dyDescent="0.35">
      <c r="B2" s="21" t="s">
        <v>261</v>
      </c>
      <c r="C2" s="1"/>
      <c r="D2" s="1"/>
      <c r="E2" s="1"/>
      <c r="J2" s="31" t="s">
        <v>319</v>
      </c>
    </row>
    <row r="3" spans="2:20" x14ac:dyDescent="0.35">
      <c r="B3" s="1" t="s">
        <v>262</v>
      </c>
      <c r="C3" s="1"/>
      <c r="F3" s="1"/>
      <c r="R3" s="29" t="s">
        <v>1</v>
      </c>
      <c r="S3" s="7" t="s">
        <v>318</v>
      </c>
      <c r="T3" s="7" t="s">
        <v>321</v>
      </c>
    </row>
    <row r="4" spans="2:20" x14ac:dyDescent="0.35">
      <c r="B4" s="75" t="s">
        <v>259</v>
      </c>
      <c r="C4" s="75"/>
      <c r="D4" s="29" t="s">
        <v>260</v>
      </c>
      <c r="E4" s="7" t="s">
        <v>35</v>
      </c>
      <c r="J4" s="29" t="s">
        <v>1</v>
      </c>
      <c r="K4" s="7" t="s">
        <v>320</v>
      </c>
      <c r="L4" s="7" t="s">
        <v>323</v>
      </c>
      <c r="R4" s="43">
        <v>2013</v>
      </c>
      <c r="S4" s="6">
        <v>108.54444444444444</v>
      </c>
      <c r="T4" s="12">
        <v>106.66666666666669</v>
      </c>
    </row>
    <row r="5" spans="2:20" x14ac:dyDescent="0.35">
      <c r="B5" s="29" t="s">
        <v>1</v>
      </c>
      <c r="C5" s="7" t="s">
        <v>21</v>
      </c>
      <c r="D5" s="7" t="s">
        <v>21</v>
      </c>
      <c r="E5" s="7" t="s">
        <v>21</v>
      </c>
      <c r="F5" s="1" t="s">
        <v>184</v>
      </c>
      <c r="J5" s="43">
        <v>2013</v>
      </c>
      <c r="K5" s="12">
        <v>3907.6</v>
      </c>
      <c r="L5" s="12">
        <v>3840.0000000000005</v>
      </c>
      <c r="R5" s="43">
        <v>2014</v>
      </c>
      <c r="S5" s="6">
        <v>113.35555555555558</v>
      </c>
      <c r="T5" s="12">
        <v>111.51666666666668</v>
      </c>
    </row>
    <row r="6" spans="2:20" x14ac:dyDescent="0.35">
      <c r="B6" s="43">
        <v>2013</v>
      </c>
      <c r="C6" s="33" cm="1">
        <f t="array" ref="C6:C16">SUMIFS('Main data'!V2:V373,'Main data'!B2:B373,' objective 5 analysis'!B6:B16,'Main data'!A2:A373,"rural")</f>
        <v>1307.7999999999997</v>
      </c>
      <c r="D6" s="12">
        <v>1296.2</v>
      </c>
      <c r="E6" s="12">
        <v>1303.6000000000001</v>
      </c>
      <c r="F6" s="36" t="s">
        <v>263</v>
      </c>
      <c r="G6" s="36"/>
      <c r="H6" s="36"/>
      <c r="I6" s="36"/>
      <c r="J6" s="43">
        <v>2014</v>
      </c>
      <c r="K6" s="12">
        <v>4080.8000000000011</v>
      </c>
      <c r="L6" s="12">
        <v>4014.6000000000004</v>
      </c>
      <c r="R6" s="43">
        <v>2015</v>
      </c>
      <c r="S6" s="6">
        <v>119.02222222222223</v>
      </c>
      <c r="T6" s="12">
        <v>111.15833333333336</v>
      </c>
    </row>
    <row r="7" spans="2:20" x14ac:dyDescent="0.35">
      <c r="B7" s="43">
        <v>2014</v>
      </c>
      <c r="C7" s="33">
        <v>1378.4</v>
      </c>
      <c r="D7" s="12">
        <v>1339</v>
      </c>
      <c r="E7" s="12">
        <v>1363.4</v>
      </c>
      <c r="F7" s="36" t="s">
        <v>264</v>
      </c>
      <c r="G7" s="36"/>
      <c r="H7" s="36"/>
      <c r="I7" s="36"/>
      <c r="J7" s="43">
        <v>2015</v>
      </c>
      <c r="K7" s="12">
        <v>4284.8</v>
      </c>
      <c r="L7" s="12">
        <v>4001.7000000000007</v>
      </c>
      <c r="R7" s="43">
        <v>2016</v>
      </c>
      <c r="S7" s="6">
        <v>122.57499999999999</v>
      </c>
      <c r="T7" s="12">
        <v>113.46944444444443</v>
      </c>
    </row>
    <row r="8" spans="2:20" x14ac:dyDescent="0.35">
      <c r="B8" s="43">
        <v>2015</v>
      </c>
      <c r="C8" s="33">
        <v>1470.9</v>
      </c>
      <c r="D8" s="12">
        <v>1378.1999999999998</v>
      </c>
      <c r="E8" s="12">
        <v>1435.6999999999998</v>
      </c>
      <c r="F8" s="36" t="s">
        <v>265</v>
      </c>
      <c r="G8" s="36"/>
      <c r="H8" s="36"/>
      <c r="I8" s="36"/>
      <c r="J8" s="43">
        <v>2016</v>
      </c>
      <c r="K8" s="12">
        <v>4412.7</v>
      </c>
      <c r="L8" s="12">
        <v>4084.8999999999996</v>
      </c>
      <c r="R8" s="43">
        <v>2017</v>
      </c>
      <c r="S8" s="6">
        <v>129.28055555555559</v>
      </c>
      <c r="T8" s="12">
        <v>117.43055555555556</v>
      </c>
    </row>
    <row r="9" spans="2:20" x14ac:dyDescent="0.35">
      <c r="B9" s="43">
        <v>2016</v>
      </c>
      <c r="C9" s="33">
        <v>1542.1999999999998</v>
      </c>
      <c r="D9" s="12">
        <v>1387</v>
      </c>
      <c r="E9" s="12">
        <v>1483.4999999999998</v>
      </c>
      <c r="F9" s="36" t="s">
        <v>266</v>
      </c>
      <c r="G9" s="36"/>
      <c r="H9" s="36"/>
      <c r="I9" s="36"/>
      <c r="J9" s="43">
        <v>2017</v>
      </c>
      <c r="K9" s="12">
        <v>4654.1000000000013</v>
      </c>
      <c r="L9" s="12">
        <v>4227.5</v>
      </c>
      <c r="R9" s="43">
        <v>2018</v>
      </c>
      <c r="S9" s="6">
        <v>138.29722222222222</v>
      </c>
      <c r="T9" s="12">
        <v>123.33611111111115</v>
      </c>
    </row>
    <row r="10" spans="2:20" x14ac:dyDescent="0.35">
      <c r="B10" s="43">
        <v>2017</v>
      </c>
      <c r="C10" s="33">
        <v>1635.1999999999998</v>
      </c>
      <c r="D10" s="12">
        <v>1452.8</v>
      </c>
      <c r="E10" s="12">
        <v>1566.1</v>
      </c>
      <c r="F10" s="36" t="s">
        <v>267</v>
      </c>
      <c r="G10" s="36"/>
      <c r="H10" s="36"/>
      <c r="I10" s="36"/>
      <c r="J10" s="43">
        <v>2018</v>
      </c>
      <c r="K10" s="12">
        <v>4978.7</v>
      </c>
      <c r="L10" s="12">
        <v>4440.1000000000013</v>
      </c>
      <c r="R10" s="43">
        <v>2019</v>
      </c>
      <c r="S10" s="6">
        <v>138.77575757575755</v>
      </c>
      <c r="T10" s="12">
        <v>125.78787878787875</v>
      </c>
    </row>
    <row r="11" spans="2:20" x14ac:dyDescent="0.35">
      <c r="B11" s="43">
        <v>2018</v>
      </c>
      <c r="C11" s="35">
        <v>1753.0000000000002</v>
      </c>
      <c r="D11" s="13">
        <v>1548.4000000000003</v>
      </c>
      <c r="E11" s="13">
        <v>1677.3</v>
      </c>
      <c r="F11" s="36" t="s">
        <v>268</v>
      </c>
      <c r="G11" s="36"/>
      <c r="H11" s="36"/>
      <c r="I11" s="36"/>
      <c r="J11" s="43">
        <v>2019</v>
      </c>
      <c r="K11" s="12">
        <v>4579.5999999999995</v>
      </c>
      <c r="L11" s="12">
        <v>4150.9999999999991</v>
      </c>
      <c r="R11" s="43">
        <v>2020</v>
      </c>
      <c r="S11" s="6">
        <v>143.32727272727274</v>
      </c>
      <c r="T11" s="12">
        <v>136.28333333333333</v>
      </c>
    </row>
    <row r="12" spans="2:20" x14ac:dyDescent="0.35">
      <c r="B12" s="43">
        <v>2019</v>
      </c>
      <c r="C12" s="33">
        <v>1618.7000000000003</v>
      </c>
      <c r="D12" s="12">
        <v>1418.2</v>
      </c>
      <c r="E12" s="12">
        <v>1542.6999999999998</v>
      </c>
      <c r="J12" s="43">
        <v>2020</v>
      </c>
      <c r="K12" s="12">
        <v>4729.8</v>
      </c>
      <c r="L12" s="12">
        <v>4088.4999999999995</v>
      </c>
      <c r="R12" s="43">
        <v>2021</v>
      </c>
      <c r="S12" s="6">
        <v>158.70833333333334</v>
      </c>
      <c r="T12" s="12">
        <v>150.69999999999996</v>
      </c>
    </row>
    <row r="13" spans="2:20" x14ac:dyDescent="0.35">
      <c r="B13" s="43">
        <v>2020</v>
      </c>
      <c r="C13" s="33">
        <v>1629.5</v>
      </c>
      <c r="D13" s="12">
        <v>1514.5</v>
      </c>
      <c r="E13" s="12">
        <v>1585.7999999999997</v>
      </c>
      <c r="J13" s="43">
        <v>2021</v>
      </c>
      <c r="K13" s="12">
        <v>5713.5</v>
      </c>
      <c r="L13" s="12">
        <v>5425.1999999999989</v>
      </c>
      <c r="R13" s="43">
        <v>2022</v>
      </c>
      <c r="S13" s="6">
        <v>174.96944444444446</v>
      </c>
      <c r="T13" s="12">
        <v>161.24166666666665</v>
      </c>
    </row>
    <row r="14" spans="2:20" x14ac:dyDescent="0.35">
      <c r="B14" s="43">
        <v>2021</v>
      </c>
      <c r="C14" s="33">
        <v>1926.7999999999997</v>
      </c>
      <c r="D14" s="12">
        <v>1878</v>
      </c>
      <c r="E14" s="12">
        <v>1908.6999999999998</v>
      </c>
      <c r="J14" s="43">
        <v>2022</v>
      </c>
      <c r="K14" s="12">
        <v>6298.9000000000005</v>
      </c>
      <c r="L14" s="12">
        <v>5804.6999999999989</v>
      </c>
      <c r="R14" s="43">
        <v>2023</v>
      </c>
      <c r="S14" s="6">
        <v>182.11333333333334</v>
      </c>
      <c r="T14" s="12">
        <v>164.41333333333336</v>
      </c>
    </row>
    <row r="15" spans="2:20" x14ac:dyDescent="0.35">
      <c r="B15" s="43">
        <v>2022</v>
      </c>
      <c r="C15" s="35">
        <v>2111.3000000000002</v>
      </c>
      <c r="D15" s="13">
        <v>2086</v>
      </c>
      <c r="E15" s="13">
        <v>2101.6</v>
      </c>
      <c r="F15" t="s">
        <v>269</v>
      </c>
      <c r="J15" s="43">
        <v>2023</v>
      </c>
      <c r="K15" s="12">
        <v>2731.7000000000003</v>
      </c>
      <c r="L15" s="12">
        <v>2466.2000000000003</v>
      </c>
      <c r="R15" s="43" t="s">
        <v>183</v>
      </c>
      <c r="S15" s="16">
        <v>139</v>
      </c>
      <c r="T15" s="42">
        <v>129</v>
      </c>
    </row>
    <row r="16" spans="2:20" x14ac:dyDescent="0.35">
      <c r="B16" s="43">
        <v>2023</v>
      </c>
      <c r="C16" s="33">
        <v>910.19999999999993</v>
      </c>
      <c r="D16" s="12">
        <v>911</v>
      </c>
      <c r="E16" s="12">
        <v>910.5</v>
      </c>
      <c r="J16" s="43" t="s">
        <v>183</v>
      </c>
      <c r="K16" s="12">
        <v>50372.200000000004</v>
      </c>
      <c r="L16" s="12">
        <v>46544.399999999994</v>
      </c>
    </row>
    <row r="17" spans="2:16" x14ac:dyDescent="0.35">
      <c r="B17" s="43" t="s">
        <v>183</v>
      </c>
      <c r="C17" s="33">
        <f>SUM(_xlfn.ANCHORARRAY(C6))</f>
        <v>17284</v>
      </c>
      <c r="D17" s="12">
        <v>16209.300000000001</v>
      </c>
      <c r="E17" s="12">
        <v>16878.900000000001</v>
      </c>
    </row>
    <row r="19" spans="2:16" x14ac:dyDescent="0.35">
      <c r="M19" s="44"/>
    </row>
    <row r="20" spans="2:16" x14ac:dyDescent="0.35">
      <c r="B20" s="29" t="s">
        <v>1</v>
      </c>
      <c r="C20" s="7" t="s">
        <v>320</v>
      </c>
      <c r="D20" t="s">
        <v>29</v>
      </c>
      <c r="M20" s="44"/>
    </row>
    <row r="21" spans="2:16" x14ac:dyDescent="0.35">
      <c r="B21" s="43">
        <v>2013</v>
      </c>
      <c r="C21" s="12">
        <v>3907.6</v>
      </c>
      <c r="D21" s="15" cm="1">
        <f t="array" ref="D21:D31">SUMIFS('Main data'!AD2:AD373,'Main data'!B2:B373,' objective 5 analysis'!B21:B31)</f>
        <v>3960.5</v>
      </c>
      <c r="L21" s="1"/>
      <c r="M21" s="21" t="s">
        <v>184</v>
      </c>
    </row>
    <row r="22" spans="2:16" x14ac:dyDescent="0.35">
      <c r="B22" s="43">
        <v>2014</v>
      </c>
      <c r="C22" s="12">
        <v>4080.8000000000011</v>
      </c>
      <c r="D22" s="15">
        <v>4223.7999999999993</v>
      </c>
      <c r="M22" s="10" t="s">
        <v>324</v>
      </c>
      <c r="N22" s="10"/>
      <c r="O22" s="10"/>
      <c r="P22" s="10"/>
    </row>
    <row r="23" spans="2:16" x14ac:dyDescent="0.35">
      <c r="B23" s="43">
        <v>2015</v>
      </c>
      <c r="C23" s="12">
        <v>4284.8</v>
      </c>
      <c r="D23" s="15">
        <v>4429.2999999999993</v>
      </c>
      <c r="M23" s="10" t="s">
        <v>322</v>
      </c>
      <c r="N23" s="10"/>
      <c r="O23" s="10"/>
      <c r="P23" s="10"/>
    </row>
    <row r="24" spans="2:16" x14ac:dyDescent="0.35">
      <c r="B24" s="43">
        <v>2016</v>
      </c>
      <c r="C24" s="12">
        <v>4412.7</v>
      </c>
      <c r="D24" s="15">
        <v>4647.6000000000004</v>
      </c>
      <c r="M24" s="10" t="s">
        <v>325</v>
      </c>
      <c r="N24" s="10"/>
      <c r="O24" s="10"/>
      <c r="P24" s="10"/>
    </row>
    <row r="25" spans="2:16" x14ac:dyDescent="0.35">
      <c r="B25" s="43">
        <v>2017</v>
      </c>
      <c r="C25" s="12">
        <v>4654.1000000000013</v>
      </c>
      <c r="D25" s="15">
        <v>4801.9000000000005</v>
      </c>
      <c r="M25" s="10" t="s">
        <v>326</v>
      </c>
      <c r="N25" s="10"/>
      <c r="O25" s="10"/>
      <c r="P25" s="10"/>
    </row>
    <row r="26" spans="2:16" x14ac:dyDescent="0.35">
      <c r="B26" s="43">
        <v>2018</v>
      </c>
      <c r="C26" s="12">
        <v>4978.7</v>
      </c>
      <c r="D26" s="15">
        <v>4992.0999999999995</v>
      </c>
    </row>
    <row r="27" spans="2:16" x14ac:dyDescent="0.35">
      <c r="B27" s="43">
        <v>2019</v>
      </c>
      <c r="C27" s="12">
        <v>4579.5999999999995</v>
      </c>
      <c r="D27" s="15">
        <v>4756.2</v>
      </c>
      <c r="M27" s="1" t="s">
        <v>213</v>
      </c>
      <c r="N27" s="10" t="s">
        <v>329</v>
      </c>
      <c r="O27" s="10"/>
      <c r="P27" s="10"/>
    </row>
    <row r="28" spans="2:16" x14ac:dyDescent="0.35">
      <c r="B28" s="43">
        <v>2020</v>
      </c>
      <c r="C28" s="12">
        <v>4729.8</v>
      </c>
      <c r="D28" s="15">
        <v>4599.8999999999987</v>
      </c>
      <c r="N28" s="10" t="s">
        <v>327</v>
      </c>
      <c r="O28" s="10"/>
      <c r="P28" s="10"/>
    </row>
    <row r="29" spans="2:16" x14ac:dyDescent="0.35">
      <c r="B29" s="43">
        <v>2021</v>
      </c>
      <c r="C29" s="12">
        <v>5713.5</v>
      </c>
      <c r="D29" s="15">
        <v>5811.0000000000009</v>
      </c>
      <c r="N29" s="28" t="s">
        <v>328</v>
      </c>
      <c r="O29" s="10"/>
      <c r="P29" s="10"/>
    </row>
    <row r="30" spans="2:16" x14ac:dyDescent="0.35">
      <c r="B30" s="43">
        <v>2022</v>
      </c>
      <c r="C30" s="12">
        <v>6298.9000000000005</v>
      </c>
      <c r="D30" s="15">
        <v>6194.7000000000016</v>
      </c>
    </row>
    <row r="31" spans="2:16" x14ac:dyDescent="0.35">
      <c r="B31" s="43">
        <v>2023</v>
      </c>
      <c r="C31" s="12">
        <v>2731.7000000000003</v>
      </c>
      <c r="D31" s="15">
        <v>2663.6</v>
      </c>
    </row>
  </sheetData>
  <mergeCells count="1">
    <mergeCell ref="B4:C4"/>
  </mergeCells>
  <conditionalFormatting sqref="C6:C1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1:C3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E1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5:L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1342-3FEF-412F-9113-E0C8FF805FA1}">
  <dimension ref="B1:X23"/>
  <sheetViews>
    <sheetView workbookViewId="0">
      <selection activeCell="T3" sqref="T3:U15"/>
    </sheetView>
  </sheetViews>
  <sheetFormatPr defaultRowHeight="14.5" x14ac:dyDescent="0.35"/>
  <cols>
    <col min="2" max="2" width="9.54296875" bestFit="1" customWidth="1"/>
    <col min="3" max="4" width="12.26953125" bestFit="1" customWidth="1"/>
    <col min="5" max="5" width="10" bestFit="1" customWidth="1"/>
    <col min="6" max="6" width="12.36328125" bestFit="1" customWidth="1"/>
    <col min="10" max="10" width="10" bestFit="1" customWidth="1"/>
    <col min="11" max="11" width="12" bestFit="1" customWidth="1"/>
    <col min="20" max="20" width="10" bestFit="1" customWidth="1"/>
    <col min="21" max="21" width="12" bestFit="1" customWidth="1"/>
  </cols>
  <sheetData>
    <row r="1" spans="2:24" x14ac:dyDescent="0.35">
      <c r="B1" s="22" t="s">
        <v>244</v>
      </c>
      <c r="C1" s="22"/>
      <c r="D1" s="22"/>
      <c r="E1" s="22"/>
    </row>
    <row r="3" spans="2:24" x14ac:dyDescent="0.35">
      <c r="B3" s="29" t="s">
        <v>243</v>
      </c>
      <c r="C3" s="7" t="s">
        <v>340</v>
      </c>
      <c r="D3" s="1" t="s">
        <v>184</v>
      </c>
      <c r="J3" s="29" t="s">
        <v>248</v>
      </c>
      <c r="K3" s="7" t="s">
        <v>340</v>
      </c>
      <c r="L3" s="1" t="s">
        <v>184</v>
      </c>
      <c r="T3" s="29" t="s">
        <v>251</v>
      </c>
      <c r="U3" s="7" t="s">
        <v>340</v>
      </c>
      <c r="V3" s="1" t="s">
        <v>184</v>
      </c>
    </row>
    <row r="4" spans="2:24" x14ac:dyDescent="0.35">
      <c r="B4" s="17" t="s">
        <v>31</v>
      </c>
      <c r="C4" s="12" cm="1">
        <f t="array" ref="C4:C15">SUMIFS('Main data'!V2:V373,'Main data'!B2:B373,2021,'Main data'!C2:C373,'objective 5'!B4:B15)</f>
        <v>441.70000000000005</v>
      </c>
      <c r="D4" s="10" t="s">
        <v>246</v>
      </c>
      <c r="E4" s="10"/>
      <c r="F4" s="10"/>
      <c r="G4" s="10"/>
      <c r="J4" s="17" t="s">
        <v>31</v>
      </c>
      <c r="K4" s="12" cm="1">
        <f t="array" ref="K4:K15">SUMIFS('Main data'!V2:V373,'Main data'!B2:B373,2022,'Main data'!C2:C373,'objective 5'!J4:J15)</f>
        <v>491.59999999999997</v>
      </c>
      <c r="L4" s="10" t="s">
        <v>249</v>
      </c>
      <c r="T4" s="17" t="s">
        <v>31</v>
      </c>
      <c r="U4" s="12" cm="1">
        <f t="array" ref="U4:U15">SUMIFS('Main data'!V2:V373,'Main data'!B2:B373,2023,'Main data'!C2:C373,'objective 5'!T4:T15)</f>
        <v>545.29999999999995</v>
      </c>
      <c r="V4" s="10" t="s">
        <v>253</v>
      </c>
      <c r="W4" s="10"/>
      <c r="X4" s="10"/>
    </row>
    <row r="5" spans="2:24" x14ac:dyDescent="0.35">
      <c r="B5" s="17" t="s">
        <v>36</v>
      </c>
      <c r="C5" s="12">
        <v>455.9</v>
      </c>
      <c r="D5" s="10" t="s">
        <v>247</v>
      </c>
      <c r="E5" s="10"/>
      <c r="F5" s="10"/>
      <c r="G5" s="10"/>
      <c r="J5" s="17" t="s">
        <v>36</v>
      </c>
      <c r="K5" s="12">
        <v>496.09999999999997</v>
      </c>
      <c r="L5" s="10" t="s">
        <v>250</v>
      </c>
      <c r="T5" s="17" t="s">
        <v>36</v>
      </c>
      <c r="U5" s="12">
        <v>546.5</v>
      </c>
      <c r="V5" s="10" t="s">
        <v>254</v>
      </c>
      <c r="W5" s="10"/>
      <c r="X5" s="10"/>
    </row>
    <row r="6" spans="2:24" x14ac:dyDescent="0.35">
      <c r="B6" s="17" t="s">
        <v>38</v>
      </c>
      <c r="C6" s="12">
        <v>466.3</v>
      </c>
      <c r="J6" s="17" t="s">
        <v>38</v>
      </c>
      <c r="K6" s="12">
        <v>500.59999999999997</v>
      </c>
      <c r="T6" s="17" t="s">
        <v>38</v>
      </c>
      <c r="U6" s="12">
        <v>545.9</v>
      </c>
      <c r="V6" s="10" t="s">
        <v>255</v>
      </c>
      <c r="W6" s="10"/>
      <c r="X6" s="10"/>
    </row>
    <row r="7" spans="2:24" x14ac:dyDescent="0.35">
      <c r="B7" s="17" t="s">
        <v>39</v>
      </c>
      <c r="C7" s="12">
        <v>466.5</v>
      </c>
      <c r="J7" s="17" t="s">
        <v>39</v>
      </c>
      <c r="K7" s="12">
        <v>516</v>
      </c>
      <c r="T7" s="17" t="s">
        <v>39</v>
      </c>
      <c r="U7" s="12">
        <v>545.29999999999995</v>
      </c>
    </row>
    <row r="8" spans="2:24" x14ac:dyDescent="0.35">
      <c r="B8" s="17" t="s">
        <v>41</v>
      </c>
      <c r="C8" s="12">
        <v>476.6</v>
      </c>
      <c r="J8" s="17" t="s">
        <v>41</v>
      </c>
      <c r="K8" s="12">
        <v>523.4</v>
      </c>
      <c r="T8" s="17" t="s">
        <v>41</v>
      </c>
      <c r="U8" s="12">
        <v>548.70000000000005</v>
      </c>
    </row>
    <row r="9" spans="2:24" x14ac:dyDescent="0.35">
      <c r="B9" s="17" t="s">
        <v>42</v>
      </c>
      <c r="C9" s="12">
        <v>478</v>
      </c>
      <c r="J9" s="17" t="s">
        <v>42</v>
      </c>
      <c r="K9" s="12">
        <v>527.6</v>
      </c>
      <c r="T9" s="17" t="s">
        <v>42</v>
      </c>
      <c r="U9" s="12">
        <v>0</v>
      </c>
    </row>
    <row r="10" spans="2:24" x14ac:dyDescent="0.35">
      <c r="B10" s="17" t="s">
        <v>44</v>
      </c>
      <c r="C10" s="12">
        <v>480.9</v>
      </c>
      <c r="J10" s="17" t="s">
        <v>44</v>
      </c>
      <c r="K10" s="12">
        <v>538.70000000000005</v>
      </c>
      <c r="T10" s="17" t="s">
        <v>44</v>
      </c>
      <c r="U10" s="12">
        <v>0</v>
      </c>
    </row>
    <row r="11" spans="2:24" x14ac:dyDescent="0.35">
      <c r="B11" s="17" t="s">
        <v>46</v>
      </c>
      <c r="C11" s="12">
        <v>486.4</v>
      </c>
      <c r="J11" s="17" t="s">
        <v>46</v>
      </c>
      <c r="K11" s="12">
        <v>536.29999999999995</v>
      </c>
      <c r="T11" s="17" t="s">
        <v>46</v>
      </c>
      <c r="U11" s="12">
        <v>0</v>
      </c>
    </row>
    <row r="12" spans="2:24" x14ac:dyDescent="0.35">
      <c r="B12" s="17" t="s">
        <v>48</v>
      </c>
      <c r="C12" s="12">
        <v>487.1</v>
      </c>
      <c r="J12" s="17" t="s">
        <v>48</v>
      </c>
      <c r="K12" s="12">
        <v>538.4</v>
      </c>
      <c r="T12" s="17" t="s">
        <v>48</v>
      </c>
      <c r="U12" s="12">
        <v>0</v>
      </c>
    </row>
    <row r="13" spans="2:24" x14ac:dyDescent="0.35">
      <c r="B13" s="17" t="s">
        <v>50</v>
      </c>
      <c r="C13" s="12">
        <v>491.9</v>
      </c>
      <c r="J13" s="17" t="s">
        <v>50</v>
      </c>
      <c r="K13" s="12">
        <v>541.29999999999995</v>
      </c>
      <c r="T13" s="17" t="s">
        <v>50</v>
      </c>
      <c r="U13" s="12">
        <v>0</v>
      </c>
    </row>
    <row r="14" spans="2:24" x14ac:dyDescent="0.35">
      <c r="B14" s="17" t="s">
        <v>53</v>
      </c>
      <c r="C14" s="12">
        <v>490.79999999999995</v>
      </c>
      <c r="J14" s="17" t="s">
        <v>53</v>
      </c>
      <c r="K14" s="12">
        <v>543.5</v>
      </c>
      <c r="T14" s="17" t="s">
        <v>53</v>
      </c>
      <c r="U14" s="12">
        <v>0</v>
      </c>
    </row>
    <row r="15" spans="2:24" x14ac:dyDescent="0.35">
      <c r="B15" s="17" t="s">
        <v>55</v>
      </c>
      <c r="C15" s="12">
        <v>491.4</v>
      </c>
      <c r="J15" s="17" t="s">
        <v>55</v>
      </c>
      <c r="K15" s="12">
        <v>545.4</v>
      </c>
      <c r="T15" s="17" t="s">
        <v>55</v>
      </c>
      <c r="U15" s="12">
        <v>0</v>
      </c>
    </row>
    <row r="16" spans="2:24" x14ac:dyDescent="0.35">
      <c r="B16" s="30" t="s">
        <v>245</v>
      </c>
      <c r="C16" s="16">
        <f>SUM(_xlfn.ANCHORARRAY(C4))</f>
        <v>5713.5</v>
      </c>
      <c r="J16" s="30" t="s">
        <v>245</v>
      </c>
      <c r="K16" s="16">
        <f>SUM(_xlfn.ANCHORARRAY(K4))</f>
        <v>6298.9</v>
      </c>
      <c r="T16" s="17" t="s">
        <v>183</v>
      </c>
      <c r="U16" s="12">
        <f>SUM(U4:U8)</f>
        <v>2731.7</v>
      </c>
    </row>
    <row r="21" spans="2:6" x14ac:dyDescent="0.35">
      <c r="B21" s="31" t="s">
        <v>256</v>
      </c>
    </row>
    <row r="22" spans="2:6" x14ac:dyDescent="0.35">
      <c r="B22" s="10" t="s">
        <v>257</v>
      </c>
      <c r="C22" s="10"/>
      <c r="D22" s="10"/>
      <c r="E22" s="10"/>
      <c r="F22" s="10"/>
    </row>
    <row r="23" spans="2:6" x14ac:dyDescent="0.35">
      <c r="B23" s="10" t="s">
        <v>258</v>
      </c>
      <c r="C23" s="10"/>
      <c r="D23" s="10"/>
      <c r="E23" s="10"/>
      <c r="F23" s="10"/>
    </row>
  </sheetData>
  <conditionalFormatting sqref="C4:C15">
    <cfRule type="colorScale" priority="5">
      <colorScale>
        <cfvo type="min"/>
        <cfvo type="max"/>
        <color rgb="FFFCFCFF"/>
        <color rgb="FF63BE7B"/>
      </colorScale>
    </cfRule>
  </conditionalFormatting>
  <conditionalFormatting sqref="K4:K1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">
      <colorScale>
        <cfvo type="min"/>
        <cfvo type="max"/>
        <color rgb="FF63BE7B"/>
        <color rgb="FFFCFCFF"/>
      </colorScale>
    </cfRule>
  </conditionalFormatting>
  <conditionalFormatting sqref="U4:U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C4FD-DDAB-4A25-BE77-36B71872C01A}">
  <dimension ref="A3:D15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25" bestFit="1" customWidth="1"/>
    <col min="3" max="3" width="18.81640625" bestFit="1" customWidth="1"/>
    <col min="4" max="4" width="9.90625" bestFit="1" customWidth="1"/>
  </cols>
  <sheetData>
    <row r="3" spans="1:4" x14ac:dyDescent="0.35">
      <c r="A3" s="91" t="s">
        <v>411</v>
      </c>
      <c r="B3" t="s">
        <v>412</v>
      </c>
      <c r="C3" t="s">
        <v>413</v>
      </c>
      <c r="D3" t="s">
        <v>414</v>
      </c>
    </row>
    <row r="4" spans="1:4" x14ac:dyDescent="0.35">
      <c r="A4" s="3">
        <v>2013</v>
      </c>
      <c r="B4" s="92">
        <v>4122.6000000000013</v>
      </c>
      <c r="C4" s="92">
        <v>4102.9000000000005</v>
      </c>
      <c r="D4" s="92">
        <v>4047.8999999999992</v>
      </c>
    </row>
    <row r="5" spans="1:4" x14ac:dyDescent="0.35">
      <c r="A5" s="3">
        <v>2014</v>
      </c>
      <c r="B5" s="92">
        <v>4393.8999999999996</v>
      </c>
      <c r="C5" s="92">
        <v>4405.8</v>
      </c>
      <c r="D5" s="92">
        <v>4293.8000000000011</v>
      </c>
    </row>
    <row r="6" spans="1:4" x14ac:dyDescent="0.35">
      <c r="A6" s="3">
        <v>2015</v>
      </c>
      <c r="B6" s="92">
        <v>4467.7999999999984</v>
      </c>
      <c r="C6" s="92">
        <v>4643.9000000000005</v>
      </c>
      <c r="D6" s="92">
        <v>4306.8</v>
      </c>
    </row>
    <row r="7" spans="1:4" x14ac:dyDescent="0.35">
      <c r="A7" s="3">
        <v>2016</v>
      </c>
      <c r="B7" s="92">
        <v>4616.0000000000009</v>
      </c>
      <c r="C7" s="92">
        <v>4963.0999999999995</v>
      </c>
      <c r="D7" s="92">
        <v>4647.5</v>
      </c>
    </row>
    <row r="8" spans="1:4" x14ac:dyDescent="0.35">
      <c r="A8" s="3">
        <v>2017</v>
      </c>
      <c r="B8" s="92">
        <v>4818.3</v>
      </c>
      <c r="C8" s="92">
        <v>5111.2</v>
      </c>
      <c r="D8" s="92">
        <v>4737.5999999999985</v>
      </c>
    </row>
    <row r="9" spans="1:4" x14ac:dyDescent="0.35">
      <c r="A9" s="3">
        <v>2018</v>
      </c>
      <c r="B9" s="92">
        <v>4930.1000000000013</v>
      </c>
      <c r="C9" s="92">
        <v>5277.9999999999991</v>
      </c>
      <c r="D9" s="92">
        <v>4942.3</v>
      </c>
    </row>
    <row r="10" spans="1:4" x14ac:dyDescent="0.35">
      <c r="A10" s="3">
        <v>2019</v>
      </c>
      <c r="B10" s="92">
        <v>4623.5999999999995</v>
      </c>
      <c r="C10" s="92">
        <v>5242.0999999999995</v>
      </c>
      <c r="D10" s="92">
        <v>4670.3</v>
      </c>
    </row>
    <row r="11" spans="1:4" x14ac:dyDescent="0.35">
      <c r="A11" s="3">
        <v>2020</v>
      </c>
      <c r="B11" s="92">
        <v>4873.9999999999991</v>
      </c>
      <c r="C11" s="92">
        <v>5525.4</v>
      </c>
      <c r="D11" s="92">
        <v>5171.7000000000007</v>
      </c>
    </row>
    <row r="12" spans="1:4" x14ac:dyDescent="0.35">
      <c r="A12" s="3">
        <v>2021</v>
      </c>
      <c r="B12" s="92">
        <v>5281.4999999999982</v>
      </c>
      <c r="C12" s="92">
        <v>7189.3</v>
      </c>
      <c r="D12" s="92">
        <v>6233</v>
      </c>
    </row>
    <row r="13" spans="1:4" x14ac:dyDescent="0.35">
      <c r="A13" s="3">
        <v>2022</v>
      </c>
      <c r="B13" s="92">
        <v>5697.9999999999991</v>
      </c>
      <c r="C13" s="92">
        <v>7571.6999999999971</v>
      </c>
      <c r="D13" s="92">
        <v>6235.5999999999985</v>
      </c>
    </row>
    <row r="14" spans="1:4" x14ac:dyDescent="0.35">
      <c r="A14" s="3">
        <v>2023</v>
      </c>
      <c r="B14" s="92">
        <v>2611.2999999999997</v>
      </c>
      <c r="C14" s="92">
        <v>3159.5000000000005</v>
      </c>
      <c r="D14" s="92">
        <v>2667.8</v>
      </c>
    </row>
    <row r="15" spans="1:4" x14ac:dyDescent="0.35">
      <c r="A15" s="3" t="s">
        <v>180</v>
      </c>
      <c r="B15" s="92">
        <v>50437.1</v>
      </c>
      <c r="C15" s="92">
        <v>57192.9</v>
      </c>
      <c r="D15" s="92">
        <v>51954.299999999996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2D81-A6CE-4428-9897-48273926B0C7}">
  <dimension ref="A1:AD373"/>
  <sheetViews>
    <sheetView topLeftCell="W1" workbookViewId="0">
      <pane ySplit="1" topLeftCell="A358" activePane="bottomLeft" state="frozen"/>
      <selection activeCell="L1" sqref="L1"/>
      <selection pane="bottomLeft" activeCell="C7" sqref="C7"/>
    </sheetView>
  </sheetViews>
  <sheetFormatPr defaultRowHeight="14.5" x14ac:dyDescent="0.35"/>
  <cols>
    <col min="1" max="1" width="11.36328125" bestFit="1" customWidth="1"/>
    <col min="3" max="3" width="10" bestFit="1" customWidth="1"/>
    <col min="5" max="5" width="14.54296875" bestFit="1" customWidth="1"/>
    <col min="6" max="6" width="5.90625" bestFit="1" customWidth="1"/>
    <col min="7" max="7" width="18.1796875" bestFit="1" customWidth="1"/>
    <col min="8" max="8" width="13.36328125" bestFit="1" customWidth="1"/>
    <col min="10" max="10" width="12.08984375" bestFit="1" customWidth="1"/>
    <col min="11" max="11" width="19.90625" bestFit="1" customWidth="1"/>
    <col min="12" max="12" width="23.7265625" bestFit="1" customWidth="1"/>
    <col min="13" max="13" width="8.1796875" bestFit="1" customWidth="1"/>
    <col min="14" max="14" width="23.6328125" bestFit="1" customWidth="1"/>
    <col min="15" max="15" width="33" bestFit="1" customWidth="1"/>
    <col min="16" max="16" width="20" bestFit="1" customWidth="1"/>
    <col min="17" max="17" width="27" bestFit="1" customWidth="1"/>
    <col min="18" max="18" width="9.90625" bestFit="1" customWidth="1"/>
    <col min="19" max="19" width="11" bestFit="1" customWidth="1"/>
    <col min="20" max="20" width="21.81640625" bestFit="1" customWidth="1"/>
    <col min="21" max="21" width="9.81640625" bestFit="1" customWidth="1"/>
    <col min="22" max="22" width="14.1796875" bestFit="1" customWidth="1"/>
    <col min="23" max="23" width="28.54296875" bestFit="1" customWidth="1"/>
    <col min="24" max="24" width="8.54296875" bestFit="1" customWidth="1"/>
    <col min="25" max="25" width="28.6328125" bestFit="1" customWidth="1"/>
    <col min="26" max="26" width="26.26953125" bestFit="1" customWidth="1"/>
    <col min="27" max="27" width="11.36328125" bestFit="1" customWidth="1"/>
    <col min="28" max="28" width="24.1796875" bestFit="1" customWidth="1"/>
    <col min="29" max="29" width="14.90625" bestFit="1" customWidth="1"/>
    <col min="30" max="30" width="14.6328125" bestFit="1" customWidth="1"/>
  </cols>
  <sheetData>
    <row r="1" spans="1:30" x14ac:dyDescent="0.35">
      <c r="A1" s="2" t="s">
        <v>0</v>
      </c>
      <c r="B1" s="2" t="s">
        <v>1</v>
      </c>
      <c r="C1" s="2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6" t="s">
        <v>21</v>
      </c>
      <c r="W1" s="2" t="s">
        <v>22</v>
      </c>
      <c r="X1" s="46" t="s">
        <v>23</v>
      </c>
      <c r="Y1" s="46" t="s">
        <v>24</v>
      </c>
      <c r="Z1" s="2" t="s">
        <v>25</v>
      </c>
      <c r="AA1" s="46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t="s">
        <v>35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t="s">
        <v>30</v>
      </c>
      <c r="B5">
        <v>2013</v>
      </c>
      <c r="C5" t="s">
        <v>36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 s="41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t="s">
        <v>33</v>
      </c>
      <c r="B6">
        <v>2013</v>
      </c>
      <c r="C6" t="s">
        <v>36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t="s">
        <v>35</v>
      </c>
      <c r="B7">
        <v>2013</v>
      </c>
      <c r="C7" t="s">
        <v>36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t="s">
        <v>30</v>
      </c>
      <c r="B8">
        <v>2013</v>
      </c>
      <c r="C8" t="s">
        <v>38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t="s">
        <v>33</v>
      </c>
      <c r="B9">
        <v>2013</v>
      </c>
      <c r="C9" t="s">
        <v>38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t="s">
        <v>35</v>
      </c>
      <c r="B10">
        <v>2013</v>
      </c>
      <c r="C10" t="s">
        <v>38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t="s">
        <v>30</v>
      </c>
      <c r="B11">
        <v>2013</v>
      </c>
      <c r="C11" t="s">
        <v>39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t="s">
        <v>33</v>
      </c>
      <c r="B12">
        <v>2013</v>
      </c>
      <c r="C12" t="s">
        <v>39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t="s">
        <v>35</v>
      </c>
      <c r="B13">
        <v>2013</v>
      </c>
      <c r="C13" t="s">
        <v>39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t="s">
        <v>30</v>
      </c>
      <c r="B14">
        <v>2013</v>
      </c>
      <c r="C14" t="s">
        <v>41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t="s">
        <v>33</v>
      </c>
      <c r="B15">
        <v>2013</v>
      </c>
      <c r="C15" t="s">
        <v>41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t="s">
        <v>35</v>
      </c>
      <c r="B16">
        <v>2013</v>
      </c>
      <c r="C16" t="s">
        <v>41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t="s">
        <v>30</v>
      </c>
      <c r="B17">
        <v>2013</v>
      </c>
      <c r="C17" t="s">
        <v>42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t="s">
        <v>33</v>
      </c>
      <c r="B18">
        <v>2013</v>
      </c>
      <c r="C18" t="s">
        <v>42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t="s">
        <v>35</v>
      </c>
      <c r="B19">
        <v>2013</v>
      </c>
      <c r="C19" t="s">
        <v>42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t="s">
        <v>30</v>
      </c>
      <c r="B20">
        <v>2013</v>
      </c>
      <c r="C20" t="s">
        <v>44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t="s">
        <v>33</v>
      </c>
      <c r="B21">
        <v>2013</v>
      </c>
      <c r="C21" t="s">
        <v>44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t="s">
        <v>35</v>
      </c>
      <c r="B22">
        <v>2013</v>
      </c>
      <c r="C22" t="s">
        <v>44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t="s">
        <v>30</v>
      </c>
      <c r="B23">
        <v>2013</v>
      </c>
      <c r="C23" t="s">
        <v>46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t="s">
        <v>33</v>
      </c>
      <c r="B24">
        <v>2013</v>
      </c>
      <c r="C24" t="s">
        <v>46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t="s">
        <v>35</v>
      </c>
      <c r="B25">
        <v>2013</v>
      </c>
      <c r="C25" t="s">
        <v>46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t="s">
        <v>30</v>
      </c>
      <c r="B26">
        <v>2013</v>
      </c>
      <c r="C26" t="s">
        <v>48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t="s">
        <v>33</v>
      </c>
      <c r="B27">
        <v>2013</v>
      </c>
      <c r="C27" t="s">
        <v>48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t="s">
        <v>35</v>
      </c>
      <c r="B28">
        <v>2013</v>
      </c>
      <c r="C28" t="s">
        <v>48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t="s">
        <v>30</v>
      </c>
      <c r="B29">
        <v>2013</v>
      </c>
      <c r="C29" t="s">
        <v>50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t="s">
        <v>33</v>
      </c>
      <c r="B30">
        <v>2013</v>
      </c>
      <c r="C30" t="s">
        <v>50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t="s">
        <v>35</v>
      </c>
      <c r="B31">
        <v>2013</v>
      </c>
      <c r="C31" t="s">
        <v>50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t="s">
        <v>30</v>
      </c>
      <c r="B32">
        <v>2013</v>
      </c>
      <c r="C32" t="s">
        <v>53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t="s">
        <v>33</v>
      </c>
      <c r="B33">
        <v>2013</v>
      </c>
      <c r="C33" t="s">
        <v>53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t="s">
        <v>35</v>
      </c>
      <c r="B34">
        <v>2013</v>
      </c>
      <c r="C34" t="s">
        <v>53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t="s">
        <v>30</v>
      </c>
      <c r="B35">
        <v>2013</v>
      </c>
      <c r="C35" t="s">
        <v>55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t="s">
        <v>33</v>
      </c>
      <c r="B36">
        <v>2013</v>
      </c>
      <c r="C36" t="s">
        <v>55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t="s">
        <v>35</v>
      </c>
      <c r="B37">
        <v>2013</v>
      </c>
      <c r="C37" t="s">
        <v>55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t="s">
        <v>35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t="s">
        <v>30</v>
      </c>
      <c r="B41">
        <v>2014</v>
      </c>
      <c r="C41" t="s">
        <v>36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t="s">
        <v>33</v>
      </c>
      <c r="B42">
        <v>2014</v>
      </c>
      <c r="C42" t="s">
        <v>36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t="s">
        <v>35</v>
      </c>
      <c r="B43">
        <v>2014</v>
      </c>
      <c r="C43" t="s">
        <v>36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t="s">
        <v>30</v>
      </c>
      <c r="B44">
        <v>2014</v>
      </c>
      <c r="C44" t="s">
        <v>38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t="s">
        <v>33</v>
      </c>
      <c r="B45">
        <v>2014</v>
      </c>
      <c r="C45" t="s">
        <v>38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t="s">
        <v>35</v>
      </c>
      <c r="B46">
        <v>2014</v>
      </c>
      <c r="C46" t="s">
        <v>38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t="s">
        <v>30</v>
      </c>
      <c r="B47">
        <v>2014</v>
      </c>
      <c r="C47" t="s">
        <v>39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t="s">
        <v>33</v>
      </c>
      <c r="B48">
        <v>2014</v>
      </c>
      <c r="C48" t="s">
        <v>39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35</v>
      </c>
      <c r="B49">
        <v>2014</v>
      </c>
      <c r="C49" t="s">
        <v>39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41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41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35</v>
      </c>
      <c r="B52">
        <v>2014</v>
      </c>
      <c r="C52" t="s">
        <v>41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42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42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35</v>
      </c>
      <c r="B55">
        <v>2014</v>
      </c>
      <c r="C55" t="s">
        <v>42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44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44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35</v>
      </c>
      <c r="B58">
        <v>2014</v>
      </c>
      <c r="C58" t="s">
        <v>44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46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46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35</v>
      </c>
      <c r="B61">
        <v>2014</v>
      </c>
      <c r="C61" t="s">
        <v>46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48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48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35</v>
      </c>
      <c r="B64">
        <v>2014</v>
      </c>
      <c r="C64" t="s">
        <v>48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50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50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35</v>
      </c>
      <c r="B67">
        <v>2014</v>
      </c>
      <c r="C67" t="s">
        <v>50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53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53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35</v>
      </c>
      <c r="B70">
        <v>2014</v>
      </c>
      <c r="C70" t="s">
        <v>53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55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55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35</v>
      </c>
      <c r="B73">
        <v>2014</v>
      </c>
      <c r="C73" t="s">
        <v>55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35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36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36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35</v>
      </c>
      <c r="B79">
        <v>2015</v>
      </c>
      <c r="C79" t="s">
        <v>36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38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38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35</v>
      </c>
      <c r="B82">
        <v>2015</v>
      </c>
      <c r="C82" t="s">
        <v>38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39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39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35</v>
      </c>
      <c r="B85">
        <v>2015</v>
      </c>
      <c r="C85" t="s">
        <v>39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41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41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35</v>
      </c>
      <c r="B88">
        <v>2015</v>
      </c>
      <c r="C88" t="s">
        <v>41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42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42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35</v>
      </c>
      <c r="B91">
        <v>2015</v>
      </c>
      <c r="C91" t="s">
        <v>42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44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44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35</v>
      </c>
      <c r="B94">
        <v>2015</v>
      </c>
      <c r="C94" t="s">
        <v>44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46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46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35</v>
      </c>
      <c r="B97">
        <v>2015</v>
      </c>
      <c r="C97" t="s">
        <v>46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48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48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35</v>
      </c>
      <c r="B100">
        <v>2015</v>
      </c>
      <c r="C100" t="s">
        <v>48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50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50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35</v>
      </c>
      <c r="B103">
        <v>2015</v>
      </c>
      <c r="C103" t="s">
        <v>50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53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53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35</v>
      </c>
      <c r="B106">
        <v>2015</v>
      </c>
      <c r="C106" t="s">
        <v>53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55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55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35</v>
      </c>
      <c r="B109">
        <v>2015</v>
      </c>
      <c r="C109" t="s">
        <v>55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35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36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36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35</v>
      </c>
      <c r="B115">
        <v>2016</v>
      </c>
      <c r="C115" t="s">
        <v>36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38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38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35</v>
      </c>
      <c r="B118">
        <v>2016</v>
      </c>
      <c r="C118" t="s">
        <v>38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39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39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35</v>
      </c>
      <c r="B121">
        <v>2016</v>
      </c>
      <c r="C121" t="s">
        <v>39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41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41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35</v>
      </c>
      <c r="B124">
        <v>2016</v>
      </c>
      <c r="C124" t="s">
        <v>41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42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42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35</v>
      </c>
      <c r="B127">
        <v>2016</v>
      </c>
      <c r="C127" t="s">
        <v>42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44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44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35</v>
      </c>
      <c r="B130">
        <v>2016</v>
      </c>
      <c r="C130" t="s">
        <v>44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46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46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35</v>
      </c>
      <c r="B133">
        <v>2016</v>
      </c>
      <c r="C133" t="s">
        <v>46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48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48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35</v>
      </c>
      <c r="B136">
        <v>2016</v>
      </c>
      <c r="C136" t="s">
        <v>48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50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50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35</v>
      </c>
      <c r="B139">
        <v>2016</v>
      </c>
      <c r="C139" t="s">
        <v>50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53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53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35</v>
      </c>
      <c r="B142">
        <v>2016</v>
      </c>
      <c r="C142" t="s">
        <v>53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55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55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35</v>
      </c>
      <c r="B145">
        <v>2016</v>
      </c>
      <c r="C145" t="s">
        <v>55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35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36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36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35</v>
      </c>
      <c r="B151">
        <v>2017</v>
      </c>
      <c r="C151" t="s">
        <v>36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38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38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35</v>
      </c>
      <c r="B154">
        <v>2017</v>
      </c>
      <c r="C154" t="s">
        <v>38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39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39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35</v>
      </c>
      <c r="B157">
        <v>2017</v>
      </c>
      <c r="C157" t="s">
        <v>39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41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41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35</v>
      </c>
      <c r="B160">
        <v>2017</v>
      </c>
      <c r="C160" t="s">
        <v>41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42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42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35</v>
      </c>
      <c r="B163">
        <v>2017</v>
      </c>
      <c r="C163" t="s">
        <v>42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44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44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35</v>
      </c>
      <c r="B166">
        <v>2017</v>
      </c>
      <c r="C166" t="s">
        <v>44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46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46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35</v>
      </c>
      <c r="B169">
        <v>2017</v>
      </c>
      <c r="C169" t="s">
        <v>46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48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48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35</v>
      </c>
      <c r="B172">
        <v>2017</v>
      </c>
      <c r="C172" t="s">
        <v>48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50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50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35</v>
      </c>
      <c r="B175">
        <v>2017</v>
      </c>
      <c r="C175" t="s">
        <v>50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53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53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35</v>
      </c>
      <c r="B178">
        <v>2017</v>
      </c>
      <c r="C178" t="s">
        <v>53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55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55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35</v>
      </c>
      <c r="B181">
        <v>2017</v>
      </c>
      <c r="C181" t="s">
        <v>55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35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36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36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35</v>
      </c>
      <c r="B187">
        <v>2018</v>
      </c>
      <c r="C187" t="s">
        <v>36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38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38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35</v>
      </c>
      <c r="B190">
        <v>2018</v>
      </c>
      <c r="C190" t="s">
        <v>38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39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39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35</v>
      </c>
      <c r="B193">
        <v>2018</v>
      </c>
      <c r="C193" t="s">
        <v>39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41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41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35</v>
      </c>
      <c r="B196">
        <v>2018</v>
      </c>
      <c r="C196" t="s">
        <v>41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42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42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35</v>
      </c>
      <c r="B199">
        <v>2018</v>
      </c>
      <c r="C199" t="s">
        <v>42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44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44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35</v>
      </c>
      <c r="B202">
        <v>2018</v>
      </c>
      <c r="C202" t="s">
        <v>44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46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46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35</v>
      </c>
      <c r="B205">
        <v>2018</v>
      </c>
      <c r="C205" t="s">
        <v>46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48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48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35</v>
      </c>
      <c r="B208">
        <v>2018</v>
      </c>
      <c r="C208" t="s">
        <v>48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50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50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35</v>
      </c>
      <c r="B211">
        <v>2018</v>
      </c>
      <c r="C211" t="s">
        <v>50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53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53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35</v>
      </c>
      <c r="B214">
        <v>2018</v>
      </c>
      <c r="C214" t="s">
        <v>53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55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55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35</v>
      </c>
      <c r="B217">
        <v>2018</v>
      </c>
      <c r="C217" t="s">
        <v>55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35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36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36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35</v>
      </c>
      <c r="B223">
        <v>2019</v>
      </c>
      <c r="C223" t="s">
        <v>36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38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38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35</v>
      </c>
      <c r="B226">
        <v>2019</v>
      </c>
      <c r="C226" t="s">
        <v>38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41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41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35</v>
      </c>
      <c r="B229">
        <v>2019</v>
      </c>
      <c r="C229" t="s">
        <v>41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42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42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35</v>
      </c>
      <c r="B232">
        <v>2019</v>
      </c>
      <c r="C232" t="s">
        <v>42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44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44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35</v>
      </c>
      <c r="B235">
        <v>2019</v>
      </c>
      <c r="C235" t="s">
        <v>44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46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46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35</v>
      </c>
      <c r="B238">
        <v>2019</v>
      </c>
      <c r="C238" t="s">
        <v>46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48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48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35</v>
      </c>
      <c r="B241">
        <v>2019</v>
      </c>
      <c r="C241" t="s">
        <v>48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50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50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35</v>
      </c>
      <c r="B244">
        <v>2019</v>
      </c>
      <c r="C244" t="s">
        <v>50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53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53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35</v>
      </c>
      <c r="B247">
        <v>2019</v>
      </c>
      <c r="C247" t="s">
        <v>53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55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55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35</v>
      </c>
      <c r="B250">
        <v>2019</v>
      </c>
      <c r="C250" t="s">
        <v>55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35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36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36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35</v>
      </c>
      <c r="B256">
        <v>2020</v>
      </c>
      <c r="C256" t="s">
        <v>36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38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38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35</v>
      </c>
      <c r="B259">
        <v>2020</v>
      </c>
      <c r="C259" t="s">
        <v>38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39</v>
      </c>
      <c r="D260">
        <v>147.19999999999999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P260">
        <v>150.1</v>
      </c>
      <c r="U260" t="s">
        <v>32</v>
      </c>
      <c r="V260">
        <v>148.4</v>
      </c>
      <c r="X260">
        <v>154.30000000000001</v>
      </c>
    </row>
    <row r="261" spans="1:30" x14ac:dyDescent="0.35">
      <c r="A261" t="s">
        <v>33</v>
      </c>
      <c r="B261">
        <v>2020</v>
      </c>
      <c r="C261" t="s">
        <v>39</v>
      </c>
      <c r="D261">
        <v>151.80000000000001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P261">
        <v>153.5</v>
      </c>
      <c r="U261">
        <v>155.6</v>
      </c>
      <c r="V261">
        <v>137.1</v>
      </c>
      <c r="X261">
        <v>144.80000000000001</v>
      </c>
    </row>
    <row r="262" spans="1:30" x14ac:dyDescent="0.35">
      <c r="A262" t="s">
        <v>35</v>
      </c>
      <c r="B262">
        <v>2020</v>
      </c>
      <c r="C262" t="s">
        <v>39</v>
      </c>
      <c r="D262">
        <v>148.69999999999999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P262">
        <v>151.4</v>
      </c>
      <c r="U262">
        <v>155.6</v>
      </c>
      <c r="V262">
        <v>144.1</v>
      </c>
      <c r="X262">
        <v>150.69999999999999</v>
      </c>
    </row>
    <row r="263" spans="1:30" x14ac:dyDescent="0.35">
      <c r="A263" t="s">
        <v>30</v>
      </c>
      <c r="B263">
        <v>2020</v>
      </c>
      <c r="C263" t="s">
        <v>41</v>
      </c>
      <c r="U263" t="s">
        <v>32</v>
      </c>
    </row>
    <row r="264" spans="1:30" x14ac:dyDescent="0.35">
      <c r="A264" t="s">
        <v>33</v>
      </c>
      <c r="B264">
        <v>2020</v>
      </c>
      <c r="C264" t="s">
        <v>41</v>
      </c>
      <c r="U264" t="s">
        <v>32</v>
      </c>
    </row>
    <row r="265" spans="1:30" x14ac:dyDescent="0.35">
      <c r="A265" t="s">
        <v>35</v>
      </c>
      <c r="B265">
        <v>2020</v>
      </c>
      <c r="C265" t="s">
        <v>41</v>
      </c>
      <c r="U265" t="s">
        <v>32</v>
      </c>
    </row>
    <row r="266" spans="1:30" x14ac:dyDescent="0.35">
      <c r="A266" t="s">
        <v>30</v>
      </c>
      <c r="B266">
        <v>2020</v>
      </c>
      <c r="C266" t="s">
        <v>42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42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35</v>
      </c>
      <c r="B268">
        <v>2020</v>
      </c>
      <c r="C268" t="s">
        <v>42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44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44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35</v>
      </c>
      <c r="B271">
        <v>2020</v>
      </c>
      <c r="C271" t="s">
        <v>44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46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46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35</v>
      </c>
      <c r="B274">
        <v>2020</v>
      </c>
      <c r="C274" t="s">
        <v>46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48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48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35</v>
      </c>
      <c r="B277">
        <v>2020</v>
      </c>
      <c r="C277" t="s">
        <v>48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50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50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35</v>
      </c>
      <c r="B280">
        <v>2020</v>
      </c>
      <c r="C280" t="s">
        <v>50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53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53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35</v>
      </c>
      <c r="B283">
        <v>2020</v>
      </c>
      <c r="C283" t="s">
        <v>53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55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55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35</v>
      </c>
      <c r="B286">
        <v>2020</v>
      </c>
      <c r="C286" t="s">
        <v>55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35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36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36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35</v>
      </c>
      <c r="B292">
        <v>2021</v>
      </c>
      <c r="C292" t="s">
        <v>36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38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139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38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35</v>
      </c>
      <c r="B295">
        <v>2021</v>
      </c>
      <c r="C295" t="s">
        <v>38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39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139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39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35</v>
      </c>
      <c r="B298">
        <v>2021</v>
      </c>
      <c r="C298" t="s">
        <v>39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41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41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35</v>
      </c>
      <c r="B301">
        <v>2021</v>
      </c>
      <c r="C301" t="s">
        <v>41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42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42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35</v>
      </c>
      <c r="B304">
        <v>2021</v>
      </c>
      <c r="C304" t="s">
        <v>42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44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44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35</v>
      </c>
      <c r="B307">
        <v>2021</v>
      </c>
      <c r="C307" t="s">
        <v>44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46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46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35</v>
      </c>
      <c r="B310">
        <v>2021</v>
      </c>
      <c r="C310" t="s">
        <v>46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48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48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35</v>
      </c>
      <c r="B313">
        <v>2021</v>
      </c>
      <c r="C313" t="s">
        <v>48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50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50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35</v>
      </c>
      <c r="B316">
        <v>2021</v>
      </c>
      <c r="C316" t="s">
        <v>50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53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53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35</v>
      </c>
      <c r="B319">
        <v>2021</v>
      </c>
      <c r="C319" t="s">
        <v>53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55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55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35</v>
      </c>
      <c r="B322">
        <v>2021</v>
      </c>
      <c r="C322" t="s">
        <v>55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35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36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36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35</v>
      </c>
      <c r="B328">
        <v>2022</v>
      </c>
      <c r="C328" t="s">
        <v>36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38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38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35</v>
      </c>
      <c r="B331">
        <v>2022</v>
      </c>
      <c r="C331" t="s">
        <v>38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39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39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35</v>
      </c>
      <c r="B334">
        <v>2022</v>
      </c>
      <c r="C334" t="s">
        <v>39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41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41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35</v>
      </c>
      <c r="B337">
        <v>2022</v>
      </c>
      <c r="C337" t="s">
        <v>41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42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42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35</v>
      </c>
      <c r="B340">
        <v>2022</v>
      </c>
      <c r="C340" t="s">
        <v>42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44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44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35</v>
      </c>
      <c r="B343">
        <v>2022</v>
      </c>
      <c r="C343" t="s">
        <v>44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46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46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35</v>
      </c>
      <c r="B346">
        <v>2022</v>
      </c>
      <c r="C346" t="s">
        <v>46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48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48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35</v>
      </c>
      <c r="B349">
        <v>2022</v>
      </c>
      <c r="C349" t="s">
        <v>48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50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50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35</v>
      </c>
      <c r="B352">
        <v>2022</v>
      </c>
      <c r="C352" t="s">
        <v>50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53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53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35</v>
      </c>
      <c r="B355">
        <v>2022</v>
      </c>
      <c r="C355" t="s">
        <v>53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55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55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35</v>
      </c>
      <c r="B358">
        <v>2022</v>
      </c>
      <c r="C358" t="s">
        <v>55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35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36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36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35</v>
      </c>
      <c r="B364">
        <v>2023</v>
      </c>
      <c r="C364" t="s">
        <v>36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38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38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35</v>
      </c>
      <c r="B367">
        <v>2023</v>
      </c>
      <c r="C367" t="s">
        <v>38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39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139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39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35</v>
      </c>
      <c r="B370">
        <v>2023</v>
      </c>
      <c r="C370" t="s">
        <v>39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41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139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41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35</v>
      </c>
      <c r="B373">
        <v>2023</v>
      </c>
      <c r="C373" t="s">
        <v>41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autoFilter ref="A1:AD373" xr:uid="{89772D81-A6CE-4428-9897-48273926B0C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8DBC-8262-45E8-9D5E-AC5D3E9F02C8}">
  <dimension ref="A2:AC136"/>
  <sheetViews>
    <sheetView topLeftCell="A122" zoomScale="90" zoomScaleNormal="90" workbookViewId="0">
      <pane xSplit="1" topLeftCell="B1" activePane="topRight" state="frozen"/>
      <selection pane="topRight" activeCell="L122" sqref="L122"/>
    </sheetView>
  </sheetViews>
  <sheetFormatPr defaultRowHeight="14.5" x14ac:dyDescent="0.35"/>
  <cols>
    <col min="1" max="1" width="12.26953125" bestFit="1" customWidth="1"/>
    <col min="2" max="2" width="12.36328125" bestFit="1" customWidth="1"/>
    <col min="3" max="3" width="19.36328125" bestFit="1" customWidth="1"/>
    <col min="4" max="4" width="9.7265625" bestFit="1" customWidth="1"/>
    <col min="5" max="5" width="16.6328125" bestFit="1" customWidth="1"/>
    <col min="6" max="6" width="11.81640625" bestFit="1" customWidth="1"/>
    <col min="7" max="7" width="9.7265625" bestFit="1" customWidth="1"/>
    <col min="8" max="8" width="10.54296875" bestFit="1" customWidth="1"/>
    <col min="9" max="9" width="18.36328125" bestFit="1" customWidth="1"/>
    <col min="10" max="10" width="22.6328125" bestFit="1" customWidth="1"/>
    <col min="11" max="11" width="9.7265625" bestFit="1" customWidth="1"/>
    <col min="12" max="12" width="22.54296875" bestFit="1" customWidth="1"/>
    <col min="13" max="13" width="31.90625" bestFit="1" customWidth="1"/>
    <col min="14" max="14" width="18.90625" bestFit="1" customWidth="1"/>
    <col min="15" max="15" width="26" bestFit="1" customWidth="1"/>
    <col min="16" max="16" width="9.7265625" bestFit="1" customWidth="1"/>
    <col min="17" max="17" width="9.90625" bestFit="1" customWidth="1"/>
    <col min="18" max="18" width="20.7265625" bestFit="1" customWidth="1"/>
    <col min="19" max="19" width="13.1796875" bestFit="1" customWidth="1"/>
    <col min="20" max="20" width="27.453125" bestFit="1" customWidth="1"/>
    <col min="21" max="21" width="9.7265625" bestFit="1" customWidth="1"/>
    <col min="22" max="22" width="27.54296875" bestFit="1" customWidth="1"/>
    <col min="23" max="23" width="25.26953125" bestFit="1" customWidth="1"/>
    <col min="24" max="24" width="10.26953125" bestFit="1" customWidth="1"/>
    <col min="25" max="25" width="23.08984375" bestFit="1" customWidth="1"/>
    <col min="26" max="26" width="13.90625" bestFit="1" customWidth="1"/>
    <col min="27" max="27" width="13.6328125" bestFit="1" customWidth="1"/>
    <col min="28" max="29" width="9.7265625" bestFit="1" customWidth="1"/>
  </cols>
  <sheetData>
    <row r="2" spans="1:29" x14ac:dyDescent="0.35">
      <c r="B2" s="37" t="s">
        <v>271</v>
      </c>
    </row>
    <row r="3" spans="1:29" x14ac:dyDescent="0.35">
      <c r="A3" s="18" t="s">
        <v>193</v>
      </c>
      <c r="B3" s="18" t="s">
        <v>4</v>
      </c>
      <c r="C3" s="18" t="s">
        <v>190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192</v>
      </c>
      <c r="I3" s="18" t="s">
        <v>10</v>
      </c>
      <c r="J3" s="18" t="s">
        <v>194</v>
      </c>
      <c r="K3" s="18" t="s">
        <v>195</v>
      </c>
      <c r="L3" s="18" t="s">
        <v>196</v>
      </c>
      <c r="M3" s="18" t="s">
        <v>197</v>
      </c>
      <c r="N3" s="18" t="s">
        <v>198</v>
      </c>
      <c r="O3" s="18" t="s">
        <v>199</v>
      </c>
      <c r="P3" s="18" t="s">
        <v>200</v>
      </c>
      <c r="Q3" s="18" t="s">
        <v>201</v>
      </c>
      <c r="R3" s="18" t="s">
        <v>202</v>
      </c>
      <c r="S3" s="18" t="s">
        <v>203</v>
      </c>
      <c r="T3" s="18" t="s">
        <v>204</v>
      </c>
      <c r="U3" s="18" t="s">
        <v>205</v>
      </c>
      <c r="V3" s="18" t="s">
        <v>206</v>
      </c>
      <c r="W3" s="18" t="s">
        <v>207</v>
      </c>
      <c r="X3" s="18" t="s">
        <v>208</v>
      </c>
      <c r="Y3" s="18" t="s">
        <v>209</v>
      </c>
      <c r="Z3" s="18" t="s">
        <v>210</v>
      </c>
      <c r="AA3" s="18" t="s">
        <v>191</v>
      </c>
      <c r="AB3" s="18" t="s">
        <v>245</v>
      </c>
    </row>
    <row r="4" spans="1:29" x14ac:dyDescent="0.35">
      <c r="A4" s="19">
        <v>2013</v>
      </c>
      <c r="B4" s="12">
        <v>4102.9000000000005</v>
      </c>
      <c r="C4" s="12">
        <v>4122.6000000000013</v>
      </c>
      <c r="D4" s="12">
        <v>4047.8999999999992</v>
      </c>
      <c r="E4" s="12">
        <v>3898.9000000000005</v>
      </c>
      <c r="F4" s="12">
        <v>3771.2000000000007</v>
      </c>
      <c r="G4" s="12">
        <v>3917.7999999999997</v>
      </c>
      <c r="H4" s="12">
        <v>4872.2000000000007</v>
      </c>
      <c r="I4" s="12">
        <v>3825.8999999999996</v>
      </c>
      <c r="J4" s="12">
        <v>3711.8999999999996</v>
      </c>
      <c r="K4" s="12">
        <v>3821.5000000000005</v>
      </c>
      <c r="L4" s="12">
        <v>3921.3999999999996</v>
      </c>
      <c r="M4" s="12">
        <v>4039.6</v>
      </c>
      <c r="N4" s="12">
        <v>4083.1</v>
      </c>
      <c r="O4" s="12">
        <v>3955.0999999999995</v>
      </c>
      <c r="P4" s="12">
        <v>3966.3999999999992</v>
      </c>
      <c r="Q4" s="12">
        <v>3911.2000000000007</v>
      </c>
      <c r="R4" s="12">
        <v>3957.7999999999997</v>
      </c>
      <c r="S4" s="12">
        <v>3907.6</v>
      </c>
      <c r="T4" s="12">
        <v>3888.1999999999989</v>
      </c>
      <c r="U4" s="12">
        <v>3843.6</v>
      </c>
      <c r="V4" s="12">
        <v>3840.0000000000005</v>
      </c>
      <c r="W4" s="12">
        <v>3812.9999999999995</v>
      </c>
      <c r="X4" s="12">
        <v>3876.8</v>
      </c>
      <c r="Y4" s="12">
        <v>3779.5</v>
      </c>
      <c r="Z4" s="12">
        <v>3843.5</v>
      </c>
      <c r="AA4" s="12" cm="1">
        <f t="array" ref="AA4:AA14">SUMIFS('Main data'!U2:U373,'Main data'!B2:B373,'objective 2'!A4:A14)</f>
        <v>2534.5999999999995</v>
      </c>
      <c r="AB4" s="16">
        <f>SUM(B4:AA4)</f>
        <v>101254.20000000003</v>
      </c>
    </row>
    <row r="5" spans="1:29" x14ac:dyDescent="0.35">
      <c r="A5" s="19">
        <v>2014</v>
      </c>
      <c r="B5" s="12">
        <v>4405.8</v>
      </c>
      <c r="C5" s="12">
        <v>4393.8999999999996</v>
      </c>
      <c r="D5" s="12">
        <v>4293.8000000000011</v>
      </c>
      <c r="E5" s="12">
        <v>4314.9999999999982</v>
      </c>
      <c r="F5" s="12">
        <v>3848.7</v>
      </c>
      <c r="G5" s="12">
        <v>4491.6000000000004</v>
      </c>
      <c r="H5" s="12">
        <v>5023.7</v>
      </c>
      <c r="I5" s="12">
        <v>4075.099999999999</v>
      </c>
      <c r="J5" s="12">
        <v>3659.9</v>
      </c>
      <c r="K5" s="12">
        <v>4166.6000000000004</v>
      </c>
      <c r="L5" s="12">
        <v>4118.800000000002</v>
      </c>
      <c r="M5" s="12">
        <v>4390.1000000000004</v>
      </c>
      <c r="N5" s="12">
        <v>4369.7000000000007</v>
      </c>
      <c r="O5" s="12">
        <v>4279.6000000000013</v>
      </c>
      <c r="P5" s="12">
        <v>4283.2</v>
      </c>
      <c r="Q5" s="12">
        <v>4164.8000000000011</v>
      </c>
      <c r="R5" s="12">
        <v>4265.4000000000005</v>
      </c>
      <c r="S5" s="12">
        <v>4080.8000000000011</v>
      </c>
      <c r="T5" s="12">
        <v>4136.3999999999996</v>
      </c>
      <c r="U5" s="12">
        <v>4049.8999999999996</v>
      </c>
      <c r="V5" s="12">
        <v>4014.6000000000004</v>
      </c>
      <c r="W5" s="12">
        <v>4027.6000000000004</v>
      </c>
      <c r="X5" s="12">
        <v>4156.8999999999996</v>
      </c>
      <c r="Y5" s="12">
        <v>3929.2000000000003</v>
      </c>
      <c r="Z5" s="12">
        <v>4051.2999999999997</v>
      </c>
      <c r="AA5" s="12">
        <v>2752.1999999999994</v>
      </c>
      <c r="AB5" s="16">
        <f t="shared" ref="AB5:AB14" si="0">SUM(B5:AA5)</f>
        <v>107744.59999999999</v>
      </c>
    </row>
    <row r="6" spans="1:29" x14ac:dyDescent="0.35">
      <c r="A6" s="19">
        <v>2015</v>
      </c>
      <c r="B6" s="12">
        <v>4643.9000000000005</v>
      </c>
      <c r="C6" s="12">
        <v>4467.7999999999984</v>
      </c>
      <c r="D6" s="12">
        <v>4306.8</v>
      </c>
      <c r="E6" s="12">
        <v>4594.0999999999995</v>
      </c>
      <c r="F6" s="12">
        <v>3980.3000000000011</v>
      </c>
      <c r="G6" s="12">
        <v>4659.9000000000005</v>
      </c>
      <c r="H6" s="12">
        <v>5189.5999999999985</v>
      </c>
      <c r="I6" s="12">
        <v>5157.7000000000007</v>
      </c>
      <c r="J6" s="12">
        <v>3372.8</v>
      </c>
      <c r="K6" s="12">
        <v>4563.6000000000013</v>
      </c>
      <c r="L6" s="12">
        <v>4304.9000000000005</v>
      </c>
      <c r="M6" s="12">
        <v>4710.8999999999996</v>
      </c>
      <c r="N6" s="12">
        <v>4598.7999999999993</v>
      </c>
      <c r="O6" s="12">
        <v>4683.6000000000004</v>
      </c>
      <c r="P6" s="12">
        <v>4536.9999999999991</v>
      </c>
      <c r="Q6" s="12">
        <v>4381.9000000000005</v>
      </c>
      <c r="R6" s="12">
        <v>4513.7999999999984</v>
      </c>
      <c r="S6" s="12">
        <v>4284.8</v>
      </c>
      <c r="T6" s="12">
        <v>4356.5</v>
      </c>
      <c r="U6" s="12">
        <v>4255.7</v>
      </c>
      <c r="V6" s="12">
        <v>4001.7000000000007</v>
      </c>
      <c r="W6" s="12">
        <v>4215.8</v>
      </c>
      <c r="X6" s="12">
        <v>4431.9000000000005</v>
      </c>
      <c r="Y6" s="12">
        <v>4046.8999999999996</v>
      </c>
      <c r="Z6" s="12">
        <v>4190.9999999999991</v>
      </c>
      <c r="AA6" s="12">
        <v>2883.8000000000006</v>
      </c>
      <c r="AB6" s="16">
        <f t="shared" si="0"/>
        <v>113335.49999999999</v>
      </c>
    </row>
    <row r="7" spans="1:29" x14ac:dyDescent="0.35">
      <c r="A7" s="19">
        <v>2016</v>
      </c>
      <c r="B7" s="12">
        <v>4963.0999999999995</v>
      </c>
      <c r="C7" s="12">
        <v>4616.0000000000009</v>
      </c>
      <c r="D7" s="12">
        <v>4647.5</v>
      </c>
      <c r="E7" s="12">
        <v>4770.5000000000009</v>
      </c>
      <c r="F7" s="12">
        <v>4156.8</v>
      </c>
      <c r="G7" s="12">
        <v>4787.1000000000004</v>
      </c>
      <c r="H7" s="12">
        <v>5225.5999999999995</v>
      </c>
      <c r="I7" s="13">
        <v>6201.2999999999993</v>
      </c>
      <c r="J7" s="12">
        <v>3916.2000000000003</v>
      </c>
      <c r="K7" s="12">
        <v>4956.8000000000011</v>
      </c>
      <c r="L7" s="12">
        <v>4479.0000000000009</v>
      </c>
      <c r="M7" s="12">
        <v>4988.3000000000011</v>
      </c>
      <c r="N7" s="12">
        <v>4839.8</v>
      </c>
      <c r="O7" s="12">
        <v>5032</v>
      </c>
      <c r="P7" s="12">
        <v>4774.4000000000005</v>
      </c>
      <c r="Q7" s="12">
        <v>4567.6999999999989</v>
      </c>
      <c r="R7" s="12">
        <v>4744.3999999999996</v>
      </c>
      <c r="S7" s="12">
        <v>4412.7</v>
      </c>
      <c r="T7" s="12">
        <v>4556.7</v>
      </c>
      <c r="U7" s="12">
        <v>4460.3999999999996</v>
      </c>
      <c r="V7" s="12">
        <v>4084.8999999999996</v>
      </c>
      <c r="W7" s="12">
        <v>4400.8999999999987</v>
      </c>
      <c r="X7" s="12">
        <v>4676.3000000000011</v>
      </c>
      <c r="Y7" s="12">
        <v>4302.5000000000009</v>
      </c>
      <c r="Z7" s="12">
        <v>4369.3</v>
      </c>
      <c r="AA7" s="12">
        <v>3035.3999999999996</v>
      </c>
      <c r="AB7" s="16">
        <f t="shared" si="0"/>
        <v>119965.59999999996</v>
      </c>
    </row>
    <row r="8" spans="1:29" x14ac:dyDescent="0.35">
      <c r="A8" s="19">
        <v>2017</v>
      </c>
      <c r="B8" s="12">
        <v>5111.2</v>
      </c>
      <c r="C8" s="12">
        <v>4818.3</v>
      </c>
      <c r="D8" s="12">
        <v>4737.5999999999985</v>
      </c>
      <c r="E8" s="12">
        <v>4973.7999999999993</v>
      </c>
      <c r="F8" s="12">
        <v>4252.7</v>
      </c>
      <c r="G8" s="12">
        <v>5031.7999999999993</v>
      </c>
      <c r="H8" s="12">
        <v>5208.9999999999991</v>
      </c>
      <c r="I8" s="12">
        <v>4940.7999999999993</v>
      </c>
      <c r="J8" s="12">
        <v>4321.3</v>
      </c>
      <c r="K8" s="12">
        <v>4941.3000000000011</v>
      </c>
      <c r="L8" s="12">
        <v>4596.1000000000004</v>
      </c>
      <c r="M8" s="12">
        <v>5245.3</v>
      </c>
      <c r="N8" s="12">
        <v>4926.5</v>
      </c>
      <c r="O8" s="12">
        <v>5356.2000000000007</v>
      </c>
      <c r="P8" s="12">
        <v>4992.4000000000005</v>
      </c>
      <c r="Q8" s="12">
        <v>4733.8999999999996</v>
      </c>
      <c r="R8" s="12">
        <v>4954.6000000000004</v>
      </c>
      <c r="S8" s="12">
        <v>4654.1000000000013</v>
      </c>
      <c r="T8" s="12">
        <v>4741</v>
      </c>
      <c r="U8" s="12">
        <v>4641.8</v>
      </c>
      <c r="V8" s="12">
        <v>4227.5</v>
      </c>
      <c r="W8" s="12">
        <v>4566.1000000000004</v>
      </c>
      <c r="X8" s="12">
        <v>4902.7000000000007</v>
      </c>
      <c r="Y8" s="12">
        <v>4465.0000000000009</v>
      </c>
      <c r="Z8" s="12">
        <v>4543.2</v>
      </c>
      <c r="AA8" s="12">
        <v>3208.2</v>
      </c>
      <c r="AB8" s="16">
        <f t="shared" si="0"/>
        <v>123092.40000000001</v>
      </c>
    </row>
    <row r="9" spans="1:29" x14ac:dyDescent="0.35">
      <c r="A9" s="19">
        <v>2018</v>
      </c>
      <c r="B9" s="12">
        <v>5277.9999999999991</v>
      </c>
      <c r="C9" s="12">
        <v>4930.1000000000013</v>
      </c>
      <c r="D9" s="12">
        <v>4942.3</v>
      </c>
      <c r="E9" s="12">
        <v>5103.4000000000005</v>
      </c>
      <c r="F9" s="12">
        <v>4344.3999999999996</v>
      </c>
      <c r="G9" s="12">
        <v>5285.4999999999991</v>
      </c>
      <c r="H9" s="12">
        <v>5186.9999999999991</v>
      </c>
      <c r="I9" s="12">
        <v>4358.9000000000005</v>
      </c>
      <c r="J9" s="12">
        <v>4079.1000000000013</v>
      </c>
      <c r="K9" s="12">
        <v>5011.7999999999993</v>
      </c>
      <c r="L9" s="12">
        <v>4692.4000000000015</v>
      </c>
      <c r="M9" s="12">
        <v>5474.9000000000015</v>
      </c>
      <c r="N9" s="12">
        <v>5003.7000000000007</v>
      </c>
      <c r="O9" s="12">
        <v>5725.3</v>
      </c>
      <c r="P9" s="12">
        <v>5234.6000000000004</v>
      </c>
      <c r="Q9" s="12">
        <v>4926.4000000000005</v>
      </c>
      <c r="R9" s="12">
        <v>5189.0000000000009</v>
      </c>
      <c r="S9" s="12">
        <v>4978.7</v>
      </c>
      <c r="T9" s="12">
        <v>4980.8999999999996</v>
      </c>
      <c r="U9" s="12">
        <v>4932.2</v>
      </c>
      <c r="V9" s="12">
        <v>4440.1000000000013</v>
      </c>
      <c r="W9" s="12">
        <v>4800.8</v>
      </c>
      <c r="X9" s="12">
        <v>5185.300000000002</v>
      </c>
      <c r="Y9" s="12">
        <v>4674.6000000000004</v>
      </c>
      <c r="Z9" s="12">
        <v>4786.2000000000007</v>
      </c>
      <c r="AA9" s="12">
        <v>3451.6000000000008</v>
      </c>
      <c r="AB9" s="16">
        <f t="shared" si="0"/>
        <v>126997.20000000001</v>
      </c>
    </row>
    <row r="10" spans="1:29" x14ac:dyDescent="0.35">
      <c r="A10" s="19">
        <v>2019</v>
      </c>
      <c r="B10" s="12">
        <v>5242.0999999999995</v>
      </c>
      <c r="C10" s="12">
        <v>4623.5999999999995</v>
      </c>
      <c r="D10" s="12">
        <v>4670.3</v>
      </c>
      <c r="E10" s="12">
        <v>4761.3999999999996</v>
      </c>
      <c r="F10" s="12">
        <v>4043.8999999999996</v>
      </c>
      <c r="G10" s="12">
        <v>4773.5999999999995</v>
      </c>
      <c r="H10" s="12">
        <v>5455.6999999999989</v>
      </c>
      <c r="I10" s="12">
        <v>4239.2</v>
      </c>
      <c r="J10" s="12">
        <v>3684.8999999999992</v>
      </c>
      <c r="K10" s="12">
        <v>4707.0999999999995</v>
      </c>
      <c r="L10" s="12">
        <v>4422.8</v>
      </c>
      <c r="M10" s="12">
        <v>5154</v>
      </c>
      <c r="N10" s="12">
        <v>4781.2</v>
      </c>
      <c r="O10" s="12">
        <v>5473.6999999999989</v>
      </c>
      <c r="P10" s="12">
        <v>4895.4000000000005</v>
      </c>
      <c r="Q10" s="12">
        <v>4605.3</v>
      </c>
      <c r="R10" s="12">
        <v>4852.6000000000004</v>
      </c>
      <c r="S10" s="12">
        <v>4579.5999999999995</v>
      </c>
      <c r="T10" s="12">
        <v>4756.5</v>
      </c>
      <c r="U10" s="12">
        <v>4848.4999999999991</v>
      </c>
      <c r="V10" s="12">
        <v>4150.9999999999991</v>
      </c>
      <c r="W10" s="12">
        <v>4634.0000000000009</v>
      </c>
      <c r="X10" s="12">
        <v>5073.4999999999991</v>
      </c>
      <c r="Y10" s="12">
        <v>4505.1000000000004</v>
      </c>
      <c r="Z10" s="12">
        <v>4599.2999999999993</v>
      </c>
      <c r="AA10" s="12">
        <v>3316.7999999999997</v>
      </c>
      <c r="AB10" s="16">
        <f t="shared" si="0"/>
        <v>120851.10000000002</v>
      </c>
    </row>
    <row r="11" spans="1:29" x14ac:dyDescent="0.35">
      <c r="A11" s="19">
        <v>2020</v>
      </c>
      <c r="B11" s="12">
        <v>5525.4</v>
      </c>
      <c r="C11" s="12">
        <v>4873.9999999999991</v>
      </c>
      <c r="D11" s="12">
        <v>5171.7000000000007</v>
      </c>
      <c r="E11" s="12">
        <v>5048.9000000000005</v>
      </c>
      <c r="F11" s="12">
        <v>4496.7</v>
      </c>
      <c r="G11" s="12">
        <v>4865.3999999999987</v>
      </c>
      <c r="H11" s="12">
        <v>6193.2999999999993</v>
      </c>
      <c r="I11" s="12">
        <v>4931.0000000000009</v>
      </c>
      <c r="J11" s="12">
        <v>3813.6</v>
      </c>
      <c r="K11" s="12">
        <v>5209.9000000000005</v>
      </c>
      <c r="L11" s="12">
        <v>4627.7999999999993</v>
      </c>
      <c r="M11" s="12">
        <v>4854.4000000000015</v>
      </c>
      <c r="N11" s="12">
        <v>5166.7</v>
      </c>
      <c r="O11" s="12">
        <v>5418.9</v>
      </c>
      <c r="P11" s="12">
        <v>4568.9999999999991</v>
      </c>
      <c r="Q11" s="12">
        <v>4285.8</v>
      </c>
      <c r="R11" s="12">
        <v>4527.2000000000016</v>
      </c>
      <c r="S11" s="12">
        <v>4729.8</v>
      </c>
      <c r="T11" s="12">
        <v>4424.2999999999993</v>
      </c>
      <c r="U11" s="12">
        <v>5064.5999999999995</v>
      </c>
      <c r="V11" s="12">
        <v>4088.4999999999995</v>
      </c>
      <c r="W11" s="12">
        <v>4400.8</v>
      </c>
      <c r="X11" s="12">
        <v>4734.0999999999985</v>
      </c>
      <c r="Y11" s="12">
        <v>4555.4000000000005</v>
      </c>
      <c r="Z11" s="12">
        <v>4425.2999999999993</v>
      </c>
      <c r="AA11" s="12">
        <v>3425.8000000000006</v>
      </c>
      <c r="AB11" s="16">
        <f t="shared" si="0"/>
        <v>123428.30000000002</v>
      </c>
    </row>
    <row r="12" spans="1:29" x14ac:dyDescent="0.35">
      <c r="A12" s="19">
        <v>2021</v>
      </c>
      <c r="B12" s="12">
        <v>7189.3</v>
      </c>
      <c r="C12" s="12">
        <v>5281.4999999999982</v>
      </c>
      <c r="D12" s="12">
        <v>6233</v>
      </c>
      <c r="E12" s="12">
        <v>5652.6999999999989</v>
      </c>
      <c r="F12" s="12">
        <v>6337.3000000000011</v>
      </c>
      <c r="G12" s="12">
        <v>5693.3</v>
      </c>
      <c r="H12" s="12">
        <v>6167.5999999999995</v>
      </c>
      <c r="I12" s="12">
        <v>5880.2</v>
      </c>
      <c r="J12" s="12">
        <v>4209.5999999999995</v>
      </c>
      <c r="K12" s="12">
        <v>6009.6</v>
      </c>
      <c r="L12" s="12">
        <v>5729.0999999999995</v>
      </c>
      <c r="M12" s="12">
        <v>6180.5000000000009</v>
      </c>
      <c r="N12" s="12">
        <v>5878.1999999999989</v>
      </c>
      <c r="O12" s="12">
        <v>6900.3999999999987</v>
      </c>
      <c r="P12" s="12">
        <v>5821.3</v>
      </c>
      <c r="Q12" s="12">
        <v>5451.2999999999993</v>
      </c>
      <c r="R12" s="12">
        <v>5766.7000000000007</v>
      </c>
      <c r="S12" s="12">
        <v>5713.5</v>
      </c>
      <c r="T12" s="12">
        <v>5580</v>
      </c>
      <c r="U12" s="12">
        <v>5944.8</v>
      </c>
      <c r="V12" s="12">
        <v>5425.1999999999989</v>
      </c>
      <c r="W12" s="12">
        <v>5614.0000000000009</v>
      </c>
      <c r="X12" s="12">
        <v>5851.2999999999993</v>
      </c>
      <c r="Y12" s="12">
        <v>5714.6</v>
      </c>
      <c r="Z12" s="12">
        <v>5670.3</v>
      </c>
      <c r="AA12" s="12">
        <v>3875.5999999999995</v>
      </c>
      <c r="AB12" s="16">
        <f t="shared" si="0"/>
        <v>149770.9</v>
      </c>
    </row>
    <row r="13" spans="1:29" x14ac:dyDescent="0.35">
      <c r="A13" s="19">
        <v>2022</v>
      </c>
      <c r="B13" s="13">
        <v>7571.6999999999971</v>
      </c>
      <c r="C13" s="13">
        <v>5697.9999999999991</v>
      </c>
      <c r="D13" s="13">
        <v>6235.5999999999985</v>
      </c>
      <c r="E13" s="13">
        <v>5998.9</v>
      </c>
      <c r="F13" s="13">
        <v>6865.4</v>
      </c>
      <c r="G13" s="13">
        <v>5925.4</v>
      </c>
      <c r="H13" s="13">
        <v>6564.9000000000005</v>
      </c>
      <c r="I13" s="12">
        <v>5989.4</v>
      </c>
      <c r="J13" s="13">
        <v>4342.3</v>
      </c>
      <c r="K13" s="13">
        <v>6777.0000000000018</v>
      </c>
      <c r="L13" s="13">
        <v>6011.8</v>
      </c>
      <c r="M13" s="13">
        <v>6630.9</v>
      </c>
      <c r="N13" s="13">
        <v>6267.7000000000016</v>
      </c>
      <c r="O13" s="13">
        <v>7039.9</v>
      </c>
      <c r="P13" s="13">
        <v>6357.3999999999987</v>
      </c>
      <c r="Q13" s="13">
        <v>6074.8999999999987</v>
      </c>
      <c r="R13" s="13">
        <v>6315.3999999999987</v>
      </c>
      <c r="S13" s="13">
        <v>6298.9000000000005</v>
      </c>
      <c r="T13" s="13">
        <v>5996.3999999999987</v>
      </c>
      <c r="U13" s="13">
        <v>6312.7000000000007</v>
      </c>
      <c r="V13" s="13">
        <v>5804.6999999999989</v>
      </c>
      <c r="W13" s="13">
        <v>5972.4000000000015</v>
      </c>
      <c r="X13" s="13">
        <v>6127.0999999999995</v>
      </c>
      <c r="Y13" s="13">
        <v>6103.3</v>
      </c>
      <c r="Z13" s="13">
        <v>6037.1</v>
      </c>
      <c r="AA13" s="13">
        <v>4033.2</v>
      </c>
      <c r="AB13" s="64">
        <f t="shared" si="0"/>
        <v>159352.39999999997</v>
      </c>
      <c r="AC13" t="s">
        <v>364</v>
      </c>
    </row>
    <row r="14" spans="1:29" x14ac:dyDescent="0.35">
      <c r="A14" s="19">
        <v>2023</v>
      </c>
      <c r="B14" s="12">
        <v>3159.5000000000005</v>
      </c>
      <c r="C14" s="12">
        <v>2611.2999999999997</v>
      </c>
      <c r="D14" s="12">
        <v>2667.8</v>
      </c>
      <c r="E14" s="12">
        <v>2662.4</v>
      </c>
      <c r="F14" s="12">
        <v>2657.2000000000003</v>
      </c>
      <c r="G14" s="12">
        <v>2538.8999999999996</v>
      </c>
      <c r="H14" s="12">
        <v>2383.9000000000005</v>
      </c>
      <c r="I14" s="12">
        <v>2588.5</v>
      </c>
      <c r="J14" s="12">
        <v>1819.7</v>
      </c>
      <c r="K14" s="12">
        <v>3163.5000000000005</v>
      </c>
      <c r="L14" s="12">
        <v>2576.1999999999998</v>
      </c>
      <c r="M14" s="12">
        <v>2896.9999999999995</v>
      </c>
      <c r="N14" s="12">
        <v>2670.7999999999997</v>
      </c>
      <c r="O14" s="12">
        <v>3006.5</v>
      </c>
      <c r="P14" s="12">
        <v>2783.8</v>
      </c>
      <c r="Q14" s="12">
        <v>2664.5</v>
      </c>
      <c r="R14" s="12">
        <v>2765.9</v>
      </c>
      <c r="S14" s="12">
        <v>2731.7000000000003</v>
      </c>
      <c r="T14" s="12">
        <v>2610.5</v>
      </c>
      <c r="U14" s="12">
        <v>2758.5</v>
      </c>
      <c r="V14" s="12">
        <v>2466.2000000000003</v>
      </c>
      <c r="W14" s="12">
        <v>2559</v>
      </c>
      <c r="X14" s="12">
        <v>2638.1000000000004</v>
      </c>
      <c r="Y14" s="12">
        <v>2730</v>
      </c>
      <c r="Z14" s="12">
        <v>2613.7999999999997</v>
      </c>
      <c r="AA14" s="12">
        <v>1739.8</v>
      </c>
      <c r="AB14" s="16">
        <f t="shared" si="0"/>
        <v>68465</v>
      </c>
    </row>
    <row r="15" spans="1:29" x14ac:dyDescent="0.35">
      <c r="A15" s="20" t="s">
        <v>180</v>
      </c>
      <c r="B15" s="12">
        <v>57192.9</v>
      </c>
      <c r="C15" s="12">
        <v>50437.1</v>
      </c>
      <c r="D15" s="12">
        <v>51954.299999999996</v>
      </c>
      <c r="E15" s="12">
        <v>51780</v>
      </c>
      <c r="F15" s="12">
        <v>48754.6</v>
      </c>
      <c r="G15" s="12">
        <v>51970.30000000001</v>
      </c>
      <c r="H15" s="12">
        <v>57472.499999999993</v>
      </c>
      <c r="I15" s="12">
        <v>52188</v>
      </c>
      <c r="J15" s="12">
        <v>40931.299999999996</v>
      </c>
      <c r="K15" s="12">
        <v>53328.7</v>
      </c>
      <c r="L15" s="12">
        <v>49480.3</v>
      </c>
      <c r="M15" s="12">
        <v>54565.900000000009</v>
      </c>
      <c r="N15" s="12">
        <v>52586.200000000004</v>
      </c>
      <c r="O15" s="12">
        <v>56871.200000000004</v>
      </c>
      <c r="P15" s="12">
        <v>52214.900000000009</v>
      </c>
      <c r="Q15" s="12">
        <v>49767.700000000004</v>
      </c>
      <c r="R15" s="12">
        <v>51852.800000000003</v>
      </c>
      <c r="S15" s="12">
        <v>50372.200000000004</v>
      </c>
      <c r="T15" s="12">
        <v>50027.4</v>
      </c>
      <c r="U15" s="12">
        <v>51112.7</v>
      </c>
      <c r="V15" s="12">
        <v>46544.399999999994</v>
      </c>
      <c r="W15" s="12">
        <v>49004.4</v>
      </c>
      <c r="X15" s="12">
        <v>51654</v>
      </c>
      <c r="Y15" s="12">
        <v>48806.100000000006</v>
      </c>
      <c r="Z15" s="12">
        <v>49130.3</v>
      </c>
      <c r="AA15" s="12">
        <v>34257</v>
      </c>
      <c r="AB15" s="16"/>
    </row>
    <row r="17" spans="1:27" x14ac:dyDescent="0.35">
      <c r="A17" s="18" t="s">
        <v>193</v>
      </c>
      <c r="B17" s="18" t="s">
        <v>4</v>
      </c>
      <c r="C17" s="18" t="s">
        <v>190</v>
      </c>
      <c r="D17" s="18" t="s">
        <v>5</v>
      </c>
      <c r="E17" s="18" t="s">
        <v>6</v>
      </c>
      <c r="F17" s="18" t="s">
        <v>7</v>
      </c>
      <c r="G17" s="18" t="s">
        <v>8</v>
      </c>
      <c r="H17" s="18" t="s">
        <v>192</v>
      </c>
      <c r="I17" s="18" t="s">
        <v>10</v>
      </c>
      <c r="J17" s="18" t="s">
        <v>194</v>
      </c>
      <c r="K17" s="18" t="s">
        <v>195</v>
      </c>
      <c r="L17" s="18" t="s">
        <v>196</v>
      </c>
      <c r="M17" s="18" t="s">
        <v>197</v>
      </c>
      <c r="N17" s="18" t="s">
        <v>198</v>
      </c>
      <c r="O17" s="18" t="s">
        <v>199</v>
      </c>
      <c r="P17" s="18" t="s">
        <v>200</v>
      </c>
      <c r="Q17" s="18" t="s">
        <v>201</v>
      </c>
      <c r="R17" s="18" t="s">
        <v>202</v>
      </c>
      <c r="S17" s="18" t="s">
        <v>203</v>
      </c>
      <c r="T17" s="18" t="s">
        <v>204</v>
      </c>
      <c r="U17" s="18" t="s">
        <v>205</v>
      </c>
      <c r="V17" s="18" t="s">
        <v>206</v>
      </c>
      <c r="W17" s="18" t="s">
        <v>207</v>
      </c>
      <c r="X17" s="18" t="s">
        <v>208</v>
      </c>
      <c r="Y17" s="18" t="s">
        <v>209</v>
      </c>
      <c r="Z17" s="18" t="s">
        <v>210</v>
      </c>
      <c r="AA17" s="18" t="s">
        <v>191</v>
      </c>
    </row>
    <row r="18" spans="1:27" x14ac:dyDescent="0.35">
      <c r="A18" s="19">
        <v>2013</v>
      </c>
      <c r="B18" s="9">
        <f t="shared" ref="B18:Z18" si="1">B4/B$15</f>
        <v>7.1737925511733108E-2</v>
      </c>
      <c r="C18" s="9">
        <f t="shared" si="1"/>
        <v>8.1737451201595673E-2</v>
      </c>
      <c r="D18" s="9">
        <f t="shared" si="1"/>
        <v>7.7912704049520429E-2</v>
      </c>
      <c r="E18" s="9">
        <f t="shared" si="1"/>
        <v>7.5297412128234847E-2</v>
      </c>
      <c r="F18" s="9">
        <f t="shared" si="1"/>
        <v>7.7350649989949685E-2</v>
      </c>
      <c r="G18" s="9">
        <f t="shared" si="1"/>
        <v>7.5385364333090232E-2</v>
      </c>
      <c r="H18" s="9">
        <f t="shared" si="1"/>
        <v>8.4774457349167012E-2</v>
      </c>
      <c r="I18" s="9">
        <f t="shared" si="1"/>
        <v>7.3309956311795807E-2</v>
      </c>
      <c r="J18" s="9">
        <f t="shared" si="1"/>
        <v>9.0686100856801524E-2</v>
      </c>
      <c r="K18" s="9">
        <f t="shared" si="1"/>
        <v>7.1659350406066538E-2</v>
      </c>
      <c r="L18" s="9">
        <f t="shared" si="1"/>
        <v>7.9251742612716558E-2</v>
      </c>
      <c r="M18" s="9">
        <f t="shared" si="1"/>
        <v>7.4031583827995129E-2</v>
      </c>
      <c r="N18" s="9">
        <f t="shared" si="1"/>
        <v>7.7645846248635561E-2</v>
      </c>
      <c r="O18" s="9">
        <f t="shared" si="1"/>
        <v>6.9544866294363392E-2</v>
      </c>
      <c r="P18" s="9">
        <f t="shared" si="1"/>
        <v>7.5962991406667416E-2</v>
      </c>
      <c r="Q18" s="9">
        <f t="shared" si="1"/>
        <v>7.8589125075098923E-2</v>
      </c>
      <c r="R18" s="9">
        <f t="shared" si="1"/>
        <v>7.6327604295235732E-2</v>
      </c>
      <c r="S18" s="9">
        <f t="shared" si="1"/>
        <v>7.7574535160266966E-2</v>
      </c>
      <c r="T18" s="9">
        <f t="shared" si="1"/>
        <v>7.7721408668049885E-2</v>
      </c>
      <c r="U18" s="9">
        <f t="shared" si="1"/>
        <v>7.5198531871726593E-2</v>
      </c>
      <c r="V18" s="9">
        <f t="shared" si="1"/>
        <v>8.2501869182973697E-2</v>
      </c>
      <c r="W18" s="9">
        <f t="shared" si="1"/>
        <v>7.7809339569508029E-2</v>
      </c>
      <c r="X18" s="9">
        <f t="shared" si="1"/>
        <v>7.5053238858558871E-2</v>
      </c>
      <c r="Y18" s="9">
        <f t="shared" si="1"/>
        <v>7.7439090605477587E-2</v>
      </c>
      <c r="Z18" s="9">
        <f t="shared" si="1"/>
        <v>7.8230745588771078E-2</v>
      </c>
      <c r="AA18" s="9">
        <f t="shared" ref="AA18:AA28" si="2">AA4/AA$15</f>
        <v>7.3987798114254003E-2</v>
      </c>
    </row>
    <row r="19" spans="1:27" x14ac:dyDescent="0.35">
      <c r="A19" s="19">
        <v>2014</v>
      </c>
      <c r="B19" s="9">
        <f t="shared" ref="B19:Z19" si="3">B5/B$15</f>
        <v>7.7034037441710418E-2</v>
      </c>
      <c r="C19" s="9">
        <f t="shared" si="3"/>
        <v>8.71164281848084E-2</v>
      </c>
      <c r="D19" s="9">
        <f t="shared" si="3"/>
        <v>8.264570978725537E-2</v>
      </c>
      <c r="E19" s="9">
        <f t="shared" si="3"/>
        <v>8.3333333333333301E-2</v>
      </c>
      <c r="F19" s="9">
        <f t="shared" si="3"/>
        <v>7.8940243587271766E-2</v>
      </c>
      <c r="G19" s="9">
        <f t="shared" si="3"/>
        <v>8.6426285782456508E-2</v>
      </c>
      <c r="H19" s="9">
        <f t="shared" si="3"/>
        <v>8.7410500674235517E-2</v>
      </c>
      <c r="I19" s="9">
        <f t="shared" si="3"/>
        <v>7.8085000383229838E-2</v>
      </c>
      <c r="J19" s="9">
        <f t="shared" si="3"/>
        <v>8.9415679443359986E-2</v>
      </c>
      <c r="K19" s="9">
        <f t="shared" si="3"/>
        <v>7.8130537590453186E-2</v>
      </c>
      <c r="L19" s="9">
        <f t="shared" si="3"/>
        <v>8.3241209127673063E-2</v>
      </c>
      <c r="M19" s="9">
        <f t="shared" si="3"/>
        <v>8.045500944729217E-2</v>
      </c>
      <c r="N19" s="9">
        <f t="shared" si="3"/>
        <v>8.3095945324058409E-2</v>
      </c>
      <c r="O19" s="9">
        <f t="shared" si="3"/>
        <v>7.5250742027599224E-2</v>
      </c>
      <c r="P19" s="9">
        <f t="shared" si="3"/>
        <v>8.2030225089007147E-2</v>
      </c>
      <c r="Q19" s="9">
        <f t="shared" si="3"/>
        <v>8.3684799578843325E-2</v>
      </c>
      <c r="R19" s="9">
        <f t="shared" si="3"/>
        <v>8.2259781535423362E-2</v>
      </c>
      <c r="S19" s="9">
        <f t="shared" si="3"/>
        <v>8.1012939677044093E-2</v>
      </c>
      <c r="T19" s="9">
        <f t="shared" si="3"/>
        <v>8.268268988594249E-2</v>
      </c>
      <c r="U19" s="9">
        <f t="shared" si="3"/>
        <v>7.9234710747035475E-2</v>
      </c>
      <c r="V19" s="9">
        <f t="shared" si="3"/>
        <v>8.6253126047387024E-2</v>
      </c>
      <c r="W19" s="9">
        <f t="shared" si="3"/>
        <v>8.2188538172082506E-2</v>
      </c>
      <c r="X19" s="9">
        <f t="shared" si="3"/>
        <v>8.0475858597591654E-2</v>
      </c>
      <c r="Y19" s="9">
        <f t="shared" si="3"/>
        <v>8.0506330151354027E-2</v>
      </c>
      <c r="Z19" s="9">
        <f t="shared" si="3"/>
        <v>8.24603147141377E-2</v>
      </c>
      <c r="AA19" s="9">
        <f t="shared" si="2"/>
        <v>8.0339784569577008E-2</v>
      </c>
    </row>
    <row r="20" spans="1:27" x14ac:dyDescent="0.35">
      <c r="A20" s="19">
        <v>2015</v>
      </c>
      <c r="B20" s="9">
        <f t="shared" ref="B20:Z20" si="4">B6/B$15</f>
        <v>8.1197141603240972E-2</v>
      </c>
      <c r="C20" s="9">
        <f t="shared" si="4"/>
        <v>8.8581619482484095E-2</v>
      </c>
      <c r="D20" s="9">
        <f t="shared" si="4"/>
        <v>8.2895929692056294E-2</v>
      </c>
      <c r="E20" s="9">
        <f t="shared" si="4"/>
        <v>8.8723445345693305E-2</v>
      </c>
      <c r="F20" s="9">
        <f t="shared" si="4"/>
        <v>8.1639476069950354E-2</v>
      </c>
      <c r="G20" s="9">
        <f t="shared" si="4"/>
        <v>8.9664673861801825E-2</v>
      </c>
      <c r="H20" s="9">
        <f t="shared" si="4"/>
        <v>9.029709861237982E-2</v>
      </c>
      <c r="I20" s="9">
        <f t="shared" si="4"/>
        <v>9.8829232773817749E-2</v>
      </c>
      <c r="J20" s="9">
        <f t="shared" si="4"/>
        <v>8.240148737030098E-2</v>
      </c>
      <c r="K20" s="9">
        <f t="shared" si="4"/>
        <v>8.5574934322419291E-2</v>
      </c>
      <c r="L20" s="9">
        <f t="shared" si="4"/>
        <v>8.7002301926221146E-2</v>
      </c>
      <c r="M20" s="9">
        <f t="shared" si="4"/>
        <v>8.6334139086865588E-2</v>
      </c>
      <c r="N20" s="9">
        <f t="shared" si="4"/>
        <v>8.7452601633128069E-2</v>
      </c>
      <c r="O20" s="9">
        <f t="shared" si="4"/>
        <v>8.2354513356496781E-2</v>
      </c>
      <c r="P20" s="9">
        <f t="shared" si="4"/>
        <v>8.6890906618608835E-2</v>
      </c>
      <c r="Q20" s="9">
        <f t="shared" si="4"/>
        <v>8.8047066671756991E-2</v>
      </c>
      <c r="R20" s="9">
        <f t="shared" si="4"/>
        <v>8.7050265366576118E-2</v>
      </c>
      <c r="S20" s="9">
        <f t="shared" si="4"/>
        <v>8.5062792572093329E-2</v>
      </c>
      <c r="T20" s="9">
        <f t="shared" si="4"/>
        <v>8.7082278911156677E-2</v>
      </c>
      <c r="U20" s="9">
        <f t="shared" si="4"/>
        <v>8.3261107317750771E-2</v>
      </c>
      <c r="V20" s="9">
        <f t="shared" si="4"/>
        <v>8.597597133060049E-2</v>
      </c>
      <c r="W20" s="9">
        <f t="shared" si="4"/>
        <v>8.6029009639950693E-2</v>
      </c>
      <c r="X20" s="9">
        <f t="shared" si="4"/>
        <v>8.5799744453478932E-2</v>
      </c>
      <c r="Y20" s="9">
        <f t="shared" si="4"/>
        <v>8.2917913949280914E-2</v>
      </c>
      <c r="Z20" s="9">
        <f t="shared" si="4"/>
        <v>8.5303773842211397E-2</v>
      </c>
      <c r="AA20" s="9">
        <f t="shared" si="2"/>
        <v>8.4181335201564664E-2</v>
      </c>
    </row>
    <row r="21" spans="1:27" x14ac:dyDescent="0.35">
      <c r="A21" s="19">
        <v>2016</v>
      </c>
      <c r="B21" s="9">
        <f t="shared" ref="B21:Z21" si="5">B7/B$15</f>
        <v>8.677825394410843E-2</v>
      </c>
      <c r="C21" s="9">
        <f t="shared" si="5"/>
        <v>9.1519932747917726E-2</v>
      </c>
      <c r="D21" s="9">
        <f t="shared" si="5"/>
        <v>8.9453615966339661E-2</v>
      </c>
      <c r="E21" s="9">
        <f t="shared" si="5"/>
        <v>9.2130166087292409E-2</v>
      </c>
      <c r="F21" s="9">
        <f t="shared" si="5"/>
        <v>8.5259647294819371E-2</v>
      </c>
      <c r="G21" s="9">
        <f t="shared" si="5"/>
        <v>9.2112225636565487E-2</v>
      </c>
      <c r="H21" s="9">
        <f t="shared" si="5"/>
        <v>9.0923485145069385E-2</v>
      </c>
      <c r="I21" s="11">
        <f t="shared" si="5"/>
        <v>0.11882616693492755</v>
      </c>
      <c r="J21" s="9">
        <f t="shared" si="5"/>
        <v>9.567739114076515E-2</v>
      </c>
      <c r="K21" s="9">
        <f t="shared" si="5"/>
        <v>9.2948074864003832E-2</v>
      </c>
      <c r="L21" s="9">
        <f t="shared" si="5"/>
        <v>9.0520873963981632E-2</v>
      </c>
      <c r="M21" s="9">
        <f t="shared" si="5"/>
        <v>9.141790019041196E-2</v>
      </c>
      <c r="N21" s="9">
        <f t="shared" si="5"/>
        <v>9.2035553053843019E-2</v>
      </c>
      <c r="O21" s="9">
        <f t="shared" si="5"/>
        <v>8.8480636948051028E-2</v>
      </c>
      <c r="P21" s="9">
        <f t="shared" si="5"/>
        <v>9.1437501556069237E-2</v>
      </c>
      <c r="Q21" s="9">
        <f t="shared" si="5"/>
        <v>9.178041179319113E-2</v>
      </c>
      <c r="R21" s="9">
        <f t="shared" si="5"/>
        <v>9.1497469760552938E-2</v>
      </c>
      <c r="S21" s="9">
        <f t="shared" si="5"/>
        <v>8.7601891519528616E-2</v>
      </c>
      <c r="T21" s="9">
        <f t="shared" si="5"/>
        <v>9.1084085920915325E-2</v>
      </c>
      <c r="U21" s="9">
        <f t="shared" si="5"/>
        <v>8.7265982818360205E-2</v>
      </c>
      <c r="V21" s="9">
        <f t="shared" si="5"/>
        <v>8.7763511829564891E-2</v>
      </c>
      <c r="W21" s="9">
        <f t="shared" si="5"/>
        <v>8.9806221482152601E-2</v>
      </c>
      <c r="X21" s="9">
        <f t="shared" si="5"/>
        <v>9.0531227010492918E-2</v>
      </c>
      <c r="Y21" s="9">
        <f t="shared" si="5"/>
        <v>8.815496423602788E-2</v>
      </c>
      <c r="Z21" s="9">
        <f t="shared" si="5"/>
        <v>8.8932898842465843E-2</v>
      </c>
      <c r="AA21" s="9">
        <f t="shared" si="2"/>
        <v>8.8606708118048855E-2</v>
      </c>
    </row>
    <row r="22" spans="1:27" x14ac:dyDescent="0.35">
      <c r="A22" s="19">
        <v>2017</v>
      </c>
      <c r="B22" s="9">
        <f t="shared" ref="B22:Z22" si="6">B8/B$15</f>
        <v>8.936773620501845E-2</v>
      </c>
      <c r="C22" s="9">
        <f t="shared" si="6"/>
        <v>9.5530869141960989E-2</v>
      </c>
      <c r="D22" s="9">
        <f t="shared" si="6"/>
        <v>9.1187832383460066E-2</v>
      </c>
      <c r="E22" s="9">
        <f t="shared" si="6"/>
        <v>9.6056392429509446E-2</v>
      </c>
      <c r="F22" s="9">
        <f t="shared" si="6"/>
        <v>8.722664117847341E-2</v>
      </c>
      <c r="G22" s="9">
        <f t="shared" si="6"/>
        <v>9.6820684121507822E-2</v>
      </c>
      <c r="H22" s="9">
        <f t="shared" si="6"/>
        <v>9.0634651354995863E-2</v>
      </c>
      <c r="I22" s="9">
        <f t="shared" si="6"/>
        <v>9.4673104928335999E-2</v>
      </c>
      <c r="J22" s="9">
        <f t="shared" si="6"/>
        <v>0.10557446257509535</v>
      </c>
      <c r="K22" s="9">
        <f t="shared" si="6"/>
        <v>9.2657424613763348E-2</v>
      </c>
      <c r="L22" s="9">
        <f t="shared" si="6"/>
        <v>9.288747238800088E-2</v>
      </c>
      <c r="M22" s="9">
        <f t="shared" si="6"/>
        <v>9.6127801429097645E-2</v>
      </c>
      <c r="N22" s="9">
        <f t="shared" si="6"/>
        <v>9.36842745815442E-2</v>
      </c>
      <c r="O22" s="9">
        <f t="shared" si="6"/>
        <v>9.4181237603567364E-2</v>
      </c>
      <c r="P22" s="9">
        <f t="shared" si="6"/>
        <v>9.5612555036972205E-2</v>
      </c>
      <c r="Q22" s="9">
        <f t="shared" si="6"/>
        <v>9.5119927181686104E-2</v>
      </c>
      <c r="R22" s="9">
        <f t="shared" si="6"/>
        <v>9.5551252777092074E-2</v>
      </c>
      <c r="S22" s="9">
        <f t="shared" si="6"/>
        <v>9.2394217445336935E-2</v>
      </c>
      <c r="T22" s="9">
        <f t="shared" si="6"/>
        <v>9.4768067099229622E-2</v>
      </c>
      <c r="U22" s="9">
        <f t="shared" si="6"/>
        <v>9.0815002924909086E-2</v>
      </c>
      <c r="V22" s="9">
        <f t="shared" si="6"/>
        <v>9.082725311745346E-2</v>
      </c>
      <c r="W22" s="9">
        <f t="shared" si="6"/>
        <v>9.3177347340238845E-2</v>
      </c>
      <c r="X22" s="9">
        <f t="shared" si="6"/>
        <v>9.4914237038757898E-2</v>
      </c>
      <c r="Y22" s="9">
        <f t="shared" si="6"/>
        <v>9.148446608108414E-2</v>
      </c>
      <c r="Z22" s="9">
        <f t="shared" si="6"/>
        <v>9.2472466074906917E-2</v>
      </c>
      <c r="AA22" s="9">
        <f t="shared" si="2"/>
        <v>9.3650932656099473E-2</v>
      </c>
    </row>
    <row r="23" spans="1:27" x14ac:dyDescent="0.35">
      <c r="A23" s="19">
        <v>2018</v>
      </c>
      <c r="B23" s="9">
        <f t="shared" ref="B23:Z23" si="7">B9/B$15</f>
        <v>9.2284182127501821E-2</v>
      </c>
      <c r="C23" s="9">
        <f t="shared" si="7"/>
        <v>9.7747491429919675E-2</v>
      </c>
      <c r="D23" s="9">
        <f t="shared" si="7"/>
        <v>9.5127833499825815E-2</v>
      </c>
      <c r="E23" s="9">
        <f t="shared" si="7"/>
        <v>9.8559289300888378E-2</v>
      </c>
      <c r="F23" s="9">
        <f t="shared" si="7"/>
        <v>8.910748934459517E-2</v>
      </c>
      <c r="G23" s="9">
        <f t="shared" si="7"/>
        <v>0.10170231843957026</v>
      </c>
      <c r="H23" s="9">
        <f t="shared" si="7"/>
        <v>9.0251859585018912E-2</v>
      </c>
      <c r="I23" s="9">
        <f t="shared" si="7"/>
        <v>8.3523032114662388E-2</v>
      </c>
      <c r="J23" s="9">
        <f t="shared" si="7"/>
        <v>9.9657230530181107E-2</v>
      </c>
      <c r="K23" s="9">
        <f t="shared" si="7"/>
        <v>9.3979414461631341E-2</v>
      </c>
      <c r="L23" s="9">
        <f t="shared" si="7"/>
        <v>9.4833701493321612E-2</v>
      </c>
      <c r="M23" s="9">
        <f t="shared" si="7"/>
        <v>0.10033555755517641</v>
      </c>
      <c r="N23" s="9">
        <f t="shared" si="7"/>
        <v>9.5152340347847919E-2</v>
      </c>
      <c r="O23" s="9">
        <f t="shared" si="7"/>
        <v>0.10067134155776561</v>
      </c>
      <c r="P23" s="9">
        <f t="shared" si="7"/>
        <v>0.10025107775749832</v>
      </c>
      <c r="Q23" s="9">
        <f t="shared" si="7"/>
        <v>9.8987897773053612E-2</v>
      </c>
      <c r="R23" s="9">
        <f t="shared" si="7"/>
        <v>0.10007174154529747</v>
      </c>
      <c r="S23" s="9">
        <f t="shared" si="7"/>
        <v>9.8838248081282915E-2</v>
      </c>
      <c r="T23" s="9">
        <f t="shared" si="7"/>
        <v>9.9563439235299048E-2</v>
      </c>
      <c r="U23" s="9">
        <f t="shared" si="7"/>
        <v>9.6496565432857201E-2</v>
      </c>
      <c r="V23" s="9">
        <f t="shared" si="7"/>
        <v>9.5394934728989994E-2</v>
      </c>
      <c r="W23" s="9">
        <f t="shared" si="7"/>
        <v>9.7966713193101032E-2</v>
      </c>
      <c r="X23" s="9">
        <f t="shared" si="7"/>
        <v>0.10038525574011697</v>
      </c>
      <c r="Y23" s="9">
        <f t="shared" si="7"/>
        <v>9.5779011230153602E-2</v>
      </c>
      <c r="Z23" s="9">
        <f t="shared" si="7"/>
        <v>9.7418497342780325E-2</v>
      </c>
      <c r="AA23" s="9">
        <f t="shared" si="2"/>
        <v>0.10075604985842312</v>
      </c>
    </row>
    <row r="24" spans="1:27" x14ac:dyDescent="0.35">
      <c r="A24" s="19">
        <v>2019</v>
      </c>
      <c r="B24" s="9">
        <f t="shared" ref="B24:Z24" si="8">B10/B$15</f>
        <v>9.1656481836032089E-2</v>
      </c>
      <c r="C24" s="9">
        <f t="shared" si="8"/>
        <v>9.1670615479478398E-2</v>
      </c>
      <c r="D24" s="9">
        <f t="shared" si="8"/>
        <v>8.9892463183990551E-2</v>
      </c>
      <c r="E24" s="9">
        <f t="shared" si="8"/>
        <v>9.1954422556971796E-2</v>
      </c>
      <c r="F24" s="9">
        <f t="shared" si="8"/>
        <v>8.2943968364010773E-2</v>
      </c>
      <c r="G24" s="9">
        <f t="shared" si="8"/>
        <v>9.1852461886885367E-2</v>
      </c>
      <c r="H24" s="9">
        <f t="shared" si="8"/>
        <v>9.4927139066510069E-2</v>
      </c>
      <c r="I24" s="9">
        <f t="shared" si="8"/>
        <v>8.1229401394956685E-2</v>
      </c>
      <c r="J24" s="9">
        <f t="shared" si="8"/>
        <v>9.0026458969053008E-2</v>
      </c>
      <c r="K24" s="9">
        <f t="shared" si="8"/>
        <v>8.8265793090774758E-2</v>
      </c>
      <c r="L24" s="9">
        <f t="shared" si="8"/>
        <v>8.9385068400959569E-2</v>
      </c>
      <c r="M24" s="9">
        <f t="shared" si="8"/>
        <v>9.4454595269206576E-2</v>
      </c>
      <c r="N24" s="9">
        <f t="shared" si="8"/>
        <v>9.0921192251959632E-2</v>
      </c>
      <c r="O24" s="9">
        <f t="shared" si="8"/>
        <v>9.6247309710363035E-2</v>
      </c>
      <c r="P24" s="9">
        <f t="shared" si="8"/>
        <v>9.3754847754185106E-2</v>
      </c>
      <c r="Q24" s="9">
        <f t="shared" si="8"/>
        <v>9.2535921893115408E-2</v>
      </c>
      <c r="R24" s="9">
        <f t="shared" si="8"/>
        <v>9.3584145889903728E-2</v>
      </c>
      <c r="S24" s="9">
        <f t="shared" si="8"/>
        <v>9.0915227049840966E-2</v>
      </c>
      <c r="T24" s="9">
        <f t="shared" si="8"/>
        <v>9.5077897312272869E-2</v>
      </c>
      <c r="U24" s="9">
        <f t="shared" si="8"/>
        <v>9.4859007643892795E-2</v>
      </c>
      <c r="V24" s="9">
        <f t="shared" si="8"/>
        <v>8.9183661192323876E-2</v>
      </c>
      <c r="W24" s="9">
        <f t="shared" si="8"/>
        <v>9.4562937205638686E-2</v>
      </c>
      <c r="X24" s="9">
        <f t="shared" si="8"/>
        <v>9.8220854144887113E-2</v>
      </c>
      <c r="Y24" s="9">
        <f t="shared" si="8"/>
        <v>9.2306084690233395E-2</v>
      </c>
      <c r="Z24" s="9">
        <f t="shared" si="8"/>
        <v>9.3614327614527065E-2</v>
      </c>
      <c r="AA24" s="9">
        <f t="shared" si="2"/>
        <v>9.6821087660916003E-2</v>
      </c>
    </row>
    <row r="25" spans="1:27" x14ac:dyDescent="0.35">
      <c r="A25" s="19">
        <v>2020</v>
      </c>
      <c r="B25" s="9">
        <f t="shared" ref="B25:Z25" si="9">B11/B$15</f>
        <v>9.6609893885429829E-2</v>
      </c>
      <c r="C25" s="9">
        <f t="shared" si="9"/>
        <v>9.6635214950899218E-2</v>
      </c>
      <c r="D25" s="9">
        <f t="shared" si="9"/>
        <v>9.9543252435313367E-2</v>
      </c>
      <c r="E25" s="9">
        <f t="shared" si="9"/>
        <v>9.7506759366550802E-2</v>
      </c>
      <c r="F25" s="9">
        <f t="shared" si="9"/>
        <v>9.2231297149397179E-2</v>
      </c>
      <c r="G25" s="9">
        <f t="shared" si="9"/>
        <v>9.361885538471007E-2</v>
      </c>
      <c r="H25" s="9">
        <f t="shared" si="9"/>
        <v>0.10776110313628257</v>
      </c>
      <c r="I25" s="9">
        <f t="shared" si="9"/>
        <v>9.4485322296313345E-2</v>
      </c>
      <c r="J25" s="9">
        <f t="shared" si="9"/>
        <v>9.3170751967320858E-2</v>
      </c>
      <c r="K25" s="9">
        <f t="shared" si="9"/>
        <v>9.7694112175995301E-2</v>
      </c>
      <c r="L25" s="9">
        <f t="shared" si="9"/>
        <v>9.3528131397748168E-2</v>
      </c>
      <c r="M25" s="9">
        <f t="shared" si="9"/>
        <v>8.8963986665664838E-2</v>
      </c>
      <c r="N25" s="9">
        <f t="shared" si="9"/>
        <v>9.8252012885509873E-2</v>
      </c>
      <c r="O25" s="9">
        <f t="shared" si="9"/>
        <v>9.5283728846938337E-2</v>
      </c>
      <c r="P25" s="9">
        <f t="shared" si="9"/>
        <v>8.7503758505713861E-2</v>
      </c>
      <c r="Q25" s="9">
        <f t="shared" si="9"/>
        <v>8.6116095379131438E-2</v>
      </c>
      <c r="R25" s="9">
        <f t="shared" si="9"/>
        <v>8.7308689212540147E-2</v>
      </c>
      <c r="S25" s="9">
        <f t="shared" si="9"/>
        <v>9.3897030504921361E-2</v>
      </c>
      <c r="T25" s="9">
        <f t="shared" si="9"/>
        <v>8.8437536230145858E-2</v>
      </c>
      <c r="U25" s="9">
        <f t="shared" si="9"/>
        <v>9.9086919689235747E-2</v>
      </c>
      <c r="V25" s="9">
        <f t="shared" si="9"/>
        <v>8.7840857331923927E-2</v>
      </c>
      <c r="W25" s="9">
        <f t="shared" si="9"/>
        <v>8.980418084906662E-2</v>
      </c>
      <c r="X25" s="9">
        <f t="shared" si="9"/>
        <v>9.1650211019475708E-2</v>
      </c>
      <c r="Y25" s="9">
        <f t="shared" si="9"/>
        <v>9.3336693569041576E-2</v>
      </c>
      <c r="Z25" s="9">
        <f t="shared" si="9"/>
        <v>9.007272497827204E-2</v>
      </c>
      <c r="AA25" s="9">
        <f t="shared" si="2"/>
        <v>0.10000291911142251</v>
      </c>
    </row>
    <row r="26" spans="1:27" x14ac:dyDescent="0.35">
      <c r="A26" s="19">
        <v>2021</v>
      </c>
      <c r="B26" s="9">
        <f t="shared" ref="B26:Z26" si="10">B12/B$15</f>
        <v>0.12570266589034654</v>
      </c>
      <c r="C26" s="9">
        <f t="shared" si="10"/>
        <v>0.10471458509708129</v>
      </c>
      <c r="D26" s="9">
        <f t="shared" si="10"/>
        <v>0.11997082050956322</v>
      </c>
      <c r="E26" s="9">
        <f t="shared" si="10"/>
        <v>0.10916763229045962</v>
      </c>
      <c r="F26" s="9">
        <f t="shared" si="10"/>
        <v>0.12998363231366888</v>
      </c>
      <c r="G26" s="9">
        <f t="shared" si="10"/>
        <v>0.10954910785583302</v>
      </c>
      <c r="H26" s="9">
        <f t="shared" si="10"/>
        <v>0.10731393275044587</v>
      </c>
      <c r="I26" s="9">
        <f t="shared" si="10"/>
        <v>0.11267341151222503</v>
      </c>
      <c r="J26" s="9">
        <f t="shared" si="10"/>
        <v>0.10284549965429879</v>
      </c>
      <c r="K26" s="9">
        <f t="shared" si="10"/>
        <v>0.11268978992549979</v>
      </c>
      <c r="L26" s="9">
        <f t="shared" si="10"/>
        <v>0.11578547421903261</v>
      </c>
      <c r="M26" s="9">
        <f t="shared" si="10"/>
        <v>0.11326671052800376</v>
      </c>
      <c r="N26" s="9">
        <f t="shared" si="10"/>
        <v>0.11178217859438405</v>
      </c>
      <c r="O26" s="9">
        <f t="shared" si="10"/>
        <v>0.12133382098496248</v>
      </c>
      <c r="P26" s="9">
        <f t="shared" si="10"/>
        <v>0.11148733407513946</v>
      </c>
      <c r="Q26" s="9">
        <f t="shared" si="10"/>
        <v>0.10953489914141097</v>
      </c>
      <c r="R26" s="9">
        <f t="shared" si="10"/>
        <v>0.11121289496420637</v>
      </c>
      <c r="S26" s="9">
        <f t="shared" si="10"/>
        <v>0.11342565939148974</v>
      </c>
      <c r="T26" s="9">
        <f t="shared" si="10"/>
        <v>0.11153887669557082</v>
      </c>
      <c r="U26" s="9">
        <f t="shared" si="10"/>
        <v>0.11630768869576447</v>
      </c>
      <c r="V26" s="9">
        <f t="shared" si="10"/>
        <v>0.11655967205506999</v>
      </c>
      <c r="W26" s="9">
        <f t="shared" si="10"/>
        <v>0.114561141448523</v>
      </c>
      <c r="X26" s="9">
        <f t="shared" si="10"/>
        <v>0.11327873930382931</v>
      </c>
      <c r="Y26" s="9">
        <f t="shared" si="10"/>
        <v>0.11708782303851362</v>
      </c>
      <c r="Z26" s="9">
        <f t="shared" si="10"/>
        <v>0.11541350246182092</v>
      </c>
      <c r="AA26" s="9">
        <f t="shared" si="2"/>
        <v>0.11313308228975098</v>
      </c>
    </row>
    <row r="27" spans="1:27" x14ac:dyDescent="0.35">
      <c r="A27" s="19">
        <v>2022</v>
      </c>
      <c r="B27" s="11">
        <f t="shared" ref="B27:Z27" si="11">B13/B$15</f>
        <v>0.13238881049920526</v>
      </c>
      <c r="C27" s="11">
        <f t="shared" si="11"/>
        <v>0.11297239532011157</v>
      </c>
      <c r="D27" s="11">
        <f t="shared" si="11"/>
        <v>0.12002086449052339</v>
      </c>
      <c r="E27" s="11">
        <f t="shared" si="11"/>
        <v>0.1158536114329857</v>
      </c>
      <c r="F27" s="11">
        <f t="shared" si="11"/>
        <v>0.14081543074909855</v>
      </c>
      <c r="G27" s="11">
        <f t="shared" si="11"/>
        <v>0.11401512017440728</v>
      </c>
      <c r="H27" s="11">
        <f t="shared" si="11"/>
        <v>0.11422680412371136</v>
      </c>
      <c r="I27" s="9">
        <f t="shared" si="11"/>
        <v>0.11476584655476355</v>
      </c>
      <c r="J27" s="11">
        <f t="shared" si="11"/>
        <v>0.10608751737667751</v>
      </c>
      <c r="K27" s="11">
        <f t="shared" si="11"/>
        <v>0.12707979005676123</v>
      </c>
      <c r="L27" s="11">
        <f t="shared" si="11"/>
        <v>0.12149885914192113</v>
      </c>
      <c r="M27" s="11">
        <f t="shared" si="11"/>
        <v>0.12152094989728014</v>
      </c>
      <c r="N27" s="11">
        <f t="shared" si="11"/>
        <v>0.11918906481168065</v>
      </c>
      <c r="O27" s="11">
        <f t="shared" si="11"/>
        <v>0.12378673212451995</v>
      </c>
      <c r="P27" s="11">
        <f t="shared" si="11"/>
        <v>0.12175451834629575</v>
      </c>
      <c r="Q27" s="11">
        <f t="shared" si="11"/>
        <v>0.1220651145220695</v>
      </c>
      <c r="R27" s="11">
        <f t="shared" si="11"/>
        <v>0.12179477289558131</v>
      </c>
      <c r="S27" s="11">
        <f t="shared" si="11"/>
        <v>0.12504714902267522</v>
      </c>
      <c r="T27" s="11">
        <f t="shared" si="11"/>
        <v>0.11986231545113275</v>
      </c>
      <c r="U27" s="11">
        <f t="shared" si="11"/>
        <v>0.12350550841571667</v>
      </c>
      <c r="V27" s="11">
        <f t="shared" si="11"/>
        <v>0.12471317709541856</v>
      </c>
      <c r="W27" s="11">
        <f t="shared" si="11"/>
        <v>0.12187477042877785</v>
      </c>
      <c r="X27" s="11">
        <f t="shared" si="11"/>
        <v>0.11861811282766097</v>
      </c>
      <c r="Y27" s="11">
        <f t="shared" si="11"/>
        <v>0.12505199145188817</v>
      </c>
      <c r="Z27" s="11">
        <f t="shared" si="11"/>
        <v>0.12287936365135162</v>
      </c>
      <c r="AA27" s="11">
        <f t="shared" si="2"/>
        <v>0.1177336018915842</v>
      </c>
    </row>
    <row r="28" spans="1:27" x14ac:dyDescent="0.35">
      <c r="A28" s="19">
        <v>2023</v>
      </c>
      <c r="B28" s="9">
        <f t="shared" ref="B28:Z28" si="12">B14/B$15</f>
        <v>5.5242871055673E-2</v>
      </c>
      <c r="C28" s="9">
        <f t="shared" si="12"/>
        <v>5.1773396963742953E-2</v>
      </c>
      <c r="D28" s="9">
        <f t="shared" si="12"/>
        <v>5.1348974002151902E-2</v>
      </c>
      <c r="E28" s="9">
        <f t="shared" si="12"/>
        <v>5.1417535728080339E-2</v>
      </c>
      <c r="F28" s="9">
        <f t="shared" si="12"/>
        <v>5.4501523958764925E-2</v>
      </c>
      <c r="G28" s="9">
        <f t="shared" si="12"/>
        <v>4.8852902523171871E-2</v>
      </c>
      <c r="H28" s="9">
        <f t="shared" si="12"/>
        <v>4.1478968202183671E-2</v>
      </c>
      <c r="I28" s="9">
        <f t="shared" si="12"/>
        <v>4.9599524794972025E-2</v>
      </c>
      <c r="J28" s="9">
        <f t="shared" si="12"/>
        <v>4.445742011614584E-2</v>
      </c>
      <c r="K28" s="9">
        <f t="shared" si="12"/>
        <v>5.9320778492631558E-2</v>
      </c>
      <c r="L28" s="9">
        <f t="shared" si="12"/>
        <v>5.2065165328423625E-2</v>
      </c>
      <c r="M28" s="9">
        <f t="shared" si="12"/>
        <v>5.3091766103005707E-2</v>
      </c>
      <c r="N28" s="9">
        <f t="shared" si="12"/>
        <v>5.0788990267408553E-2</v>
      </c>
      <c r="O28" s="9">
        <f t="shared" si="12"/>
        <v>5.2865070545372699E-2</v>
      </c>
      <c r="P28" s="9">
        <f t="shared" si="12"/>
        <v>5.331428385384248E-2</v>
      </c>
      <c r="Q28" s="9">
        <f t="shared" si="12"/>
        <v>5.3538740990642521E-2</v>
      </c>
      <c r="R28" s="9">
        <f t="shared" si="12"/>
        <v>5.334138175759072E-2</v>
      </c>
      <c r="S28" s="9">
        <f t="shared" si="12"/>
        <v>5.4230309575519831E-2</v>
      </c>
      <c r="T28" s="9">
        <f t="shared" si="12"/>
        <v>5.2181404590284523E-2</v>
      </c>
      <c r="U28" s="9">
        <f t="shared" si="12"/>
        <v>5.3968974442751019E-2</v>
      </c>
      <c r="V28" s="9">
        <f t="shared" si="12"/>
        <v>5.2985966088294201E-2</v>
      </c>
      <c r="W28" s="9">
        <f t="shared" si="12"/>
        <v>5.2219800670960159E-2</v>
      </c>
      <c r="X28" s="9">
        <f t="shared" si="12"/>
        <v>5.1072521005149654E-2</v>
      </c>
      <c r="Y28" s="9">
        <f t="shared" si="12"/>
        <v>5.5935630996945047E-2</v>
      </c>
      <c r="Z28" s="9">
        <f t="shared" si="12"/>
        <v>5.3201384888754998E-2</v>
      </c>
      <c r="AA28" s="9">
        <f t="shared" si="2"/>
        <v>5.0786700528359166E-2</v>
      </c>
    </row>
    <row r="29" spans="1:27" x14ac:dyDescent="0.35">
      <c r="L29" s="31" t="s">
        <v>184</v>
      </c>
    </row>
    <row r="30" spans="1:27" x14ac:dyDescent="0.35">
      <c r="L30" s="62" t="s">
        <v>212</v>
      </c>
      <c r="M30" s="62"/>
      <c r="N30" s="62"/>
      <c r="O30" s="36"/>
    </row>
    <row r="31" spans="1:27" x14ac:dyDescent="0.35">
      <c r="L31" s="62" t="s">
        <v>211</v>
      </c>
      <c r="M31" s="62"/>
      <c r="N31" s="62"/>
      <c r="O31" s="36"/>
    </row>
    <row r="32" spans="1:27" x14ac:dyDescent="0.35">
      <c r="L32" s="62" t="s">
        <v>216</v>
      </c>
      <c r="M32" s="62"/>
      <c r="N32" s="62"/>
      <c r="O32" s="36"/>
    </row>
    <row r="33" spans="12:15" x14ac:dyDescent="0.35">
      <c r="L33" s="62" t="s">
        <v>311</v>
      </c>
      <c r="M33" s="62"/>
      <c r="N33" s="62"/>
      <c r="O33" s="36"/>
    </row>
    <row r="34" spans="12:15" x14ac:dyDescent="0.35">
      <c r="L34" s="62" t="s">
        <v>363</v>
      </c>
    </row>
    <row r="36" spans="12:15" x14ac:dyDescent="0.35">
      <c r="L36" s="1" t="s">
        <v>270</v>
      </c>
    </row>
    <row r="37" spans="12:15" x14ac:dyDescent="0.35">
      <c r="L37" s="62" t="s">
        <v>362</v>
      </c>
    </row>
    <row r="52" spans="1:28" x14ac:dyDescent="0.35">
      <c r="B52" s="38" t="s">
        <v>392</v>
      </c>
      <c r="C52" s="1"/>
    </row>
    <row r="53" spans="1:28" x14ac:dyDescent="0.35">
      <c r="A53" s="7" t="s">
        <v>272</v>
      </c>
      <c r="B53" s="7" t="s">
        <v>218</v>
      </c>
      <c r="C53" s="7" t="s">
        <v>217</v>
      </c>
      <c r="D53" s="7" t="s">
        <v>219</v>
      </c>
      <c r="E53" s="7" t="s">
        <v>220</v>
      </c>
      <c r="F53" s="7" t="s">
        <v>221</v>
      </c>
      <c r="G53" s="7" t="s">
        <v>222</v>
      </c>
      <c r="H53" s="7" t="s">
        <v>223</v>
      </c>
      <c r="I53" s="7" t="s">
        <v>224</v>
      </c>
      <c r="J53" s="7" t="s">
        <v>225</v>
      </c>
      <c r="K53" s="7" t="s">
        <v>226</v>
      </c>
      <c r="L53" s="7" t="s">
        <v>227</v>
      </c>
      <c r="M53" s="7" t="s">
        <v>228</v>
      </c>
      <c r="N53" s="7" t="s">
        <v>229</v>
      </c>
      <c r="O53" s="7" t="s">
        <v>273</v>
      </c>
      <c r="P53" s="7" t="s">
        <v>274</v>
      </c>
      <c r="Q53" s="7" t="s">
        <v>275</v>
      </c>
      <c r="R53" s="7" t="s">
        <v>276</v>
      </c>
      <c r="S53" s="7" t="s">
        <v>277</v>
      </c>
      <c r="T53" s="7" t="s">
        <v>278</v>
      </c>
      <c r="U53" s="7" t="s">
        <v>279</v>
      </c>
      <c r="V53" s="7" t="s">
        <v>280</v>
      </c>
      <c r="W53" s="7" t="s">
        <v>281</v>
      </c>
      <c r="X53" s="7" t="s">
        <v>282</v>
      </c>
      <c r="Y53" s="7" t="s">
        <v>283</v>
      </c>
      <c r="Z53" s="7" t="s">
        <v>284</v>
      </c>
      <c r="AA53" s="39" t="s">
        <v>20</v>
      </c>
      <c r="AB53" s="39" t="s">
        <v>245</v>
      </c>
    </row>
    <row r="54" spans="1:28" x14ac:dyDescent="0.35">
      <c r="A54" s="19">
        <v>2013</v>
      </c>
      <c r="B54" s="12">
        <v>1363.2</v>
      </c>
      <c r="C54" s="12">
        <v>1368.9999999999998</v>
      </c>
      <c r="D54" s="12">
        <v>1346.5</v>
      </c>
      <c r="E54" s="12">
        <v>1300.9000000000001</v>
      </c>
      <c r="F54" s="12">
        <v>1261.8999999999999</v>
      </c>
      <c r="G54" s="12">
        <v>1306.5</v>
      </c>
      <c r="H54" s="12">
        <v>1605.1000000000001</v>
      </c>
      <c r="I54" s="12">
        <v>1277.9000000000001</v>
      </c>
      <c r="J54" s="12">
        <v>1241.2</v>
      </c>
      <c r="K54" s="12">
        <v>1272.9000000000001</v>
      </c>
      <c r="L54" s="12">
        <v>1306.5</v>
      </c>
      <c r="M54" s="12">
        <v>1346.1000000000001</v>
      </c>
      <c r="N54" s="12">
        <v>1359</v>
      </c>
      <c r="O54" s="12">
        <v>1316.1</v>
      </c>
      <c r="P54" s="12">
        <v>1322.8000000000002</v>
      </c>
      <c r="Q54" s="12">
        <v>1304.9000000000001</v>
      </c>
      <c r="R54" s="12">
        <v>1320</v>
      </c>
      <c r="S54" s="12">
        <v>1303.6000000000001</v>
      </c>
      <c r="T54" s="12">
        <v>1296.0000000000002</v>
      </c>
      <c r="U54" s="12">
        <v>1281.2</v>
      </c>
      <c r="V54" s="12">
        <v>1280.1000000000001</v>
      </c>
      <c r="W54" s="12">
        <v>1270.6999999999998</v>
      </c>
      <c r="X54" s="12">
        <v>1292.6000000000001</v>
      </c>
      <c r="Y54" s="12">
        <v>1259.6999999999998</v>
      </c>
      <c r="Z54" s="12">
        <v>1281.0999999999999</v>
      </c>
      <c r="AA54" s="12" cm="1">
        <f t="array" ref="AA54:AA64">SUMIFS('Main data'!U2:U373,'Main data'!B2:B373,'objective 2'!A54:A64,'Main data'!A2:A373,"rural+urban")</f>
        <v>1267.3</v>
      </c>
      <c r="AB54" s="16">
        <f>SUM(B54:AA54)</f>
        <v>34152.800000000003</v>
      </c>
    </row>
    <row r="55" spans="1:28" x14ac:dyDescent="0.35">
      <c r="A55" s="19">
        <v>2014</v>
      </c>
      <c r="B55" s="12">
        <v>1464.4</v>
      </c>
      <c r="C55" s="12">
        <v>1461.4</v>
      </c>
      <c r="D55" s="12">
        <v>1430.4999999999998</v>
      </c>
      <c r="E55" s="12">
        <v>1438</v>
      </c>
      <c r="F55" s="12">
        <v>1290.1999999999998</v>
      </c>
      <c r="G55" s="12">
        <v>1497.5000000000005</v>
      </c>
      <c r="H55" s="12">
        <v>1668.5</v>
      </c>
      <c r="I55" s="12">
        <v>1357.5</v>
      </c>
      <c r="J55" s="12">
        <v>1224.4999999999998</v>
      </c>
      <c r="K55" s="12">
        <v>1380.5999999999997</v>
      </c>
      <c r="L55" s="12">
        <v>1373.8</v>
      </c>
      <c r="M55" s="12">
        <v>1462.8</v>
      </c>
      <c r="N55" s="12">
        <v>1455.3</v>
      </c>
      <c r="O55" s="12">
        <v>1420.6999999999996</v>
      </c>
      <c r="P55" s="12">
        <v>1429.6999999999998</v>
      </c>
      <c r="Q55" s="12">
        <v>1390.9999999999998</v>
      </c>
      <c r="R55" s="12">
        <v>1424</v>
      </c>
      <c r="S55" s="12">
        <v>1363.4</v>
      </c>
      <c r="T55" s="12">
        <v>1379</v>
      </c>
      <c r="U55" s="12">
        <v>1351.6999999999998</v>
      </c>
      <c r="V55" s="12">
        <v>1338.1</v>
      </c>
      <c r="W55" s="12">
        <v>1342.8000000000002</v>
      </c>
      <c r="X55" s="12">
        <v>1386.5999999999997</v>
      </c>
      <c r="Y55" s="12">
        <v>1309.3999999999999</v>
      </c>
      <c r="Z55" s="12">
        <v>1350.6</v>
      </c>
      <c r="AA55" s="12">
        <v>1376.1</v>
      </c>
      <c r="AB55" s="16">
        <f t="shared" ref="AB55:AB64" si="13">SUM(B55:AA55)</f>
        <v>36368.1</v>
      </c>
    </row>
    <row r="56" spans="1:28" x14ac:dyDescent="0.35">
      <c r="A56" s="19">
        <v>2015</v>
      </c>
      <c r="B56" s="12">
        <v>1546.4</v>
      </c>
      <c r="C56" s="12">
        <v>1490.2000000000003</v>
      </c>
      <c r="D56" s="12">
        <v>1437.8</v>
      </c>
      <c r="E56" s="12">
        <v>1532.2</v>
      </c>
      <c r="F56" s="12">
        <v>1334.6</v>
      </c>
      <c r="G56" s="12">
        <v>1555.1000000000001</v>
      </c>
      <c r="H56" s="12">
        <v>1720.6000000000001</v>
      </c>
      <c r="I56" s="12">
        <v>1696.2</v>
      </c>
      <c r="J56" s="12">
        <v>1131.6999999999998</v>
      </c>
      <c r="K56" s="12">
        <v>1509.6</v>
      </c>
      <c r="L56" s="12">
        <v>1436.6999999999998</v>
      </c>
      <c r="M56" s="12">
        <v>1570.2</v>
      </c>
      <c r="N56" s="12">
        <v>1531.8</v>
      </c>
      <c r="O56" s="12">
        <v>1553.1999999999998</v>
      </c>
      <c r="P56" s="12">
        <v>1517</v>
      </c>
      <c r="Q56" s="12">
        <v>1465.6</v>
      </c>
      <c r="R56" s="12">
        <v>1509.3</v>
      </c>
      <c r="S56" s="12">
        <v>1435.6999999999998</v>
      </c>
      <c r="T56" s="12">
        <v>1452.8999999999999</v>
      </c>
      <c r="U56" s="12">
        <v>1422.7000000000003</v>
      </c>
      <c r="V56" s="12">
        <v>1333.1000000000001</v>
      </c>
      <c r="W56" s="12">
        <v>1404.5</v>
      </c>
      <c r="X56" s="12">
        <v>1478.6000000000001</v>
      </c>
      <c r="Y56" s="12">
        <v>1349.1</v>
      </c>
      <c r="Z56" s="12">
        <v>1397.2</v>
      </c>
      <c r="AA56" s="12">
        <v>1441.9</v>
      </c>
      <c r="AB56" s="16">
        <f t="shared" si="13"/>
        <v>38253.9</v>
      </c>
    </row>
    <row r="57" spans="1:28" x14ac:dyDescent="0.35">
      <c r="A57" s="19">
        <v>2016</v>
      </c>
      <c r="B57" s="12">
        <v>1651.6</v>
      </c>
      <c r="C57" s="12">
        <v>1542</v>
      </c>
      <c r="D57" s="12">
        <v>1547.1</v>
      </c>
      <c r="E57" s="12">
        <v>1592.4999999999998</v>
      </c>
      <c r="F57" s="12">
        <v>1395</v>
      </c>
      <c r="G57" s="12">
        <v>1597.6</v>
      </c>
      <c r="H57" s="12">
        <v>1735</v>
      </c>
      <c r="I57" s="12">
        <v>2052.9</v>
      </c>
      <c r="J57" s="12">
        <v>1302.7</v>
      </c>
      <c r="K57" s="12">
        <v>1639.9999999999998</v>
      </c>
      <c r="L57" s="12">
        <v>1496.4</v>
      </c>
      <c r="M57" s="12">
        <v>1663.3</v>
      </c>
      <c r="N57" s="12">
        <v>1613.6000000000004</v>
      </c>
      <c r="O57" s="12">
        <v>1668.5</v>
      </c>
      <c r="P57" s="12">
        <v>1599.2000000000003</v>
      </c>
      <c r="Q57" s="12">
        <v>1530</v>
      </c>
      <c r="R57" s="12">
        <v>1589.2000000000003</v>
      </c>
      <c r="S57" s="12">
        <v>1483.5</v>
      </c>
      <c r="T57" s="12">
        <v>1520.2000000000003</v>
      </c>
      <c r="U57" s="12">
        <v>1492.5</v>
      </c>
      <c r="V57" s="12">
        <v>1360.7</v>
      </c>
      <c r="W57" s="12">
        <v>1464.7</v>
      </c>
      <c r="X57" s="12">
        <v>1558.3</v>
      </c>
      <c r="Y57" s="12">
        <v>1435.0000000000002</v>
      </c>
      <c r="Z57" s="12">
        <v>1457</v>
      </c>
      <c r="AA57" s="12">
        <v>1517.7</v>
      </c>
      <c r="AB57" s="16">
        <f t="shared" si="13"/>
        <v>40506.199999999997</v>
      </c>
    </row>
    <row r="58" spans="1:28" x14ac:dyDescent="0.35">
      <c r="A58" s="19">
        <v>2017</v>
      </c>
      <c r="B58" s="12">
        <v>1701.9</v>
      </c>
      <c r="C58" s="12">
        <v>1607.8</v>
      </c>
      <c r="D58" s="12">
        <v>1578.9999999999998</v>
      </c>
      <c r="E58" s="12">
        <v>1660</v>
      </c>
      <c r="F58" s="12">
        <v>1425.1000000000001</v>
      </c>
      <c r="G58" s="12">
        <v>1679.1000000000001</v>
      </c>
      <c r="H58" s="12">
        <v>1724.5000000000002</v>
      </c>
      <c r="I58" s="12">
        <v>1662.8000000000002</v>
      </c>
      <c r="J58" s="12">
        <v>1437.8999999999999</v>
      </c>
      <c r="K58" s="12">
        <v>1640.6</v>
      </c>
      <c r="L58" s="12">
        <v>1536.2</v>
      </c>
      <c r="M58" s="12">
        <v>1749.5</v>
      </c>
      <c r="N58" s="12">
        <v>1642.8999999999999</v>
      </c>
      <c r="O58" s="12">
        <v>1779.2</v>
      </c>
      <c r="P58" s="12">
        <v>1674.1999999999998</v>
      </c>
      <c r="Q58" s="12">
        <v>1587.8</v>
      </c>
      <c r="R58" s="12">
        <v>1661.8000000000002</v>
      </c>
      <c r="S58" s="12">
        <v>1566.1</v>
      </c>
      <c r="T58" s="12">
        <v>1582.4</v>
      </c>
      <c r="U58" s="12">
        <v>1554.4999999999998</v>
      </c>
      <c r="V58" s="12">
        <v>1408</v>
      </c>
      <c r="W58" s="12">
        <v>1518.6</v>
      </c>
      <c r="X58" s="12">
        <v>1632</v>
      </c>
      <c r="Y58" s="12">
        <v>1489.6999999999998</v>
      </c>
      <c r="Z58" s="12">
        <v>1515.1</v>
      </c>
      <c r="AA58" s="12">
        <v>1604.1</v>
      </c>
      <c r="AB58" s="16">
        <f t="shared" si="13"/>
        <v>41620.799999999996</v>
      </c>
    </row>
    <row r="59" spans="1:28" x14ac:dyDescent="0.35">
      <c r="A59" s="19">
        <v>2018</v>
      </c>
      <c r="B59" s="12">
        <v>1763.1</v>
      </c>
      <c r="C59" s="12">
        <v>1644.7000000000003</v>
      </c>
      <c r="D59" s="12">
        <v>1651</v>
      </c>
      <c r="E59" s="12">
        <v>1702.9999999999998</v>
      </c>
      <c r="F59" s="12">
        <v>1455</v>
      </c>
      <c r="G59" s="12">
        <v>1764</v>
      </c>
      <c r="H59" s="12">
        <v>1729.6999999999996</v>
      </c>
      <c r="I59" s="12">
        <v>1468.3999999999996</v>
      </c>
      <c r="J59" s="12">
        <v>1362.3999999999999</v>
      </c>
      <c r="K59" s="12">
        <v>1667.6</v>
      </c>
      <c r="L59" s="12">
        <v>1569.6</v>
      </c>
      <c r="M59" s="12">
        <v>1826.9</v>
      </c>
      <c r="N59" s="12">
        <v>1670.1</v>
      </c>
      <c r="O59" s="12">
        <v>1901.8000000000004</v>
      </c>
      <c r="P59" s="12">
        <v>1755.1999999999998</v>
      </c>
      <c r="Q59" s="12">
        <v>1653.5</v>
      </c>
      <c r="R59" s="12">
        <v>1740.3999999999999</v>
      </c>
      <c r="S59" s="12">
        <v>1677.3</v>
      </c>
      <c r="T59" s="12">
        <v>1662.8999999999999</v>
      </c>
      <c r="U59" s="12">
        <v>1651</v>
      </c>
      <c r="V59" s="12">
        <v>1477.5</v>
      </c>
      <c r="W59" s="12">
        <v>1596.7000000000003</v>
      </c>
      <c r="X59" s="12">
        <v>1726.6999999999998</v>
      </c>
      <c r="Y59" s="12">
        <v>1559.7000000000003</v>
      </c>
      <c r="Z59" s="12">
        <v>1596.1999999999998</v>
      </c>
      <c r="AA59" s="12">
        <v>1726.1000000000001</v>
      </c>
      <c r="AB59" s="16">
        <f t="shared" si="13"/>
        <v>43000.499999999985</v>
      </c>
    </row>
    <row r="60" spans="1:28" x14ac:dyDescent="0.35">
      <c r="A60" s="19">
        <v>2019</v>
      </c>
      <c r="B60" s="12">
        <v>1750.3</v>
      </c>
      <c r="C60" s="12">
        <v>1537.6</v>
      </c>
      <c r="D60" s="12">
        <v>1553.2</v>
      </c>
      <c r="E60" s="12">
        <v>1587.6999999999998</v>
      </c>
      <c r="F60" s="12">
        <v>1352.8</v>
      </c>
      <c r="G60" s="12">
        <v>1590.1000000000001</v>
      </c>
      <c r="H60" s="12">
        <v>1793</v>
      </c>
      <c r="I60" s="12">
        <v>1415.3</v>
      </c>
      <c r="J60" s="12">
        <v>1226.5</v>
      </c>
      <c r="K60" s="12">
        <v>1568.6000000000001</v>
      </c>
      <c r="L60" s="12">
        <v>1479.6</v>
      </c>
      <c r="M60" s="12">
        <v>1718.3000000000002</v>
      </c>
      <c r="N60" s="12">
        <v>1590.7</v>
      </c>
      <c r="O60" s="12">
        <v>1820.1000000000001</v>
      </c>
      <c r="P60" s="12">
        <v>1637</v>
      </c>
      <c r="Q60" s="12">
        <v>1544.2000000000003</v>
      </c>
      <c r="R60" s="12">
        <v>1623.5000000000002</v>
      </c>
      <c r="S60" s="12">
        <v>1542.7</v>
      </c>
      <c r="T60" s="12">
        <v>1588</v>
      </c>
      <c r="U60" s="12">
        <v>1626.3</v>
      </c>
      <c r="V60" s="12">
        <v>1381.5</v>
      </c>
      <c r="W60" s="12">
        <v>1539.1</v>
      </c>
      <c r="X60" s="12">
        <v>1685.5999999999997</v>
      </c>
      <c r="Y60" s="12">
        <v>1502.5</v>
      </c>
      <c r="Z60" s="12">
        <v>1534.0000000000002</v>
      </c>
      <c r="AA60" s="12">
        <v>1658.3999999999999</v>
      </c>
      <c r="AB60" s="16">
        <f t="shared" si="13"/>
        <v>40846.6</v>
      </c>
    </row>
    <row r="61" spans="1:28" x14ac:dyDescent="0.35">
      <c r="A61" s="19">
        <v>2020</v>
      </c>
      <c r="B61" s="12">
        <v>1836.2</v>
      </c>
      <c r="C61" s="12">
        <v>1619.6999999999998</v>
      </c>
      <c r="D61" s="12">
        <v>1719.9999999999998</v>
      </c>
      <c r="E61" s="12">
        <v>1682.9999999999998</v>
      </c>
      <c r="F61" s="12">
        <v>1505.2</v>
      </c>
      <c r="G61" s="12">
        <v>1620.4</v>
      </c>
      <c r="H61" s="13">
        <v>2041.1</v>
      </c>
      <c r="I61" s="12">
        <v>1642.9</v>
      </c>
      <c r="J61" s="12">
        <v>1268.3</v>
      </c>
      <c r="K61" s="12">
        <v>1738.3</v>
      </c>
      <c r="L61" s="12">
        <v>1547.3999999999999</v>
      </c>
      <c r="M61" s="12">
        <v>1617.8999999999996</v>
      </c>
      <c r="N61" s="12">
        <v>1718.8000000000002</v>
      </c>
      <c r="O61" s="12">
        <v>1799</v>
      </c>
      <c r="P61" s="12">
        <v>1527</v>
      </c>
      <c r="Q61" s="12">
        <v>1436.5</v>
      </c>
      <c r="R61" s="12">
        <v>1513.7</v>
      </c>
      <c r="S61" s="12">
        <v>1585.8</v>
      </c>
      <c r="T61" s="12">
        <v>1476.5000000000002</v>
      </c>
      <c r="U61" s="12">
        <v>1697.1000000000001</v>
      </c>
      <c r="V61" s="12">
        <v>1360.9</v>
      </c>
      <c r="W61" s="12">
        <v>1462.3</v>
      </c>
      <c r="X61" s="12">
        <v>1573.6999999999998</v>
      </c>
      <c r="Y61" s="12">
        <v>1517.8000000000002</v>
      </c>
      <c r="Z61" s="12">
        <v>1476.1</v>
      </c>
      <c r="AA61" s="12">
        <v>1712.9</v>
      </c>
      <c r="AB61" s="16">
        <f t="shared" si="13"/>
        <v>41698.5</v>
      </c>
    </row>
    <row r="62" spans="1:28" x14ac:dyDescent="0.35">
      <c r="A62" s="19">
        <v>2021</v>
      </c>
      <c r="B62" s="12">
        <v>2389.1</v>
      </c>
      <c r="C62" s="12">
        <v>1754.4999999999998</v>
      </c>
      <c r="D62" s="13">
        <v>2073.2999999999997</v>
      </c>
      <c r="E62" s="13">
        <v>1883.6000000000001</v>
      </c>
      <c r="F62" s="13">
        <v>2132.4</v>
      </c>
      <c r="G62" s="12">
        <v>1894.6</v>
      </c>
      <c r="H62" s="13">
        <v>2012.6000000000001</v>
      </c>
      <c r="I62" s="12">
        <v>1959.2</v>
      </c>
      <c r="J62" s="12">
        <v>1402.1999999999998</v>
      </c>
      <c r="K62" s="13">
        <v>2007.6000000000001</v>
      </c>
      <c r="L62" s="12">
        <v>1918.1</v>
      </c>
      <c r="M62" s="12">
        <v>2059.7000000000003</v>
      </c>
      <c r="N62" s="12">
        <v>1953.5</v>
      </c>
      <c r="O62" s="12">
        <v>2287.8000000000002</v>
      </c>
      <c r="P62" s="12">
        <v>1946.6</v>
      </c>
      <c r="Q62" s="12">
        <v>1829.9</v>
      </c>
      <c r="R62" s="12">
        <v>1929.8000000000002</v>
      </c>
      <c r="S62" s="12">
        <v>1908.7</v>
      </c>
      <c r="T62" s="12">
        <v>1862.1000000000001</v>
      </c>
      <c r="U62" s="12">
        <v>1990.1</v>
      </c>
      <c r="V62" s="12">
        <v>1806.7</v>
      </c>
      <c r="W62" s="12">
        <v>1867.2</v>
      </c>
      <c r="X62" s="12">
        <v>1945.4</v>
      </c>
      <c r="Y62" s="12">
        <v>1904.8999999999999</v>
      </c>
      <c r="Z62" s="12">
        <v>1891.3000000000002</v>
      </c>
      <c r="AA62" s="12">
        <v>1937.8</v>
      </c>
      <c r="AB62" s="16">
        <f t="shared" si="13"/>
        <v>50548.7</v>
      </c>
    </row>
    <row r="63" spans="1:28" x14ac:dyDescent="0.35">
      <c r="A63" s="19">
        <v>2022</v>
      </c>
      <c r="B63" s="13">
        <v>2516.1999999999998</v>
      </c>
      <c r="C63" s="13">
        <v>1894.8999999999999</v>
      </c>
      <c r="D63" s="13">
        <v>2076.7000000000003</v>
      </c>
      <c r="E63" s="13">
        <v>1999.2000000000003</v>
      </c>
      <c r="F63" s="13">
        <v>2307.7999999999997</v>
      </c>
      <c r="G63" s="13">
        <v>1973.6</v>
      </c>
      <c r="H63" s="13">
        <v>2137.6000000000004</v>
      </c>
      <c r="I63" s="12">
        <v>1996.9000000000003</v>
      </c>
      <c r="J63" s="12">
        <v>1444.6000000000001</v>
      </c>
      <c r="K63" s="13">
        <v>2265.9</v>
      </c>
      <c r="L63" s="12">
        <v>2013.3999999999999</v>
      </c>
      <c r="M63" s="12">
        <v>2208.9</v>
      </c>
      <c r="N63" s="12">
        <v>2082.9</v>
      </c>
      <c r="O63" s="12">
        <v>2337</v>
      </c>
      <c r="P63" s="12">
        <v>2127.1</v>
      </c>
      <c r="Q63" s="12">
        <v>2039.3000000000002</v>
      </c>
      <c r="R63" s="12">
        <v>2114.3999999999996</v>
      </c>
      <c r="S63" s="12">
        <v>2101.6</v>
      </c>
      <c r="T63" s="12">
        <v>2000.6</v>
      </c>
      <c r="U63" s="12">
        <v>2111.1</v>
      </c>
      <c r="V63" s="12">
        <v>1933.1</v>
      </c>
      <c r="W63" s="12">
        <v>1988.2999999999997</v>
      </c>
      <c r="X63" s="12">
        <v>2037.9000000000003</v>
      </c>
      <c r="Y63" s="12">
        <v>2034.5000000000002</v>
      </c>
      <c r="Z63" s="12">
        <v>2013.3999999999999</v>
      </c>
      <c r="AA63" s="12">
        <v>2016.6</v>
      </c>
      <c r="AB63" s="16">
        <f t="shared" si="13"/>
        <v>53773.500000000007</v>
      </c>
    </row>
    <row r="64" spans="1:28" x14ac:dyDescent="0.35">
      <c r="A64" s="19">
        <v>2023</v>
      </c>
      <c r="B64" s="12">
        <v>1049.7</v>
      </c>
      <c r="C64" s="12">
        <v>870.09999999999991</v>
      </c>
      <c r="D64" s="12">
        <v>887.7</v>
      </c>
      <c r="E64" s="12">
        <v>887.1</v>
      </c>
      <c r="F64" s="12">
        <v>890.59999999999991</v>
      </c>
      <c r="G64" s="12">
        <v>845.8</v>
      </c>
      <c r="H64" s="12">
        <v>775.8</v>
      </c>
      <c r="I64" s="12">
        <v>862</v>
      </c>
      <c r="J64" s="12">
        <v>605.1</v>
      </c>
      <c r="K64" s="12">
        <v>1058.7</v>
      </c>
      <c r="L64" s="12">
        <v>862.30000000000007</v>
      </c>
      <c r="M64" s="12">
        <v>964.90000000000009</v>
      </c>
      <c r="N64" s="12">
        <v>887.7</v>
      </c>
      <c r="O64" s="12">
        <v>998.8</v>
      </c>
      <c r="P64" s="12">
        <v>931.4</v>
      </c>
      <c r="Q64" s="12">
        <v>893.9</v>
      </c>
      <c r="R64" s="12">
        <v>925.90000000000009</v>
      </c>
      <c r="S64" s="12">
        <v>910.5</v>
      </c>
      <c r="T64" s="12">
        <v>871.1</v>
      </c>
      <c r="U64" s="12">
        <v>921.8</v>
      </c>
      <c r="V64" s="12">
        <v>821.30000000000007</v>
      </c>
      <c r="W64" s="12">
        <v>852</v>
      </c>
      <c r="X64" s="12">
        <v>877.8</v>
      </c>
      <c r="Y64" s="12">
        <v>909.80000000000007</v>
      </c>
      <c r="Z64" s="12">
        <v>871.7</v>
      </c>
      <c r="AA64" s="12">
        <v>869.9</v>
      </c>
      <c r="AB64" s="16">
        <f t="shared" si="13"/>
        <v>23103.399999999998</v>
      </c>
    </row>
    <row r="65" spans="1:27" x14ac:dyDescent="0.35">
      <c r="A65" s="20" t="s">
        <v>285</v>
      </c>
      <c r="B65" s="12">
        <v>19032.100000000002</v>
      </c>
      <c r="C65" s="12">
        <v>16791.900000000001</v>
      </c>
      <c r="D65" s="12">
        <v>17302.8</v>
      </c>
      <c r="E65" s="12">
        <v>17267.2</v>
      </c>
      <c r="F65" s="12">
        <v>16350.599999999999</v>
      </c>
      <c r="G65" s="12">
        <v>17324.3</v>
      </c>
      <c r="H65" s="12">
        <v>18943.5</v>
      </c>
      <c r="I65" s="12">
        <v>17392</v>
      </c>
      <c r="J65" s="12">
        <v>13647.099999999999</v>
      </c>
      <c r="K65" s="12">
        <v>17750.400000000001</v>
      </c>
      <c r="L65" s="12">
        <v>16540</v>
      </c>
      <c r="M65" s="12">
        <v>18188.500000000004</v>
      </c>
      <c r="N65" s="12">
        <v>17506.300000000003</v>
      </c>
      <c r="O65" s="12">
        <v>18882.2</v>
      </c>
      <c r="P65" s="12">
        <v>17467.2</v>
      </c>
      <c r="Q65" s="12">
        <v>16676.600000000002</v>
      </c>
      <c r="R65" s="12">
        <v>17352</v>
      </c>
      <c r="S65" s="12">
        <v>16878.900000000001</v>
      </c>
      <c r="T65" s="12">
        <v>16691.7</v>
      </c>
      <c r="U65" s="12">
        <v>17100</v>
      </c>
      <c r="V65" s="12">
        <v>15501</v>
      </c>
      <c r="W65" s="12">
        <v>16306.9</v>
      </c>
      <c r="X65" s="12">
        <v>17195.199999999997</v>
      </c>
      <c r="Y65" s="12">
        <v>16272.1</v>
      </c>
      <c r="Z65" s="12">
        <v>16383.700000000003</v>
      </c>
      <c r="AA65" s="12">
        <f>SUM(_xlfn.ANCHORARRAY(AA54))</f>
        <v>17128.8</v>
      </c>
    </row>
    <row r="67" spans="1:27" x14ac:dyDescent="0.35">
      <c r="A67" s="7" t="s">
        <v>272</v>
      </c>
      <c r="B67" s="7" t="s">
        <v>286</v>
      </c>
      <c r="C67" s="7" t="s">
        <v>287</v>
      </c>
      <c r="D67" s="7" t="s">
        <v>288</v>
      </c>
      <c r="E67" s="7" t="s">
        <v>289</v>
      </c>
      <c r="F67" s="7" t="s">
        <v>290</v>
      </c>
      <c r="G67" s="7" t="s">
        <v>291</v>
      </c>
      <c r="H67" s="7" t="s">
        <v>292</v>
      </c>
      <c r="I67" s="7" t="s">
        <v>293</v>
      </c>
      <c r="J67" s="7" t="s">
        <v>294</v>
      </c>
      <c r="K67" s="7" t="s">
        <v>295</v>
      </c>
      <c r="L67" s="7" t="s">
        <v>296</v>
      </c>
      <c r="M67" s="7" t="s">
        <v>297</v>
      </c>
      <c r="N67" s="7" t="s">
        <v>298</v>
      </c>
      <c r="O67" s="7" t="s">
        <v>299</v>
      </c>
      <c r="P67" s="7" t="s">
        <v>300</v>
      </c>
      <c r="Q67" s="7" t="s">
        <v>301</v>
      </c>
      <c r="R67" s="7" t="s">
        <v>302</v>
      </c>
      <c r="S67" s="7" t="s">
        <v>303</v>
      </c>
      <c r="T67" s="7" t="s">
        <v>304</v>
      </c>
      <c r="U67" s="7" t="s">
        <v>305</v>
      </c>
      <c r="V67" s="7" t="s">
        <v>306</v>
      </c>
      <c r="W67" s="7" t="s">
        <v>307</v>
      </c>
      <c r="X67" s="7" t="s">
        <v>308</v>
      </c>
      <c r="Y67" s="7" t="s">
        <v>309</v>
      </c>
      <c r="Z67" s="7" t="s">
        <v>310</v>
      </c>
      <c r="AA67" s="39" t="s">
        <v>20</v>
      </c>
    </row>
    <row r="68" spans="1:27" x14ac:dyDescent="0.35">
      <c r="A68" s="40">
        <v>2017</v>
      </c>
      <c r="B68" s="9">
        <f t="shared" ref="B68:Z68" si="14">B58/B$65</f>
        <v>8.9422607069109553E-2</v>
      </c>
      <c r="C68" s="9">
        <f t="shared" si="14"/>
        <v>9.574854542964166E-2</v>
      </c>
      <c r="D68" s="9">
        <f t="shared" si="14"/>
        <v>9.1256906396652557E-2</v>
      </c>
      <c r="E68" s="11">
        <f t="shared" si="14"/>
        <v>9.6136026686434395E-2</v>
      </c>
      <c r="F68" s="9">
        <f t="shared" si="14"/>
        <v>8.7158881019656784E-2</v>
      </c>
      <c r="G68" s="9">
        <f t="shared" si="14"/>
        <v>9.6921664944615377E-2</v>
      </c>
      <c r="H68" s="9">
        <f t="shared" si="14"/>
        <v>9.1033863858315522E-2</v>
      </c>
      <c r="I68" s="11">
        <f t="shared" si="14"/>
        <v>9.560717571297149E-2</v>
      </c>
      <c r="J68" s="11">
        <f t="shared" si="14"/>
        <v>0.10536304416322882</v>
      </c>
      <c r="K68" s="9">
        <f t="shared" si="14"/>
        <v>9.2426086172705951E-2</v>
      </c>
      <c r="L68" s="9">
        <f t="shared" si="14"/>
        <v>9.2877871825876659E-2</v>
      </c>
      <c r="M68" s="11">
        <f t="shared" si="14"/>
        <v>9.6187151221925921E-2</v>
      </c>
      <c r="N68" s="9">
        <f t="shared" si="14"/>
        <v>9.3846215362469482E-2</v>
      </c>
      <c r="O68" s="9">
        <f t="shared" si="14"/>
        <v>9.4226308375083417E-2</v>
      </c>
      <c r="P68" s="9">
        <f t="shared" si="14"/>
        <v>9.5848218375011437E-2</v>
      </c>
      <c r="Q68" s="9">
        <f t="shared" si="14"/>
        <v>9.5211254092560815E-2</v>
      </c>
      <c r="R68" s="9">
        <f t="shared" si="14"/>
        <v>9.576994006454588E-2</v>
      </c>
      <c r="S68" s="9">
        <f t="shared" si="14"/>
        <v>9.2784482401104318E-2</v>
      </c>
      <c r="T68" s="9">
        <f t="shared" si="14"/>
        <v>9.4801607984806815E-2</v>
      </c>
      <c r="U68" s="9">
        <f t="shared" si="14"/>
        <v>9.0906432748538005E-2</v>
      </c>
      <c r="V68" s="9">
        <f t="shared" si="14"/>
        <v>9.0832849493581058E-2</v>
      </c>
      <c r="W68" s="9">
        <f t="shared" si="14"/>
        <v>9.3126222641949113E-2</v>
      </c>
      <c r="X68" s="9">
        <f t="shared" si="14"/>
        <v>9.4910207499767391E-2</v>
      </c>
      <c r="Y68" s="9">
        <f t="shared" si="14"/>
        <v>9.1549339052734421E-2</v>
      </c>
      <c r="Z68" s="9">
        <f t="shared" si="14"/>
        <v>9.2476058521579349E-2</v>
      </c>
      <c r="AA68" s="9">
        <f t="shared" ref="AA68:AA74" si="15">AA58/AA$65</f>
        <v>9.3649292419784216E-2</v>
      </c>
    </row>
    <row r="69" spans="1:27" x14ac:dyDescent="0.35">
      <c r="A69" s="40">
        <v>2018</v>
      </c>
      <c r="B69" s="9">
        <f t="shared" ref="B69:Z69" si="16">B59/B$65</f>
        <v>9.2638226995444523E-2</v>
      </c>
      <c r="C69" s="9">
        <f t="shared" si="16"/>
        <v>9.7946033504249075E-2</v>
      </c>
      <c r="D69" s="9">
        <f t="shared" si="16"/>
        <v>9.5418082622465733E-2</v>
      </c>
      <c r="E69" s="11">
        <f t="shared" si="16"/>
        <v>9.862629725722756E-2</v>
      </c>
      <c r="F69" s="9">
        <f t="shared" si="16"/>
        <v>8.8987560089538009E-2</v>
      </c>
      <c r="G69" s="9">
        <f t="shared" si="16"/>
        <v>0.10182229585033739</v>
      </c>
      <c r="H69" s="9">
        <f t="shared" si="16"/>
        <v>9.1308364346609633E-2</v>
      </c>
      <c r="I69" s="9">
        <f t="shared" si="16"/>
        <v>8.4429622815087382E-2</v>
      </c>
      <c r="J69" s="11">
        <f t="shared" si="16"/>
        <v>9.9830733269339278E-2</v>
      </c>
      <c r="K69" s="9">
        <f t="shared" si="16"/>
        <v>9.3947178655128888E-2</v>
      </c>
      <c r="L69" s="9">
        <f t="shared" si="16"/>
        <v>9.489721886336154E-2</v>
      </c>
      <c r="M69" s="11">
        <f t="shared" si="16"/>
        <v>0.10044258734914917</v>
      </c>
      <c r="N69" s="9">
        <f t="shared" si="16"/>
        <v>9.5399941735260993E-2</v>
      </c>
      <c r="O69" s="9">
        <f t="shared" si="16"/>
        <v>0.10071919585641505</v>
      </c>
      <c r="P69" s="9">
        <f t="shared" si="16"/>
        <v>0.10048548135934779</v>
      </c>
      <c r="Q69" s="9">
        <f t="shared" si="16"/>
        <v>9.9150906059988234E-2</v>
      </c>
      <c r="R69" s="9">
        <f t="shared" si="16"/>
        <v>0.10029967727063162</v>
      </c>
      <c r="S69" s="9">
        <f t="shared" si="16"/>
        <v>9.9372589445994697E-2</v>
      </c>
      <c r="T69" s="9">
        <f t="shared" si="16"/>
        <v>9.9624364204964136E-2</v>
      </c>
      <c r="U69" s="9">
        <f t="shared" si="16"/>
        <v>9.6549707602339177E-2</v>
      </c>
      <c r="V69" s="9">
        <f t="shared" si="16"/>
        <v>9.5316431197987231E-2</v>
      </c>
      <c r="W69" s="9">
        <f t="shared" si="16"/>
        <v>9.7915606277097444E-2</v>
      </c>
      <c r="X69" s="9">
        <f t="shared" si="16"/>
        <v>0.10041755838838747</v>
      </c>
      <c r="Y69" s="9">
        <f t="shared" si="16"/>
        <v>9.5851180855574897E-2</v>
      </c>
      <c r="Z69" s="9">
        <f t="shared" si="16"/>
        <v>9.7426100331426943E-2</v>
      </c>
      <c r="AA69" s="11">
        <f t="shared" si="15"/>
        <v>0.10077179954229136</v>
      </c>
    </row>
    <row r="70" spans="1:27" x14ac:dyDescent="0.35">
      <c r="A70" s="19">
        <v>2019</v>
      </c>
      <c r="B70" s="9">
        <f t="shared" ref="B70:Z70" si="17">B60/B$65</f>
        <v>9.1965679036995374E-2</v>
      </c>
      <c r="C70" s="9">
        <f t="shared" si="17"/>
        <v>9.1567958360876361E-2</v>
      </c>
      <c r="D70" s="9">
        <f t="shared" si="17"/>
        <v>8.9765818249069526E-2</v>
      </c>
      <c r="E70" s="9">
        <f t="shared" si="17"/>
        <v>9.1948897331356541E-2</v>
      </c>
      <c r="F70" s="9">
        <f t="shared" si="17"/>
        <v>8.2737024940980758E-2</v>
      </c>
      <c r="G70" s="9">
        <f t="shared" si="17"/>
        <v>9.1784372240148238E-2</v>
      </c>
      <c r="H70" s="9">
        <f t="shared" si="17"/>
        <v>9.4649879906036377E-2</v>
      </c>
      <c r="I70" s="9">
        <f t="shared" si="17"/>
        <v>8.1376494940202396E-2</v>
      </c>
      <c r="J70" s="9">
        <f t="shared" si="17"/>
        <v>8.9872573660338101E-2</v>
      </c>
      <c r="K70" s="9">
        <f t="shared" si="17"/>
        <v>8.8369839552911486E-2</v>
      </c>
      <c r="L70" s="9">
        <f t="shared" si="17"/>
        <v>8.9455864570737606E-2</v>
      </c>
      <c r="M70" s="9">
        <f t="shared" si="17"/>
        <v>9.4471781620254547E-2</v>
      </c>
      <c r="N70" s="9">
        <f t="shared" si="17"/>
        <v>9.0864431661744613E-2</v>
      </c>
      <c r="O70" s="9">
        <f t="shared" si="17"/>
        <v>9.6392369533211175E-2</v>
      </c>
      <c r="P70" s="9">
        <f t="shared" si="17"/>
        <v>9.3718512411834751E-2</v>
      </c>
      <c r="Q70" s="9">
        <f t="shared" si="17"/>
        <v>9.2596812299869283E-2</v>
      </c>
      <c r="R70" s="9">
        <f t="shared" si="17"/>
        <v>9.3562701705855247E-2</v>
      </c>
      <c r="S70" s="9">
        <f t="shared" si="17"/>
        <v>9.1398136134463737E-2</v>
      </c>
      <c r="T70" s="9">
        <f t="shared" si="17"/>
        <v>9.5137104069687325E-2</v>
      </c>
      <c r="U70" s="9">
        <f t="shared" si="17"/>
        <v>9.5105263157894734E-2</v>
      </c>
      <c r="V70" s="9">
        <f t="shared" si="17"/>
        <v>8.9123282368879425E-2</v>
      </c>
      <c r="W70" s="9">
        <f t="shared" si="17"/>
        <v>9.4383359191507879E-2</v>
      </c>
      <c r="X70" s="9">
        <f t="shared" si="17"/>
        <v>9.8027356471573457E-2</v>
      </c>
      <c r="Y70" s="9">
        <f t="shared" si="17"/>
        <v>9.2335961553825258E-2</v>
      </c>
      <c r="Z70" s="9">
        <f t="shared" si="17"/>
        <v>9.3629644097487141E-2</v>
      </c>
      <c r="AA70" s="11">
        <f t="shared" si="15"/>
        <v>9.6819391901359117E-2</v>
      </c>
    </row>
    <row r="71" spans="1:27" x14ac:dyDescent="0.35">
      <c r="A71" s="19">
        <v>2020</v>
      </c>
      <c r="B71" s="9">
        <f t="shared" ref="B71:Z71" si="18">B61/B$65</f>
        <v>9.6479106351900198E-2</v>
      </c>
      <c r="C71" s="9">
        <f t="shared" si="18"/>
        <v>9.6457220445571951E-2</v>
      </c>
      <c r="D71" s="9">
        <f t="shared" si="18"/>
        <v>9.9405876505536672E-2</v>
      </c>
      <c r="E71" s="9">
        <f t="shared" si="18"/>
        <v>9.7468031875463296E-2</v>
      </c>
      <c r="F71" s="9">
        <f t="shared" si="18"/>
        <v>9.2057783812214855E-2</v>
      </c>
      <c r="G71" s="9">
        <f t="shared" si="18"/>
        <v>9.3533360655264575E-2</v>
      </c>
      <c r="H71" s="9">
        <f t="shared" si="18"/>
        <v>0.10774672051099321</v>
      </c>
      <c r="I71" s="9">
        <f t="shared" si="18"/>
        <v>9.4462971481140759E-2</v>
      </c>
      <c r="J71" s="9">
        <f t="shared" si="18"/>
        <v>9.2935495453246489E-2</v>
      </c>
      <c r="K71" s="9">
        <f t="shared" si="18"/>
        <v>9.793018748873264E-2</v>
      </c>
      <c r="L71" s="9">
        <f t="shared" si="18"/>
        <v>9.355501813784764E-2</v>
      </c>
      <c r="M71" s="9">
        <f t="shared" si="18"/>
        <v>8.8951810209747878E-2</v>
      </c>
      <c r="N71" s="9">
        <f t="shared" si="18"/>
        <v>9.8181797410075225E-2</v>
      </c>
      <c r="O71" s="9">
        <f t="shared" si="18"/>
        <v>9.5274914999311511E-2</v>
      </c>
      <c r="P71" s="9">
        <f t="shared" si="18"/>
        <v>8.7420994778785371E-2</v>
      </c>
      <c r="Q71" s="9">
        <f t="shared" si="18"/>
        <v>8.6138661357830715E-2</v>
      </c>
      <c r="R71" s="9">
        <f t="shared" si="18"/>
        <v>8.7234900875979723E-2</v>
      </c>
      <c r="S71" s="9">
        <f t="shared" si="18"/>
        <v>9.3951620070028247E-2</v>
      </c>
      <c r="T71" s="9">
        <f t="shared" si="18"/>
        <v>8.845713737965577E-2</v>
      </c>
      <c r="U71" s="9">
        <f t="shared" si="18"/>
        <v>9.9245614035087734E-2</v>
      </c>
      <c r="V71" s="9">
        <f t="shared" si="18"/>
        <v>8.7794335849300048E-2</v>
      </c>
      <c r="W71" s="9">
        <f t="shared" si="18"/>
        <v>8.9673696410721843E-2</v>
      </c>
      <c r="X71" s="9">
        <f t="shared" si="18"/>
        <v>9.1519726435284277E-2</v>
      </c>
      <c r="Y71" s="9">
        <f t="shared" si="18"/>
        <v>9.3276221262160397E-2</v>
      </c>
      <c r="Z71" s="9">
        <f t="shared" si="18"/>
        <v>9.0095643841134762E-2</v>
      </c>
      <c r="AA71" s="11">
        <f t="shared" si="15"/>
        <v>0.10000116762411845</v>
      </c>
    </row>
    <row r="72" spans="1:27" x14ac:dyDescent="0.35">
      <c r="A72" s="19">
        <v>2021</v>
      </c>
      <c r="B72" s="9">
        <f t="shared" ref="B72:Z72" si="19">B62/B$65</f>
        <v>0.12553002558834808</v>
      </c>
      <c r="C72" s="9">
        <f t="shared" si="19"/>
        <v>0.10448490045795887</v>
      </c>
      <c r="D72" s="9">
        <f t="shared" si="19"/>
        <v>0.11982453706914487</v>
      </c>
      <c r="E72" s="9">
        <f t="shared" si="19"/>
        <v>0.10908543365455893</v>
      </c>
      <c r="F72" s="9">
        <f t="shared" si="19"/>
        <v>0.13041723239514147</v>
      </c>
      <c r="G72" s="9">
        <f t="shared" si="19"/>
        <v>0.10936083997621837</v>
      </c>
      <c r="H72" s="9">
        <f t="shared" si="19"/>
        <v>0.10624224668091958</v>
      </c>
      <c r="I72" s="9">
        <f t="shared" si="19"/>
        <v>0.11264949402023919</v>
      </c>
      <c r="J72" s="9">
        <f t="shared" si="19"/>
        <v>0.10274710378029031</v>
      </c>
      <c r="K72" s="9">
        <f t="shared" si="19"/>
        <v>0.11310167658193618</v>
      </c>
      <c r="L72" s="9">
        <f t="shared" si="19"/>
        <v>0.11596735187424426</v>
      </c>
      <c r="M72" s="9">
        <f t="shared" si="19"/>
        <v>0.11324188360777414</v>
      </c>
      <c r="N72" s="9">
        <f t="shared" si="19"/>
        <v>0.11158839960471371</v>
      </c>
      <c r="O72" s="9">
        <f t="shared" si="19"/>
        <v>0.12116172903581152</v>
      </c>
      <c r="P72" s="9">
        <f t="shared" si="19"/>
        <v>0.11144316204085371</v>
      </c>
      <c r="Q72" s="9">
        <f t="shared" si="19"/>
        <v>0.109728601753355</v>
      </c>
      <c r="R72" s="9">
        <f t="shared" si="19"/>
        <v>0.11121484555094514</v>
      </c>
      <c r="S72" s="9">
        <f t="shared" si="19"/>
        <v>0.11308201363832951</v>
      </c>
      <c r="T72" s="9">
        <f t="shared" si="19"/>
        <v>0.11155843922428513</v>
      </c>
      <c r="U72" s="9">
        <f t="shared" si="19"/>
        <v>0.11638011695906432</v>
      </c>
      <c r="V72" s="9">
        <f t="shared" si="19"/>
        <v>0.11655377072446939</v>
      </c>
      <c r="W72" s="9">
        <f t="shared" si="19"/>
        <v>0.11450367635786078</v>
      </c>
      <c r="X72" s="9">
        <f t="shared" si="19"/>
        <v>0.1131362240625291</v>
      </c>
      <c r="Y72" s="9">
        <f t="shared" si="19"/>
        <v>0.11706540643186804</v>
      </c>
      <c r="Z72" s="9">
        <f t="shared" si="19"/>
        <v>0.11543790474679101</v>
      </c>
      <c r="AA72" s="11">
        <f t="shared" si="15"/>
        <v>0.11313110083601888</v>
      </c>
    </row>
    <row r="73" spans="1:27" x14ac:dyDescent="0.35">
      <c r="A73" s="40">
        <v>2022</v>
      </c>
      <c r="B73" s="9">
        <f t="shared" ref="B73:Z73" si="20">B63/B$65</f>
        <v>0.1322082166445111</v>
      </c>
      <c r="C73" s="9">
        <f t="shared" si="20"/>
        <v>0.11284607459548947</v>
      </c>
      <c r="D73" s="9">
        <f t="shared" si="20"/>
        <v>0.12002103705758607</v>
      </c>
      <c r="E73" s="9">
        <f t="shared" si="20"/>
        <v>0.11578020756115642</v>
      </c>
      <c r="F73" s="9">
        <f t="shared" si="20"/>
        <v>0.1411446674739765</v>
      </c>
      <c r="G73" s="9">
        <f t="shared" si="20"/>
        <v>0.11392090878130719</v>
      </c>
      <c r="H73" s="9">
        <f t="shared" si="20"/>
        <v>0.11284081611106714</v>
      </c>
      <c r="I73" s="9">
        <f t="shared" si="20"/>
        <v>0.11481715731370747</v>
      </c>
      <c r="J73" s="9">
        <f t="shared" si="20"/>
        <v>0.10585399095778593</v>
      </c>
      <c r="K73" s="9">
        <f t="shared" si="20"/>
        <v>0.12765346133044889</v>
      </c>
      <c r="L73" s="9">
        <f t="shared" si="20"/>
        <v>0.12172914147521161</v>
      </c>
      <c r="M73" s="9">
        <f t="shared" si="20"/>
        <v>0.12144486901063857</v>
      </c>
      <c r="N73" s="9">
        <f t="shared" si="20"/>
        <v>0.11898002433409685</v>
      </c>
      <c r="O73" s="9">
        <f t="shared" si="20"/>
        <v>0.12376735761722681</v>
      </c>
      <c r="P73" s="9">
        <f t="shared" si="20"/>
        <v>0.12177681597508472</v>
      </c>
      <c r="Q73" s="9">
        <f t="shared" si="20"/>
        <v>0.12228511806963049</v>
      </c>
      <c r="R73" s="9">
        <f t="shared" si="20"/>
        <v>0.12185338865836789</v>
      </c>
      <c r="S73" s="9">
        <f t="shared" si="20"/>
        <v>0.12451048350307187</v>
      </c>
      <c r="T73" s="9">
        <f t="shared" si="20"/>
        <v>0.119855976323562</v>
      </c>
      <c r="U73" s="9">
        <f t="shared" si="20"/>
        <v>0.12345614035087719</v>
      </c>
      <c r="V73" s="9">
        <f t="shared" si="20"/>
        <v>0.12470808334946132</v>
      </c>
      <c r="W73" s="9">
        <f t="shared" si="20"/>
        <v>0.12192998056037627</v>
      </c>
      <c r="X73" s="9">
        <f t="shared" si="20"/>
        <v>0.11851563226947059</v>
      </c>
      <c r="Y73" s="9">
        <f t="shared" si="20"/>
        <v>0.12502995925541266</v>
      </c>
      <c r="Z73" s="9">
        <f t="shared" si="20"/>
        <v>0.12289043378479828</v>
      </c>
      <c r="AA73" s="11">
        <f t="shared" si="15"/>
        <v>0.1177315398626874</v>
      </c>
    </row>
    <row r="74" spans="1:27" x14ac:dyDescent="0.35">
      <c r="A74" s="19">
        <v>2023</v>
      </c>
      <c r="B74" s="9">
        <f t="shared" ref="B74:Z74" si="21">B64/B$65</f>
        <v>5.5154186873755388E-2</v>
      </c>
      <c r="C74" s="9">
        <f t="shared" si="21"/>
        <v>5.1816649694197789E-2</v>
      </c>
      <c r="D74" s="9">
        <f t="shared" si="21"/>
        <v>5.1303835217421462E-2</v>
      </c>
      <c r="E74" s="9">
        <f t="shared" si="21"/>
        <v>5.1374861008154186E-2</v>
      </c>
      <c r="F74" s="9">
        <f t="shared" si="21"/>
        <v>5.4468949151713089E-2</v>
      </c>
      <c r="G74" s="9">
        <f t="shared" si="21"/>
        <v>4.8821597409419139E-2</v>
      </c>
      <c r="H74" s="9">
        <f t="shared" si="21"/>
        <v>4.0953361311267714E-2</v>
      </c>
      <c r="I74" s="9">
        <f t="shared" si="21"/>
        <v>4.9563017479300829E-2</v>
      </c>
      <c r="J74" s="9">
        <f t="shared" si="21"/>
        <v>4.4339090356192899E-2</v>
      </c>
      <c r="K74" s="9">
        <f t="shared" si="21"/>
        <v>5.9643726338561381E-2</v>
      </c>
      <c r="L74" s="9">
        <f t="shared" si="21"/>
        <v>5.2134220072551397E-2</v>
      </c>
      <c r="M74" s="9">
        <f t="shared" si="21"/>
        <v>5.3050004123484616E-2</v>
      </c>
      <c r="N74" s="9">
        <f t="shared" si="21"/>
        <v>5.0707459600258187E-2</v>
      </c>
      <c r="O74" s="9">
        <f t="shared" si="21"/>
        <v>5.289637859995127E-2</v>
      </c>
      <c r="P74" s="9">
        <f t="shared" si="21"/>
        <v>5.3322799303838049E-2</v>
      </c>
      <c r="Q74" s="9">
        <f t="shared" si="21"/>
        <v>5.360205317630691E-2</v>
      </c>
      <c r="R74" s="9">
        <f t="shared" si="21"/>
        <v>5.3359843245735367E-2</v>
      </c>
      <c r="S74" s="9">
        <f t="shared" si="21"/>
        <v>5.3943088708387391E-2</v>
      </c>
      <c r="T74" s="9">
        <f t="shared" si="21"/>
        <v>5.218761420346639E-2</v>
      </c>
      <c r="U74" s="9">
        <f t="shared" si="21"/>
        <v>5.3906432748538007E-2</v>
      </c>
      <c r="V74" s="9">
        <f t="shared" si="21"/>
        <v>5.2983678472356625E-2</v>
      </c>
      <c r="W74" s="9">
        <f t="shared" si="21"/>
        <v>5.2247821474345216E-2</v>
      </c>
      <c r="X74" s="9">
        <f t="shared" si="21"/>
        <v>5.1049129989764588E-2</v>
      </c>
      <c r="Y74" s="9">
        <f t="shared" si="21"/>
        <v>5.5911652460346239E-2</v>
      </c>
      <c r="Z74" s="9">
        <f t="shared" si="21"/>
        <v>5.320531992162942E-2</v>
      </c>
      <c r="AA74" s="9">
        <f t="shared" si="15"/>
        <v>5.0785811031712674E-2</v>
      </c>
    </row>
    <row r="76" spans="1:27" x14ac:dyDescent="0.35">
      <c r="B76" s="1" t="s">
        <v>184</v>
      </c>
    </row>
    <row r="77" spans="1:27" x14ac:dyDescent="0.35">
      <c r="B77" s="62" t="s">
        <v>312</v>
      </c>
      <c r="C77" s="62"/>
      <c r="D77" s="62"/>
      <c r="E77" s="62"/>
      <c r="F77" s="61"/>
      <c r="G77" s="31" t="s">
        <v>256</v>
      </c>
    </row>
    <row r="78" spans="1:27" x14ac:dyDescent="0.35">
      <c r="B78" s="62" t="s">
        <v>313</v>
      </c>
      <c r="C78" s="62"/>
      <c r="D78" s="62"/>
      <c r="E78" s="62"/>
      <c r="F78" s="61"/>
      <c r="G78" s="62" t="s">
        <v>316</v>
      </c>
      <c r="H78" s="62"/>
      <c r="I78" s="62"/>
    </row>
    <row r="79" spans="1:27" x14ac:dyDescent="0.35">
      <c r="B79" s="62" t="s">
        <v>314</v>
      </c>
      <c r="C79" s="62"/>
      <c r="D79" s="62"/>
      <c r="E79" s="62"/>
      <c r="F79" s="61"/>
      <c r="G79" s="62" t="s">
        <v>317</v>
      </c>
      <c r="H79" s="62"/>
      <c r="I79" s="62"/>
    </row>
    <row r="80" spans="1:27" x14ac:dyDescent="0.35">
      <c r="B80" s="62" t="s">
        <v>315</v>
      </c>
      <c r="C80" s="62"/>
      <c r="D80" s="62"/>
      <c r="E80" s="62"/>
      <c r="F80" s="61"/>
      <c r="G80" s="62" t="s">
        <v>361</v>
      </c>
      <c r="H80" s="62"/>
      <c r="I80" s="62"/>
      <c r="J80" s="10"/>
    </row>
    <row r="115" spans="3:6" x14ac:dyDescent="0.35">
      <c r="C115" s="1" t="s">
        <v>404</v>
      </c>
    </row>
    <row r="117" spans="3:6" x14ac:dyDescent="0.35">
      <c r="C117" s="8" t="s">
        <v>272</v>
      </c>
      <c r="D117" s="43" t="s">
        <v>245</v>
      </c>
      <c r="E117" s="74" t="s">
        <v>409</v>
      </c>
      <c r="F117" s="87"/>
    </row>
    <row r="118" spans="3:6" x14ac:dyDescent="0.35">
      <c r="C118" s="83">
        <v>2013</v>
      </c>
      <c r="D118" s="84">
        <v>34152.800000000003</v>
      </c>
      <c r="E118" s="86">
        <f>D118/$D$129</f>
        <v>7.6942729113958275E-2</v>
      </c>
      <c r="F118" s="88"/>
    </row>
    <row r="119" spans="3:6" x14ac:dyDescent="0.35">
      <c r="C119" s="83">
        <v>2014</v>
      </c>
      <c r="D119" s="84">
        <v>36368.1</v>
      </c>
      <c r="E119" s="86">
        <f>D119/$D$129</f>
        <v>8.1933571089027712E-2</v>
      </c>
      <c r="F119" s="88"/>
    </row>
    <row r="120" spans="3:6" x14ac:dyDescent="0.35">
      <c r="C120" s="83">
        <v>2015</v>
      </c>
      <c r="D120" s="84">
        <v>38253.9</v>
      </c>
      <c r="E120" s="86">
        <f>D120/$D$129</f>
        <v>8.6182083614006713E-2</v>
      </c>
      <c r="F120" s="88"/>
    </row>
    <row r="121" spans="3:6" x14ac:dyDescent="0.35">
      <c r="C121" s="83">
        <v>2016</v>
      </c>
      <c r="D121" s="84">
        <v>40506.199999999997</v>
      </c>
      <c r="E121" s="86">
        <f>D121/$D$129</f>
        <v>9.1256282765565813E-2</v>
      </c>
      <c r="F121" s="88"/>
    </row>
    <row r="122" spans="3:6" x14ac:dyDescent="0.35">
      <c r="C122" s="83">
        <v>2017</v>
      </c>
      <c r="D122" s="84">
        <v>41620.799999999996</v>
      </c>
      <c r="E122" s="86">
        <f>D122/$D$129</f>
        <v>9.3767361384900633E-2</v>
      </c>
      <c r="F122" s="88"/>
    </row>
    <row r="123" spans="3:6" x14ac:dyDescent="0.35">
      <c r="C123" s="83">
        <v>2018</v>
      </c>
      <c r="D123" s="84">
        <v>43000.499999999985</v>
      </c>
      <c r="E123" s="86">
        <f>D123/$D$129</f>
        <v>9.6875682909300598E-2</v>
      </c>
      <c r="F123" s="88"/>
    </row>
    <row r="124" spans="3:6" x14ac:dyDescent="0.35">
      <c r="C124" s="83">
        <v>2019</v>
      </c>
      <c r="D124" s="84">
        <v>40846.6</v>
      </c>
      <c r="E124" s="86">
        <f>D124/$D$129</f>
        <v>9.2023168789270804E-2</v>
      </c>
      <c r="F124" s="88"/>
    </row>
    <row r="125" spans="3:6" x14ac:dyDescent="0.35">
      <c r="C125" s="83">
        <v>2020</v>
      </c>
      <c r="D125" s="84">
        <v>41698.5</v>
      </c>
      <c r="E125" s="86">
        <f>D125/$D$129</f>
        <v>9.3942411455528951E-2</v>
      </c>
      <c r="F125" s="88"/>
    </row>
    <row r="126" spans="3:6" x14ac:dyDescent="0.35">
      <c r="C126" s="83">
        <v>2021</v>
      </c>
      <c r="D126" s="84">
        <v>50548.7</v>
      </c>
      <c r="E126" s="86">
        <f>D126/$D$129</f>
        <v>0.113880997492526</v>
      </c>
      <c r="F126" s="88"/>
    </row>
    <row r="127" spans="3:6" x14ac:dyDescent="0.35">
      <c r="C127" s="83">
        <v>2022</v>
      </c>
      <c r="D127" s="84">
        <v>53773.500000000007</v>
      </c>
      <c r="E127" s="86">
        <f>D127/$D$129</f>
        <v>0.12114613864776638</v>
      </c>
      <c r="F127" s="88"/>
    </row>
    <row r="128" spans="3:6" x14ac:dyDescent="0.35">
      <c r="C128" s="89">
        <v>2023</v>
      </c>
      <c r="D128" s="90">
        <v>23103.399999999998</v>
      </c>
      <c r="E128" s="86">
        <f>D128/$D$129</f>
        <v>5.2049572738148066E-2</v>
      </c>
      <c r="F128" s="88"/>
    </row>
    <row r="129" spans="3:8" x14ac:dyDescent="0.35">
      <c r="C129" s="42" t="s">
        <v>183</v>
      </c>
      <c r="D129" s="6">
        <f>SUM(D118:D128)</f>
        <v>443873</v>
      </c>
    </row>
    <row r="133" spans="3:8" x14ac:dyDescent="0.35">
      <c r="E133" s="1" t="s">
        <v>405</v>
      </c>
      <c r="H133" s="1" t="s">
        <v>256</v>
      </c>
    </row>
    <row r="134" spans="3:8" x14ac:dyDescent="0.35">
      <c r="E134" t="s">
        <v>363</v>
      </c>
      <c r="H134" t="s">
        <v>408</v>
      </c>
    </row>
    <row r="135" spans="3:8" x14ac:dyDescent="0.35">
      <c r="E135" t="s">
        <v>406</v>
      </c>
    </row>
    <row r="136" spans="3:8" x14ac:dyDescent="0.35">
      <c r="E136" t="s">
        <v>407</v>
      </c>
    </row>
  </sheetData>
  <conditionalFormatting sqref="B54:AA6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8:AA7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6844-24B4-4E1D-81F5-2AD1E5783D00}">
  <dimension ref="A1:R52"/>
  <sheetViews>
    <sheetView tabSelected="1" topLeftCell="A30" zoomScaleNormal="100" workbookViewId="0">
      <pane xSplit="1" topLeftCell="E1" activePane="topRight" state="frozen"/>
      <selection pane="topRight" activeCell="F53" sqref="F53"/>
    </sheetView>
  </sheetViews>
  <sheetFormatPr defaultRowHeight="14.5" x14ac:dyDescent="0.35"/>
  <cols>
    <col min="2" max="2" width="14" customWidth="1"/>
    <col min="3" max="3" width="16.81640625" customWidth="1"/>
    <col min="4" max="4" width="23.7265625" customWidth="1"/>
    <col min="5" max="5" width="18.36328125" customWidth="1"/>
    <col min="6" max="6" width="20" customWidth="1"/>
    <col min="7" max="7" width="18.81640625" customWidth="1"/>
    <col min="8" max="8" width="16.1796875" customWidth="1"/>
    <col min="9" max="9" width="18.36328125" customWidth="1"/>
    <col min="10" max="10" width="13.81640625" customWidth="1"/>
    <col min="11" max="11" width="15" customWidth="1"/>
    <col min="12" max="12" width="14.26953125" customWidth="1"/>
    <col min="13" max="13" width="17.81640625" bestFit="1" customWidth="1"/>
    <col min="14" max="14" width="21.54296875" bestFit="1" customWidth="1"/>
    <col min="15" max="15" width="17.81640625" bestFit="1" customWidth="1"/>
    <col min="16" max="16" width="21.36328125" bestFit="1" customWidth="1"/>
    <col min="17" max="17" width="14" bestFit="1" customWidth="1"/>
    <col min="18" max="18" width="21.36328125" bestFit="1" customWidth="1"/>
    <col min="19" max="19" width="21.6328125" bestFit="1" customWidth="1"/>
    <col min="20" max="20" width="17.7265625" bestFit="1" customWidth="1"/>
    <col min="21" max="21" width="21.453125" bestFit="1" customWidth="1"/>
    <col min="22" max="22" width="14.08984375" bestFit="1" customWidth="1"/>
    <col min="23" max="23" width="17.81640625" bestFit="1" customWidth="1"/>
  </cols>
  <sheetData>
    <row r="1" spans="1:18" ht="15.5" x14ac:dyDescent="0.35">
      <c r="C1" s="67" t="s">
        <v>371</v>
      </c>
    </row>
    <row r="3" spans="1:18" x14ac:dyDescent="0.35">
      <c r="B3" s="76" t="s">
        <v>367</v>
      </c>
      <c r="C3" s="77"/>
      <c r="D3" s="78"/>
      <c r="F3" s="76" t="s">
        <v>373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8"/>
    </row>
    <row r="4" spans="1:18" x14ac:dyDescent="0.35">
      <c r="A4" s="66" t="s">
        <v>1</v>
      </c>
      <c r="B4" s="14" t="s">
        <v>368</v>
      </c>
      <c r="C4" s="14" t="s">
        <v>369</v>
      </c>
      <c r="D4" s="14" t="s">
        <v>370</v>
      </c>
      <c r="E4" s="14" t="s">
        <v>366</v>
      </c>
      <c r="F4" s="14" t="s">
        <v>3</v>
      </c>
      <c r="G4" s="14" t="s">
        <v>4</v>
      </c>
      <c r="H4" s="14" t="s">
        <v>5</v>
      </c>
      <c r="I4" s="14" t="s">
        <v>372</v>
      </c>
      <c r="J4" s="14" t="s">
        <v>7</v>
      </c>
      <c r="K4" s="14" t="s">
        <v>8</v>
      </c>
      <c r="L4" s="14" t="s">
        <v>9</v>
      </c>
      <c r="M4" s="14" t="s">
        <v>10</v>
      </c>
      <c r="N4" s="14" t="s">
        <v>11</v>
      </c>
      <c r="O4" s="14" t="s">
        <v>12</v>
      </c>
      <c r="P4" s="14" t="s">
        <v>13</v>
      </c>
      <c r="Q4" s="14" t="s">
        <v>345</v>
      </c>
      <c r="R4" s="14" t="s">
        <v>15</v>
      </c>
    </row>
    <row r="5" spans="1:18" x14ac:dyDescent="0.35">
      <c r="A5" s="66">
        <v>2018</v>
      </c>
      <c r="B5" s="12">
        <v>4978.7</v>
      </c>
      <c r="C5" s="12">
        <v>4980.8999999999996</v>
      </c>
      <c r="D5" s="12">
        <v>4440.1000000000013</v>
      </c>
      <c r="E5" s="12">
        <v>4932.2</v>
      </c>
      <c r="F5" s="68">
        <v>4930.1000000000013</v>
      </c>
      <c r="G5" s="12">
        <v>5277.9999999999991</v>
      </c>
      <c r="H5" s="12">
        <v>4942.3</v>
      </c>
      <c r="I5" s="12">
        <v>5103.4000000000005</v>
      </c>
      <c r="J5" s="12">
        <v>4344.3999999999996</v>
      </c>
      <c r="K5" s="12">
        <v>5285.4999999999991</v>
      </c>
      <c r="L5" s="12">
        <v>5186.9999999999991</v>
      </c>
      <c r="M5" s="12">
        <v>4358.9000000000005</v>
      </c>
      <c r="N5" s="12">
        <v>4079.1000000000013</v>
      </c>
      <c r="O5" s="12">
        <v>5011.7999999999993</v>
      </c>
      <c r="P5" s="12">
        <v>4692.4000000000015</v>
      </c>
      <c r="Q5" s="12">
        <v>5474.9000000000015</v>
      </c>
      <c r="R5" s="12">
        <v>5003.7000000000007</v>
      </c>
    </row>
    <row r="6" spans="1:18" x14ac:dyDescent="0.35">
      <c r="A6" s="70">
        <v>2019</v>
      </c>
      <c r="B6" s="12">
        <v>4579.5999999999995</v>
      </c>
      <c r="C6" s="12">
        <v>4756.5</v>
      </c>
      <c r="D6" s="12">
        <v>4150.9999999999991</v>
      </c>
      <c r="E6" s="12">
        <v>4848.5</v>
      </c>
      <c r="F6" s="68">
        <v>4623.5999999999995</v>
      </c>
      <c r="G6" s="12">
        <v>5242.0999999999995</v>
      </c>
      <c r="H6" s="12">
        <v>4670.3</v>
      </c>
      <c r="I6" s="12">
        <v>4761.3999999999996</v>
      </c>
      <c r="J6" s="12">
        <v>4043.8999999999996</v>
      </c>
      <c r="K6" s="12">
        <v>4773.5999999999995</v>
      </c>
      <c r="L6" s="12">
        <v>5455.6999999999989</v>
      </c>
      <c r="M6" s="12">
        <v>4239.2</v>
      </c>
      <c r="N6" s="12">
        <v>3684.8999999999992</v>
      </c>
      <c r="O6" s="12">
        <v>4707.0999999999995</v>
      </c>
      <c r="P6" s="12">
        <v>4422.8</v>
      </c>
      <c r="Q6" s="12">
        <v>5154</v>
      </c>
      <c r="R6" s="12">
        <v>4781.2</v>
      </c>
    </row>
    <row r="7" spans="1:18" x14ac:dyDescent="0.35">
      <c r="A7" s="66">
        <v>2020</v>
      </c>
      <c r="B7" s="12">
        <v>4729.8</v>
      </c>
      <c r="C7" s="12">
        <v>4424.2999999999993</v>
      </c>
      <c r="D7" s="12">
        <v>4088.4999999999995</v>
      </c>
      <c r="E7" s="12">
        <v>5064.6000000000004</v>
      </c>
      <c r="F7" s="68">
        <v>4873.9999999999991</v>
      </c>
      <c r="G7" s="12">
        <v>5525.4</v>
      </c>
      <c r="H7" s="12">
        <v>5171.7000000000007</v>
      </c>
      <c r="I7" s="12">
        <v>5048.9000000000005</v>
      </c>
      <c r="J7" s="12">
        <v>4496.7</v>
      </c>
      <c r="K7" s="12">
        <v>4865.3999999999987</v>
      </c>
      <c r="L7" s="12">
        <v>6193.2999999999993</v>
      </c>
      <c r="M7" s="12">
        <v>4931.0000000000009</v>
      </c>
      <c r="N7" s="12">
        <v>3813.6</v>
      </c>
      <c r="O7" s="12">
        <v>5209.9000000000005</v>
      </c>
      <c r="P7" s="12">
        <v>4627.7999999999993</v>
      </c>
      <c r="Q7" s="12">
        <v>4854.4000000000015</v>
      </c>
      <c r="R7" s="12">
        <v>5166.7</v>
      </c>
    </row>
    <row r="8" spans="1:18" x14ac:dyDescent="0.35">
      <c r="A8" s="66">
        <v>2021</v>
      </c>
      <c r="B8" s="12">
        <v>5713.5</v>
      </c>
      <c r="C8" s="12">
        <v>5580</v>
      </c>
      <c r="D8" s="12">
        <v>5425.1999999999989</v>
      </c>
      <c r="E8" s="12">
        <v>5944.8</v>
      </c>
      <c r="F8" s="68">
        <v>5281.4999999999982</v>
      </c>
      <c r="G8" s="12">
        <v>7189.3</v>
      </c>
      <c r="H8" s="12">
        <v>6233</v>
      </c>
      <c r="I8" s="12">
        <v>5652.6999999999989</v>
      </c>
      <c r="J8" s="12">
        <v>6337.3000000000011</v>
      </c>
      <c r="K8" s="12">
        <v>5693.3</v>
      </c>
      <c r="L8" s="12">
        <v>6167.5999999999995</v>
      </c>
      <c r="M8" s="12">
        <v>5880.2</v>
      </c>
      <c r="N8" s="12">
        <v>4209.5999999999995</v>
      </c>
      <c r="O8" s="12">
        <v>6009.6</v>
      </c>
      <c r="P8" s="12">
        <v>5729.0999999999995</v>
      </c>
      <c r="Q8" s="12">
        <v>6180.5000000000009</v>
      </c>
      <c r="R8" s="12">
        <v>5878.1999999999989</v>
      </c>
    </row>
    <row r="9" spans="1:18" x14ac:dyDescent="0.35">
      <c r="A9" s="66">
        <v>2022</v>
      </c>
      <c r="B9" s="12">
        <v>6298.9000000000005</v>
      </c>
      <c r="C9" s="12">
        <v>5996.3999999999987</v>
      </c>
      <c r="D9" s="12">
        <v>5804.6999999999989</v>
      </c>
      <c r="E9" s="12">
        <v>6312.7</v>
      </c>
      <c r="F9" s="68">
        <v>5697.9999999999991</v>
      </c>
      <c r="G9" s="12">
        <v>7571.6999999999971</v>
      </c>
      <c r="H9" s="12">
        <v>6235.5999999999985</v>
      </c>
      <c r="I9" s="12">
        <v>5998.9</v>
      </c>
      <c r="J9" s="12">
        <v>6865.4</v>
      </c>
      <c r="K9" s="12">
        <v>5925.4</v>
      </c>
      <c r="L9" s="12">
        <v>6564.9000000000005</v>
      </c>
      <c r="M9" s="12">
        <v>5989.4</v>
      </c>
      <c r="N9" s="12">
        <v>4342.3</v>
      </c>
      <c r="O9" s="12">
        <v>6777.0000000000018</v>
      </c>
      <c r="P9" s="12">
        <v>6011.8</v>
      </c>
      <c r="Q9" s="12">
        <v>6630.9</v>
      </c>
      <c r="R9" s="12">
        <v>6267.7000000000016</v>
      </c>
    </row>
    <row r="10" spans="1:18" x14ac:dyDescent="0.35">
      <c r="A10" s="66">
        <v>2023</v>
      </c>
      <c r="B10" s="12">
        <v>2731.7000000000003</v>
      </c>
      <c r="C10" s="12">
        <v>2610.5</v>
      </c>
      <c r="D10" s="12">
        <v>2466.2000000000003</v>
      </c>
      <c r="E10" s="12">
        <v>2758.5</v>
      </c>
      <c r="F10" s="68">
        <v>2611.2999999999997</v>
      </c>
      <c r="G10" s="12">
        <v>3159.5000000000005</v>
      </c>
      <c r="H10" s="12">
        <v>2667.8</v>
      </c>
      <c r="I10" s="12">
        <v>2662.4</v>
      </c>
      <c r="J10" s="12">
        <v>2657.2000000000003</v>
      </c>
      <c r="K10" s="12">
        <v>2538.8999999999996</v>
      </c>
      <c r="L10" s="12">
        <v>2383.9000000000005</v>
      </c>
      <c r="M10" s="12">
        <v>2588.5</v>
      </c>
      <c r="N10" s="12">
        <v>1819.7</v>
      </c>
      <c r="O10" s="12">
        <v>3163.5000000000005</v>
      </c>
      <c r="P10" s="12">
        <v>2576.1999999999998</v>
      </c>
      <c r="Q10" s="12">
        <v>2896.9999999999995</v>
      </c>
      <c r="R10" s="12">
        <v>2670.7999999999997</v>
      </c>
    </row>
    <row r="11" spans="1:18" x14ac:dyDescent="0.35">
      <c r="A11" s="66" t="s">
        <v>245</v>
      </c>
      <c r="B11" s="16">
        <v>50372.200000000004</v>
      </c>
      <c r="C11" s="16">
        <v>50027.4</v>
      </c>
      <c r="D11" s="16">
        <v>46544.399999999994</v>
      </c>
      <c r="E11" s="16">
        <v>51112.7</v>
      </c>
      <c r="F11" s="16">
        <v>50437.1</v>
      </c>
      <c r="G11" s="16">
        <v>57192.9</v>
      </c>
      <c r="H11" s="16">
        <v>51954.299999999996</v>
      </c>
      <c r="I11" s="16">
        <v>51780</v>
      </c>
      <c r="J11" s="16">
        <v>48754.6</v>
      </c>
      <c r="K11" s="16">
        <v>51970.30000000001</v>
      </c>
      <c r="L11" s="16">
        <v>57472.499999999993</v>
      </c>
      <c r="M11" s="16">
        <v>52188</v>
      </c>
      <c r="N11" s="16">
        <v>40931.299999999996</v>
      </c>
      <c r="O11" s="16">
        <v>53328.7</v>
      </c>
      <c r="P11" s="16">
        <v>49480.3</v>
      </c>
      <c r="Q11" s="16">
        <v>54565.900000000009</v>
      </c>
      <c r="R11" s="16">
        <v>52586.200000000004</v>
      </c>
    </row>
    <row r="12" spans="1:18" x14ac:dyDescent="0.35">
      <c r="A12" s="1"/>
    </row>
    <row r="14" spans="1:18" x14ac:dyDescent="0.35">
      <c r="B14" s="76" t="s">
        <v>367</v>
      </c>
      <c r="C14" s="77"/>
      <c r="D14" s="78"/>
      <c r="F14" s="76" t="s">
        <v>373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8"/>
    </row>
    <row r="15" spans="1:18" x14ac:dyDescent="0.35">
      <c r="A15" s="66" t="s">
        <v>1</v>
      </c>
      <c r="B15" s="14" t="s">
        <v>368</v>
      </c>
      <c r="C15" s="14" t="s">
        <v>369</v>
      </c>
      <c r="D15" s="14" t="s">
        <v>370</v>
      </c>
      <c r="E15" s="14" t="s">
        <v>366</v>
      </c>
      <c r="F15" s="14" t="s">
        <v>3</v>
      </c>
      <c r="G15" s="14" t="s">
        <v>4</v>
      </c>
      <c r="H15" s="14" t="s">
        <v>5</v>
      </c>
      <c r="I15" s="14" t="s">
        <v>372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345</v>
      </c>
      <c r="R15" s="14" t="s">
        <v>15</v>
      </c>
    </row>
    <row r="16" spans="1:18" x14ac:dyDescent="0.35">
      <c r="A16" s="66">
        <v>2018</v>
      </c>
      <c r="B16" s="9">
        <v>9.8838248081282915E-2</v>
      </c>
      <c r="C16" s="9">
        <v>9.9563439235299048E-2</v>
      </c>
      <c r="D16" s="9">
        <v>9.5394934728989994E-2</v>
      </c>
      <c r="E16" s="9">
        <v>9.6496565432857201E-2</v>
      </c>
      <c r="F16" s="9">
        <v>9.7747491429919675E-2</v>
      </c>
      <c r="G16" s="9">
        <v>9.2284182127501821E-2</v>
      </c>
      <c r="H16" s="9">
        <v>9.5127833499825815E-2</v>
      </c>
      <c r="I16" s="9">
        <v>9.8559289300888378E-2</v>
      </c>
      <c r="J16" s="9">
        <v>8.910748934459517E-2</v>
      </c>
      <c r="K16" s="9">
        <v>0.10170231843957026</v>
      </c>
      <c r="L16" s="9">
        <v>9.0251859585018912E-2</v>
      </c>
      <c r="M16" s="9">
        <v>8.3523032114662388E-2</v>
      </c>
      <c r="N16" s="9">
        <v>9.9657230530181107E-2</v>
      </c>
      <c r="O16" s="9">
        <v>9.3979414461631341E-2</v>
      </c>
      <c r="P16" s="9">
        <v>9.4833701493321612E-2</v>
      </c>
      <c r="Q16" s="9">
        <v>0.10033555755517641</v>
      </c>
      <c r="R16" s="9">
        <v>9.5152340347847919E-2</v>
      </c>
    </row>
    <row r="17" spans="1:18" x14ac:dyDescent="0.35">
      <c r="A17" s="70">
        <v>2019</v>
      </c>
      <c r="B17" s="9">
        <v>9.0915227049840966E-2</v>
      </c>
      <c r="C17" s="9">
        <v>9.5077897312272869E-2</v>
      </c>
      <c r="D17" s="9">
        <v>8.9183661192323876E-2</v>
      </c>
      <c r="E17" s="9">
        <v>9.4859007643892809E-2</v>
      </c>
      <c r="F17" s="9">
        <v>9.1670615479478398E-2</v>
      </c>
      <c r="G17" s="9">
        <v>9.1656481836032089E-2</v>
      </c>
      <c r="H17" s="9">
        <v>8.9892463183990551E-2</v>
      </c>
      <c r="I17" s="9">
        <v>9.1954422556971796E-2</v>
      </c>
      <c r="J17" s="9">
        <v>8.2943968364010773E-2</v>
      </c>
      <c r="K17" s="9">
        <v>9.1852461886885367E-2</v>
      </c>
      <c r="L17" s="9">
        <v>9.4927139066510069E-2</v>
      </c>
      <c r="M17" s="9">
        <v>8.1229401394956685E-2</v>
      </c>
      <c r="N17" s="9">
        <v>9.0026458969053008E-2</v>
      </c>
      <c r="O17" s="9">
        <v>8.8265793090774758E-2</v>
      </c>
      <c r="P17" s="9">
        <v>8.9385068400959569E-2</v>
      </c>
      <c r="Q17" s="9">
        <v>9.4454595269206576E-2</v>
      </c>
      <c r="R17" s="9">
        <v>9.0921192251959632E-2</v>
      </c>
    </row>
    <row r="18" spans="1:18" x14ac:dyDescent="0.35">
      <c r="A18" s="66">
        <v>2020</v>
      </c>
      <c r="B18" s="9">
        <v>9.3897030504921361E-2</v>
      </c>
      <c r="C18" s="9">
        <v>8.8437536230145858E-2</v>
      </c>
      <c r="D18" s="9">
        <v>8.7840857331923927E-2</v>
      </c>
      <c r="E18" s="9">
        <v>9.9086919689235761E-2</v>
      </c>
      <c r="F18" s="9">
        <v>9.6635214950899218E-2</v>
      </c>
      <c r="G18" s="9">
        <v>9.6609893885429829E-2</v>
      </c>
      <c r="H18" s="9">
        <v>9.9543252435313367E-2</v>
      </c>
      <c r="I18" s="9">
        <v>9.7506759366550802E-2</v>
      </c>
      <c r="J18" s="9">
        <v>9.2231297149397179E-2</v>
      </c>
      <c r="K18" s="9">
        <v>9.361885538471007E-2</v>
      </c>
      <c r="L18" s="9">
        <v>0.10776110313628257</v>
      </c>
      <c r="M18" s="9">
        <v>9.4485322296313345E-2</v>
      </c>
      <c r="N18" s="9">
        <v>9.3170751967320858E-2</v>
      </c>
      <c r="O18" s="9">
        <v>9.7694112175995301E-2</v>
      </c>
      <c r="P18" s="9">
        <v>9.3528131397748168E-2</v>
      </c>
      <c r="Q18" s="9">
        <v>8.8963986665664838E-2</v>
      </c>
      <c r="R18" s="9">
        <v>9.8252012885509873E-2</v>
      </c>
    </row>
    <row r="19" spans="1:18" x14ac:dyDescent="0.35">
      <c r="A19" s="66">
        <v>2021</v>
      </c>
      <c r="B19" s="9">
        <v>0.11342565939148974</v>
      </c>
      <c r="C19" s="9">
        <v>0.11153887669557082</v>
      </c>
      <c r="D19" s="9">
        <v>0.11655967205506999</v>
      </c>
      <c r="E19" s="9">
        <v>0.11630768869576447</v>
      </c>
      <c r="F19" s="9">
        <v>0.10471458509708129</v>
      </c>
      <c r="G19" s="9">
        <v>0.12570266589034654</v>
      </c>
      <c r="H19" s="9">
        <v>0.11997082050956322</v>
      </c>
      <c r="I19" s="9">
        <v>0.10916763229045962</v>
      </c>
      <c r="J19" s="9">
        <v>0.12998363231366888</v>
      </c>
      <c r="K19" s="9">
        <v>0.10954910785583302</v>
      </c>
      <c r="L19" s="9">
        <v>0.10731393275044587</v>
      </c>
      <c r="M19" s="9">
        <v>0.11267341151222503</v>
      </c>
      <c r="N19" s="9">
        <v>0.10284549965429879</v>
      </c>
      <c r="O19" s="9">
        <v>0.11268978992549979</v>
      </c>
      <c r="P19" s="9">
        <v>0.11578547421903261</v>
      </c>
      <c r="Q19" s="9">
        <v>0.11326671052800376</v>
      </c>
      <c r="R19" s="9">
        <v>0.11178217859438405</v>
      </c>
    </row>
    <row r="20" spans="1:18" x14ac:dyDescent="0.35">
      <c r="A20" s="66">
        <v>2022</v>
      </c>
      <c r="B20" s="9">
        <v>0.12504714902267522</v>
      </c>
      <c r="C20" s="9">
        <v>0.11986231545113275</v>
      </c>
      <c r="D20" s="9">
        <v>0.12471317709541856</v>
      </c>
      <c r="E20" s="9">
        <v>0.12350550841571664</v>
      </c>
      <c r="F20" s="9">
        <v>0.11297239532011157</v>
      </c>
      <c r="G20" s="9">
        <v>0.13238881049920526</v>
      </c>
      <c r="H20" s="9">
        <v>0.12002086449052339</v>
      </c>
      <c r="I20" s="9">
        <v>0.1158536114329857</v>
      </c>
      <c r="J20" s="9">
        <v>0.14081543074909855</v>
      </c>
      <c r="K20" s="9">
        <v>0.11401512017440728</v>
      </c>
      <c r="L20" s="9">
        <v>0.11422680412371136</v>
      </c>
      <c r="M20" s="9">
        <v>0.11476584655476355</v>
      </c>
      <c r="N20" s="9">
        <v>0.10608751737667751</v>
      </c>
      <c r="O20" s="9">
        <v>0.12707979005676123</v>
      </c>
      <c r="P20" s="9">
        <v>0.12149885914192113</v>
      </c>
      <c r="Q20" s="9">
        <v>0.12152094989728014</v>
      </c>
      <c r="R20" s="9">
        <v>0.11918906481168065</v>
      </c>
    </row>
    <row r="21" spans="1:18" x14ac:dyDescent="0.35">
      <c r="A21" s="66">
        <v>2023</v>
      </c>
      <c r="B21" s="9">
        <v>5.4230309575519831E-2</v>
      </c>
      <c r="C21" s="9">
        <v>5.2181404590284523E-2</v>
      </c>
      <c r="D21" s="9">
        <v>5.2985966088294201E-2</v>
      </c>
      <c r="E21" s="9">
        <v>5.3968974442751019E-2</v>
      </c>
      <c r="F21" s="9">
        <v>5.1773396963742953E-2</v>
      </c>
      <c r="G21" s="9">
        <v>5.5242871055673E-2</v>
      </c>
      <c r="H21" s="9">
        <v>5.1348974002151902E-2</v>
      </c>
      <c r="I21" s="9">
        <v>5.1417535728080339E-2</v>
      </c>
      <c r="J21" s="9">
        <v>5.4501523958764925E-2</v>
      </c>
      <c r="K21" s="9">
        <v>4.8852902523171871E-2</v>
      </c>
      <c r="L21" s="9">
        <v>4.1478968202183671E-2</v>
      </c>
      <c r="M21" s="9">
        <v>4.9599524794972025E-2</v>
      </c>
      <c r="N21" s="9">
        <v>4.445742011614584E-2</v>
      </c>
      <c r="O21" s="9">
        <v>5.9320778492631558E-2</v>
      </c>
      <c r="P21" s="9">
        <v>5.2065165328423625E-2</v>
      </c>
      <c r="Q21" s="9">
        <v>5.3091766103005707E-2</v>
      </c>
      <c r="R21" s="9">
        <v>5.0788990267408553E-2</v>
      </c>
    </row>
    <row r="23" spans="1:18" x14ac:dyDescent="0.35">
      <c r="A23" s="21" t="s">
        <v>184</v>
      </c>
      <c r="B23" s="1" t="s">
        <v>374</v>
      </c>
      <c r="C23" s="1"/>
      <c r="D23" s="1"/>
      <c r="E23" s="1"/>
    </row>
    <row r="24" spans="1:18" x14ac:dyDescent="0.35">
      <c r="B24" s="1" t="s">
        <v>375</v>
      </c>
      <c r="C24" s="1"/>
      <c r="D24" s="1"/>
      <c r="E24" s="1"/>
    </row>
    <row r="25" spans="1:18" x14ac:dyDescent="0.35">
      <c r="B25" s="1" t="s">
        <v>376</v>
      </c>
      <c r="C25" s="1"/>
      <c r="D25" s="1"/>
      <c r="E25" s="1"/>
    </row>
    <row r="26" spans="1:18" x14ac:dyDescent="0.35">
      <c r="B26" s="1" t="s">
        <v>377</v>
      </c>
      <c r="C26" s="1"/>
      <c r="D26" s="1"/>
      <c r="E26" s="1"/>
    </row>
    <row r="27" spans="1:18" x14ac:dyDescent="0.35">
      <c r="B27" s="1" t="s">
        <v>378</v>
      </c>
      <c r="C27" s="1"/>
      <c r="D27" s="1"/>
      <c r="E27" s="1"/>
    </row>
    <row r="28" spans="1:18" x14ac:dyDescent="0.35">
      <c r="B28" s="1" t="s">
        <v>379</v>
      </c>
      <c r="C28" s="1"/>
      <c r="D28" s="1"/>
      <c r="E28" s="1"/>
    </row>
    <row r="29" spans="1:18" x14ac:dyDescent="0.35">
      <c r="B29" s="1" t="s">
        <v>380</v>
      </c>
      <c r="C29" s="1"/>
      <c r="D29" s="1"/>
      <c r="E29" s="1"/>
    </row>
    <row r="30" spans="1:18" x14ac:dyDescent="0.35">
      <c r="B30" s="1" t="s">
        <v>381</v>
      </c>
      <c r="C30" s="1"/>
      <c r="D30" s="1"/>
      <c r="E30" s="1"/>
    </row>
    <row r="32" spans="1:18" x14ac:dyDescent="0.35">
      <c r="B32" s="43" t="s">
        <v>1</v>
      </c>
      <c r="C32" s="8" t="s">
        <v>367</v>
      </c>
      <c r="D32" s="8" t="s">
        <v>366</v>
      </c>
      <c r="E32" s="8" t="s">
        <v>410</v>
      </c>
    </row>
    <row r="33" spans="2:6" x14ac:dyDescent="0.35">
      <c r="B33" s="66">
        <v>2018</v>
      </c>
      <c r="C33" s="93">
        <f>SUM(B5:D5)</f>
        <v>14399.7</v>
      </c>
      <c r="D33" s="69">
        <v>4932.2</v>
      </c>
      <c r="E33" s="93">
        <f>SUM(F5:R5)</f>
        <v>63691.5</v>
      </c>
    </row>
    <row r="34" spans="2:6" x14ac:dyDescent="0.35">
      <c r="B34" s="66">
        <v>2019</v>
      </c>
      <c r="C34" s="93">
        <f>SUM(B6:D6)</f>
        <v>13487.099999999999</v>
      </c>
      <c r="D34" s="69">
        <v>4848.5</v>
      </c>
      <c r="E34" s="93">
        <f>SUM(F6:R6)</f>
        <v>60559.799999999996</v>
      </c>
    </row>
    <row r="35" spans="2:6" x14ac:dyDescent="0.35">
      <c r="B35" s="66">
        <v>2020</v>
      </c>
      <c r="C35" s="93">
        <f>SUM(B7:D7)</f>
        <v>13242.599999999999</v>
      </c>
      <c r="D35" s="69">
        <v>5064.6000000000004</v>
      </c>
      <c r="E35" s="93">
        <f>SUM(F7:R7)</f>
        <v>64778.799999999996</v>
      </c>
    </row>
    <row r="36" spans="2:6" x14ac:dyDescent="0.35">
      <c r="B36" s="66">
        <v>2021</v>
      </c>
      <c r="C36" s="93">
        <f>SUM(B8:D8)</f>
        <v>16718.699999999997</v>
      </c>
      <c r="D36" s="69">
        <v>5944.8</v>
      </c>
      <c r="E36" s="93">
        <f>SUM(F8:R8)</f>
        <v>76441.899999999994</v>
      </c>
    </row>
    <row r="37" spans="2:6" x14ac:dyDescent="0.35">
      <c r="B37" s="66">
        <v>2022</v>
      </c>
      <c r="C37" s="93">
        <f>SUM(B9:D9)</f>
        <v>18100</v>
      </c>
      <c r="D37" s="69">
        <v>6312.7</v>
      </c>
      <c r="E37" s="93">
        <f>SUM(F9:R9)</f>
        <v>80879</v>
      </c>
    </row>
    <row r="38" spans="2:6" x14ac:dyDescent="0.35">
      <c r="B38" s="66">
        <v>2023</v>
      </c>
      <c r="C38" s="93">
        <f>SUM(B10:D10)</f>
        <v>7808.4000000000015</v>
      </c>
      <c r="D38" s="69">
        <v>2758.5</v>
      </c>
      <c r="E38" s="93">
        <f>SUM(F10:R10)</f>
        <v>34396.700000000004</v>
      </c>
    </row>
    <row r="39" spans="2:6" x14ac:dyDescent="0.35">
      <c r="B39" s="94" t="s">
        <v>245</v>
      </c>
      <c r="C39" s="16">
        <f>SUM(C33:C38)</f>
        <v>83756.5</v>
      </c>
      <c r="D39" s="16">
        <f t="shared" ref="D39:E39" si="0">SUM(D33:D38)</f>
        <v>29861.300000000003</v>
      </c>
      <c r="E39" s="16">
        <f t="shared" si="0"/>
        <v>380747.7</v>
      </c>
    </row>
    <row r="41" spans="2:6" x14ac:dyDescent="0.35">
      <c r="B41" s="43" t="s">
        <v>1</v>
      </c>
      <c r="C41" s="8" t="s">
        <v>367</v>
      </c>
      <c r="D41" s="8" t="s">
        <v>366</v>
      </c>
      <c r="E41" s="8" t="s">
        <v>410</v>
      </c>
    </row>
    <row r="42" spans="2:6" x14ac:dyDescent="0.35">
      <c r="B42" s="66">
        <v>2018</v>
      </c>
      <c r="C42" s="85">
        <f>C33/$C$39</f>
        <v>0.17192337311134062</v>
      </c>
      <c r="D42" s="85">
        <f>D33/D$39</f>
        <v>0.16517030403900698</v>
      </c>
      <c r="E42" s="85">
        <f>E33/E$39</f>
        <v>0.1672800649879172</v>
      </c>
    </row>
    <row r="43" spans="2:6" x14ac:dyDescent="0.35">
      <c r="B43" s="66">
        <v>2019</v>
      </c>
      <c r="C43" s="85">
        <f>C34/$C$39</f>
        <v>0.1610275023431017</v>
      </c>
      <c r="D43" s="85">
        <f>D34/D$39</f>
        <v>0.16236734502516634</v>
      </c>
      <c r="E43" s="85">
        <f>E34/E$39</f>
        <v>0.15905493322743641</v>
      </c>
    </row>
    <row r="44" spans="2:6" x14ac:dyDescent="0.35">
      <c r="B44" s="66">
        <v>2020</v>
      </c>
      <c r="C44" s="85">
        <f>C35/$C$39</f>
        <v>0.15810832592097329</v>
      </c>
      <c r="D44" s="85">
        <f>D35/D$39</f>
        <v>0.16960413645755543</v>
      </c>
      <c r="E44" s="85">
        <f>E35/E$39</f>
        <v>0.17013576181812784</v>
      </c>
    </row>
    <row r="45" spans="2:6" x14ac:dyDescent="0.35">
      <c r="B45" s="66">
        <v>2021</v>
      </c>
      <c r="C45" s="85">
        <f>C36/$C$39</f>
        <v>0.1996107764770495</v>
      </c>
      <c r="D45" s="85">
        <f>D36/D$39</f>
        <v>0.19908041511923458</v>
      </c>
      <c r="E45" s="85">
        <f>E36/E$39</f>
        <v>0.20076785756026888</v>
      </c>
    </row>
    <row r="46" spans="2:6" x14ac:dyDescent="0.35">
      <c r="B46" s="66">
        <v>2022</v>
      </c>
      <c r="C46" s="85">
        <f>C37/$C$39</f>
        <v>0.21610263084059148</v>
      </c>
      <c r="D46" s="85">
        <f>D37/D$39</f>
        <v>0.21140070927923429</v>
      </c>
      <c r="E46" s="85">
        <f>E37/E$39</f>
        <v>0.21242150642013069</v>
      </c>
    </row>
    <row r="47" spans="2:6" x14ac:dyDescent="0.35">
      <c r="B47" s="66">
        <v>2023</v>
      </c>
      <c r="C47" s="85">
        <f>C38/$C$39</f>
        <v>9.3227391306943352E-2</v>
      </c>
      <c r="D47" s="85">
        <f>D38/D$39</f>
        <v>9.2377090079802271E-2</v>
      </c>
      <c r="E47" s="85">
        <f>E38/E$39</f>
        <v>9.0339875986118895E-2</v>
      </c>
    </row>
    <row r="48" spans="2:6" x14ac:dyDescent="0.35">
      <c r="F48" s="1" t="s">
        <v>382</v>
      </c>
    </row>
    <row r="49" spans="6:8" x14ac:dyDescent="0.35">
      <c r="F49" s="1" t="s">
        <v>383</v>
      </c>
      <c r="G49" s="1"/>
      <c r="H49" s="1"/>
    </row>
    <row r="50" spans="6:8" x14ac:dyDescent="0.35">
      <c r="F50" s="1" t="s">
        <v>384</v>
      </c>
      <c r="G50" s="1"/>
      <c r="H50" s="1"/>
    </row>
    <row r="51" spans="6:8" x14ac:dyDescent="0.35">
      <c r="F51" s="1" t="s">
        <v>385</v>
      </c>
      <c r="G51" s="1"/>
      <c r="H51" s="1"/>
    </row>
    <row r="52" spans="6:8" x14ac:dyDescent="0.35">
      <c r="F52" s="87" t="s">
        <v>415</v>
      </c>
    </row>
  </sheetData>
  <mergeCells count="4">
    <mergeCell ref="B14:D14"/>
    <mergeCell ref="F14:R14"/>
    <mergeCell ref="B3:D3"/>
    <mergeCell ref="F3:R3"/>
  </mergeCells>
  <conditionalFormatting sqref="B5:F10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{8C6E2632-DA8C-4DFA-9B4D-5DB24B268A66}</x14:id>
        </ext>
      </extLst>
    </cfRule>
  </conditionalFormatting>
  <conditionalFormatting sqref="G5:R10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{774EF9D7-8A1A-4F9A-8497-7DF83FA79CE3}</x14:id>
        </ext>
      </extLst>
    </cfRule>
  </conditionalFormatting>
  <conditionalFormatting sqref="B16:R2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{D7663085-ABE1-4BCB-AA6A-7019BE3CCC0E}</x14:id>
        </ext>
      </extLst>
    </cfRule>
  </conditionalFormatting>
  <conditionalFormatting sqref="G16:R2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{2DA9F71F-02E7-4BF5-AA0A-2B091EC9017D}</x14:id>
        </ext>
      </extLst>
    </cfRule>
  </conditionalFormatting>
  <pageMargins left="0.7" right="0.7" top="0.75" bottom="0.75" header="0.3" footer="0.3"/>
  <ignoredErrors>
    <ignoredError sqref="C33:C38 E33:E38" formulaRange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E2632-DA8C-4DFA-9B4D-5DB24B268A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B5:F10</xm:sqref>
        </x14:conditionalFormatting>
        <x14:conditionalFormatting xmlns:xm="http://schemas.microsoft.com/office/excel/2006/main">
          <x14:cfRule type="dataBar" id="{774EF9D7-8A1A-4F9A-8497-7DF83FA79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G5:R10</xm:sqref>
        </x14:conditionalFormatting>
        <x14:conditionalFormatting xmlns:xm="http://schemas.microsoft.com/office/excel/2006/main">
          <x14:cfRule type="dataBar" id="{D7663085-ABE1-4BCB-AA6A-7019BE3CCC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B16:R21</xm:sqref>
        </x14:conditionalFormatting>
        <x14:conditionalFormatting xmlns:xm="http://schemas.microsoft.com/office/excel/2006/main">
          <x14:cfRule type="dataBar" id="{2DA9F71F-02E7-4BF5-AA0A-2B091EC901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G16:R21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6347-CF97-4DD0-A730-0DAB543EA2C7}">
  <dimension ref="A1:N66"/>
  <sheetViews>
    <sheetView workbookViewId="0">
      <pane ySplit="1" topLeftCell="A31" activePane="bottomLeft" state="frozen"/>
      <selection pane="bottomLeft" activeCell="C49" sqref="C49:E60"/>
    </sheetView>
  </sheetViews>
  <sheetFormatPr defaultRowHeight="14.5" x14ac:dyDescent="0.35"/>
  <cols>
    <col min="1" max="1" width="10.6328125" bestFit="1" customWidth="1"/>
    <col min="2" max="2" width="19.26953125" bestFit="1" customWidth="1"/>
    <col min="3" max="3" width="13.08984375" bestFit="1" customWidth="1"/>
    <col min="4" max="4" width="10.6328125" bestFit="1" customWidth="1"/>
    <col min="5" max="5" width="18.453125" bestFit="1" customWidth="1"/>
    <col min="6" max="6" width="11.81640625" bestFit="1" customWidth="1"/>
    <col min="7" max="7" width="7.1796875" bestFit="1" customWidth="1"/>
    <col min="8" max="8" width="10.54296875" bestFit="1" customWidth="1"/>
    <col min="9" max="9" width="18.36328125" bestFit="1" customWidth="1"/>
    <col min="10" max="10" width="22.1796875" bestFit="1" customWidth="1"/>
    <col min="11" max="11" width="7.1796875" bestFit="1" customWidth="1"/>
    <col min="12" max="12" width="22" bestFit="1" customWidth="1"/>
    <col min="13" max="13" width="31.90625" bestFit="1" customWidth="1"/>
    <col min="14" max="14" width="18.36328125" bestFit="1" customWidth="1"/>
  </cols>
  <sheetData>
    <row r="1" spans="1:14" x14ac:dyDescent="0.35">
      <c r="A1" s="7" t="s">
        <v>2</v>
      </c>
      <c r="B1" s="7" t="s">
        <v>217</v>
      </c>
      <c r="C1" s="7" t="s">
        <v>218</v>
      </c>
      <c r="D1" s="7" t="s">
        <v>219</v>
      </c>
      <c r="E1" s="7" t="s">
        <v>220</v>
      </c>
      <c r="F1" s="7" t="s">
        <v>221</v>
      </c>
      <c r="G1" s="7" t="s">
        <v>222</v>
      </c>
      <c r="H1" s="7" t="s">
        <v>223</v>
      </c>
      <c r="I1" s="7" t="s">
        <v>224</v>
      </c>
      <c r="J1" s="7" t="s">
        <v>225</v>
      </c>
      <c r="K1" s="7" t="s">
        <v>226</v>
      </c>
      <c r="L1" s="7" t="s">
        <v>227</v>
      </c>
      <c r="M1" s="7" t="s">
        <v>228</v>
      </c>
      <c r="N1" s="7" t="s">
        <v>229</v>
      </c>
    </row>
    <row r="2" spans="1:14" x14ac:dyDescent="0.35">
      <c r="A2" s="8" t="s">
        <v>31</v>
      </c>
      <c r="B2" s="12">
        <v>4492.5</v>
      </c>
      <c r="C2" s="13">
        <v>5063.4000000000005</v>
      </c>
      <c r="D2" s="12">
        <v>4828.7</v>
      </c>
      <c r="E2" s="12">
        <v>4591.5</v>
      </c>
      <c r="F2" s="13">
        <v>4324.5</v>
      </c>
      <c r="G2" s="12">
        <v>4448.2999999999993</v>
      </c>
      <c r="H2" s="12">
        <v>4897.2999999999993</v>
      </c>
      <c r="I2" s="12">
        <v>4642.5</v>
      </c>
      <c r="J2" s="12">
        <v>3647.7000000000007</v>
      </c>
      <c r="K2" s="12">
        <v>4743.6000000000004</v>
      </c>
      <c r="L2" s="12">
        <v>4397.5</v>
      </c>
      <c r="M2" s="12">
        <v>4881.5</v>
      </c>
      <c r="N2" s="12">
        <v>4632.2</v>
      </c>
    </row>
    <row r="3" spans="1:14" x14ac:dyDescent="0.35">
      <c r="A3" s="8" t="s">
        <v>36</v>
      </c>
      <c r="B3" s="12">
        <v>4508.3</v>
      </c>
      <c r="C3" s="13">
        <v>5065.2</v>
      </c>
      <c r="D3" s="12">
        <v>4708.4999999999991</v>
      </c>
      <c r="E3" s="12">
        <v>4613.2999999999984</v>
      </c>
      <c r="F3" s="13">
        <v>4330.1000000000004</v>
      </c>
      <c r="G3" s="12">
        <v>4498.3000000000011</v>
      </c>
      <c r="H3" s="12">
        <v>4600.5999999999985</v>
      </c>
      <c r="I3" s="12">
        <v>4605.4000000000005</v>
      </c>
      <c r="J3" s="12">
        <v>3630.7000000000003</v>
      </c>
      <c r="K3" s="12">
        <v>4762.7</v>
      </c>
      <c r="L3" s="12">
        <v>4419.7</v>
      </c>
      <c r="M3" s="12">
        <v>4908.2000000000007</v>
      </c>
      <c r="N3" s="12">
        <v>4605.2999999999993</v>
      </c>
    </row>
    <row r="4" spans="1:14" x14ac:dyDescent="0.35">
      <c r="A4" s="8" t="s">
        <v>38</v>
      </c>
      <c r="B4" s="12">
        <v>4518.4999999999991</v>
      </c>
      <c r="C4" s="13">
        <v>5117.1999999999989</v>
      </c>
      <c r="D4" s="12">
        <v>4607.5999999999995</v>
      </c>
      <c r="E4" s="12">
        <v>4628.2</v>
      </c>
      <c r="F4" s="13">
        <v>4371.5</v>
      </c>
      <c r="G4" s="12">
        <v>4568.5000000000009</v>
      </c>
      <c r="H4" s="12">
        <v>4511</v>
      </c>
      <c r="I4" s="12">
        <v>4578.3</v>
      </c>
      <c r="J4" s="12">
        <v>3628.4</v>
      </c>
      <c r="K4" s="12">
        <v>4775.2</v>
      </c>
      <c r="L4" s="12">
        <v>4430.9999999999991</v>
      </c>
      <c r="M4" s="12">
        <v>4928.4000000000005</v>
      </c>
      <c r="N4" s="12">
        <v>4611.2</v>
      </c>
    </row>
    <row r="5" spans="1:14" x14ac:dyDescent="0.35">
      <c r="A5" s="8" t="s">
        <v>39</v>
      </c>
      <c r="B5" s="12">
        <v>4121.2000000000007</v>
      </c>
      <c r="C5" s="12">
        <v>4201.0000000000009</v>
      </c>
      <c r="D5" s="12">
        <v>4097.8000000000011</v>
      </c>
      <c r="E5" s="12">
        <v>4235.7</v>
      </c>
      <c r="F5" s="13">
        <v>4039.5999999999995</v>
      </c>
      <c r="G5" s="12">
        <v>4377</v>
      </c>
      <c r="H5" s="12">
        <v>4181.7999999999993</v>
      </c>
      <c r="I5" s="12">
        <v>4270.0999999999995</v>
      </c>
      <c r="J5" s="12">
        <v>3340.1</v>
      </c>
      <c r="K5" s="12">
        <v>4392</v>
      </c>
      <c r="L5" s="12">
        <v>4048.9</v>
      </c>
      <c r="M5" s="12">
        <v>4002.6000000000008</v>
      </c>
      <c r="N5" s="12">
        <v>4236.3999999999996</v>
      </c>
    </row>
    <row r="6" spans="1:14" x14ac:dyDescent="0.35">
      <c r="A6" s="8" t="s">
        <v>41</v>
      </c>
      <c r="B6" s="12">
        <v>4102.2</v>
      </c>
      <c r="C6" s="12">
        <v>4747.2999999999984</v>
      </c>
      <c r="D6" s="12">
        <v>4088.5</v>
      </c>
      <c r="E6" s="12">
        <v>4219.1000000000004</v>
      </c>
      <c r="F6" s="13">
        <v>4021.6000000000004</v>
      </c>
      <c r="G6" s="12">
        <v>4365.3</v>
      </c>
      <c r="H6" s="12">
        <v>4260.5</v>
      </c>
      <c r="I6" s="12">
        <v>4236.9000000000005</v>
      </c>
      <c r="J6" s="12">
        <v>3316.9999999999995</v>
      </c>
      <c r="K6" s="12">
        <v>4389.3</v>
      </c>
      <c r="L6" s="12">
        <v>4057.9999999999995</v>
      </c>
      <c r="M6" s="12">
        <v>4490.8999999999996</v>
      </c>
      <c r="N6" s="12">
        <v>4246</v>
      </c>
    </row>
    <row r="7" spans="1:14" x14ac:dyDescent="0.35">
      <c r="A7" s="8" t="s">
        <v>42</v>
      </c>
      <c r="B7" s="12">
        <v>4047.1999999999994</v>
      </c>
      <c r="C7" s="12">
        <v>4754.4999999999991</v>
      </c>
      <c r="D7" s="12">
        <v>4144.5</v>
      </c>
      <c r="E7" s="12">
        <v>4160.9000000000005</v>
      </c>
      <c r="F7" s="12">
        <v>3939.2999999999997</v>
      </c>
      <c r="G7" s="12">
        <v>4289.6000000000004</v>
      </c>
      <c r="H7" s="12">
        <v>4504.5</v>
      </c>
      <c r="I7" s="12">
        <v>4194.0000000000009</v>
      </c>
      <c r="J7" s="12">
        <v>3302.1</v>
      </c>
      <c r="K7" s="12">
        <v>4240.8</v>
      </c>
      <c r="L7" s="23">
        <v>3970.3</v>
      </c>
      <c r="M7" s="12">
        <v>4417.3</v>
      </c>
      <c r="N7" s="12">
        <v>4225.2</v>
      </c>
    </row>
    <row r="8" spans="1:14" x14ac:dyDescent="0.35">
      <c r="A8" s="8" t="s">
        <v>44</v>
      </c>
      <c r="B8" s="12">
        <v>4062.4999999999995</v>
      </c>
      <c r="C8" s="12">
        <v>4761.8</v>
      </c>
      <c r="D8" s="12">
        <v>4207.2999999999993</v>
      </c>
      <c r="E8" s="12">
        <v>4181.1000000000004</v>
      </c>
      <c r="F8" s="12">
        <v>3923.4</v>
      </c>
      <c r="G8" s="12">
        <v>4330.7999999999993</v>
      </c>
      <c r="H8" s="12">
        <v>4837.9000000000005</v>
      </c>
      <c r="I8" s="12">
        <v>4202.8999999999996</v>
      </c>
      <c r="J8" s="12">
        <v>3310.2999999999993</v>
      </c>
      <c r="K8" s="12">
        <v>4265.2000000000007</v>
      </c>
      <c r="L8" s="23">
        <v>3983.7000000000003</v>
      </c>
      <c r="M8" s="12">
        <v>4434.7999999999993</v>
      </c>
      <c r="N8" s="12">
        <v>4281.5999999999995</v>
      </c>
    </row>
    <row r="9" spans="1:14" x14ac:dyDescent="0.35">
      <c r="A9" s="8" t="s">
        <v>46</v>
      </c>
      <c r="B9" s="12">
        <v>4085</v>
      </c>
      <c r="C9" s="12">
        <v>4705.8</v>
      </c>
      <c r="D9" s="12">
        <v>4145.2</v>
      </c>
      <c r="E9" s="12">
        <v>4199.2000000000007</v>
      </c>
      <c r="F9" s="12">
        <v>3937.3000000000006</v>
      </c>
      <c r="G9" s="12">
        <v>4314.6000000000004</v>
      </c>
      <c r="H9" s="13">
        <v>5042.6000000000004</v>
      </c>
      <c r="I9" s="12">
        <v>4223.6000000000013</v>
      </c>
      <c r="J9" s="12">
        <v>3337.3999999999992</v>
      </c>
      <c r="K9" s="12">
        <v>4296</v>
      </c>
      <c r="L9" s="12">
        <v>4002.6000000000004</v>
      </c>
      <c r="M9" s="12">
        <v>4459.9000000000005</v>
      </c>
      <c r="N9" s="12">
        <v>4317.7000000000007</v>
      </c>
    </row>
    <row r="10" spans="1:14" x14ac:dyDescent="0.35">
      <c r="A10" s="8" t="s">
        <v>48</v>
      </c>
      <c r="B10" s="12">
        <v>4103.3</v>
      </c>
      <c r="C10" s="12">
        <v>4679.5</v>
      </c>
      <c r="D10" s="12">
        <v>4137.5</v>
      </c>
      <c r="E10" s="12">
        <v>4216.4000000000005</v>
      </c>
      <c r="F10" s="12">
        <v>3940.2000000000003</v>
      </c>
      <c r="G10" s="12">
        <v>4220.7</v>
      </c>
      <c r="H10" s="13">
        <v>5027.1000000000013</v>
      </c>
      <c r="I10" s="12">
        <v>4239.4000000000005</v>
      </c>
      <c r="J10" s="12">
        <v>3350.3</v>
      </c>
      <c r="K10" s="12">
        <v>4323.7</v>
      </c>
      <c r="L10" s="12">
        <v>4015.2999999999997</v>
      </c>
      <c r="M10" s="12">
        <v>4479.8999999999996</v>
      </c>
      <c r="N10" s="12">
        <v>4319.4000000000005</v>
      </c>
    </row>
    <row r="11" spans="1:14" x14ac:dyDescent="0.35">
      <c r="A11" s="8" t="s">
        <v>50</v>
      </c>
      <c r="B11" s="12">
        <v>4117.1000000000004</v>
      </c>
      <c r="C11" s="12">
        <v>4695.2</v>
      </c>
      <c r="D11" s="12">
        <v>4181.0999999999995</v>
      </c>
      <c r="E11" s="12">
        <v>4228.0999999999985</v>
      </c>
      <c r="F11" s="12">
        <v>3955.4999999999995</v>
      </c>
      <c r="G11" s="12">
        <v>4205.8999999999987</v>
      </c>
      <c r="H11" s="13">
        <v>5264.2999999999993</v>
      </c>
      <c r="I11" s="12">
        <v>4296.3999999999996</v>
      </c>
      <c r="J11" s="12">
        <v>3360.6</v>
      </c>
      <c r="K11" s="12">
        <v>4351.8999999999996</v>
      </c>
      <c r="L11" s="12">
        <v>4031.9999999999995</v>
      </c>
      <c r="M11" s="12">
        <v>4498.4000000000005</v>
      </c>
      <c r="N11" s="12">
        <v>4364</v>
      </c>
    </row>
    <row r="12" spans="1:14" x14ac:dyDescent="0.35">
      <c r="A12" s="8" t="s">
        <v>53</v>
      </c>
      <c r="B12" s="12">
        <v>4132.8</v>
      </c>
      <c r="C12" s="12">
        <v>4696.8999999999996</v>
      </c>
      <c r="D12" s="12">
        <v>4348.8999999999996</v>
      </c>
      <c r="E12" s="12">
        <v>4244.7000000000007</v>
      </c>
      <c r="F12" s="12">
        <v>3977.9</v>
      </c>
      <c r="G12" s="12">
        <v>4196.9000000000005</v>
      </c>
      <c r="H12" s="13">
        <v>5358.5</v>
      </c>
      <c r="I12" s="12">
        <v>4346.5</v>
      </c>
      <c r="J12" s="12">
        <v>3362.9999999999995</v>
      </c>
      <c r="K12" s="12">
        <v>4380.1000000000013</v>
      </c>
      <c r="L12" s="12">
        <v>4052.4</v>
      </c>
      <c r="M12" s="12">
        <v>4522.5999999999995</v>
      </c>
      <c r="N12" s="12">
        <v>4392.8999999999996</v>
      </c>
    </row>
    <row r="13" spans="1:14" x14ac:dyDescent="0.35">
      <c r="A13" s="8" t="s">
        <v>55</v>
      </c>
      <c r="B13" s="12">
        <v>4146.5</v>
      </c>
      <c r="C13" s="12">
        <v>4705.0999999999995</v>
      </c>
      <c r="D13" s="12">
        <v>4458.7</v>
      </c>
      <c r="E13" s="12">
        <v>4261.8</v>
      </c>
      <c r="F13" s="12">
        <v>3993.6999999999989</v>
      </c>
      <c r="G13" s="12">
        <v>4154.3999999999996</v>
      </c>
      <c r="H13" s="12">
        <v>4986.3999999999987</v>
      </c>
      <c r="I13" s="12">
        <v>4352</v>
      </c>
      <c r="J13" s="12">
        <v>3343.7000000000003</v>
      </c>
      <c r="K13" s="12">
        <v>4408.1999999999989</v>
      </c>
      <c r="L13" s="12">
        <v>4068.9000000000005</v>
      </c>
      <c r="M13" s="12">
        <v>4541.4000000000005</v>
      </c>
      <c r="N13" s="12">
        <v>4354.3</v>
      </c>
    </row>
    <row r="14" spans="1:14" x14ac:dyDescent="0.35">
      <c r="A14" s="8" t="s">
        <v>180</v>
      </c>
      <c r="B14" s="12">
        <v>50437.100000000006</v>
      </c>
      <c r="C14" s="13">
        <v>57192.9</v>
      </c>
      <c r="D14" s="12">
        <v>51954.299999999996</v>
      </c>
      <c r="E14" s="12">
        <v>51780</v>
      </c>
      <c r="F14" s="12">
        <v>48754.6</v>
      </c>
      <c r="G14" s="12">
        <v>51970.3</v>
      </c>
      <c r="H14" s="13">
        <v>57472.499999999993</v>
      </c>
      <c r="I14" s="12">
        <v>52188</v>
      </c>
      <c r="J14" s="12">
        <v>40931.299999999996</v>
      </c>
      <c r="K14" s="13">
        <v>53328.7</v>
      </c>
      <c r="L14" s="12">
        <v>49480.30000000001</v>
      </c>
      <c r="M14" s="13">
        <v>54565.900000000009</v>
      </c>
      <c r="N14" s="12">
        <v>52586.200000000004</v>
      </c>
    </row>
    <row r="16" spans="1:14" x14ac:dyDescent="0.35">
      <c r="A16" s="7" t="s">
        <v>2</v>
      </c>
      <c r="B16" s="7" t="s">
        <v>217</v>
      </c>
      <c r="C16" s="7" t="s">
        <v>218</v>
      </c>
      <c r="D16" s="7" t="s">
        <v>219</v>
      </c>
      <c r="E16" s="7" t="s">
        <v>220</v>
      </c>
      <c r="F16" s="7" t="s">
        <v>221</v>
      </c>
      <c r="G16" s="7" t="s">
        <v>222</v>
      </c>
      <c r="H16" s="7" t="s">
        <v>223</v>
      </c>
      <c r="I16" s="7" t="s">
        <v>224</v>
      </c>
      <c r="J16" s="7" t="s">
        <v>225</v>
      </c>
      <c r="K16" s="7" t="s">
        <v>226</v>
      </c>
      <c r="L16" s="7" t="s">
        <v>227</v>
      </c>
      <c r="M16" s="7" t="s">
        <v>228</v>
      </c>
      <c r="N16" s="7" t="s">
        <v>229</v>
      </c>
    </row>
    <row r="17" spans="1:14" x14ac:dyDescent="0.35">
      <c r="A17" s="8" t="s">
        <v>31</v>
      </c>
      <c r="B17" s="11">
        <f>B2/B$14</f>
        <v>8.9071338360056374E-2</v>
      </c>
      <c r="C17" s="11">
        <f t="shared" ref="C17:N17" si="0">C2/C$14</f>
        <v>8.8531968128911107E-2</v>
      </c>
      <c r="D17" s="11">
        <f t="shared" si="0"/>
        <v>9.2941296485565206E-2</v>
      </c>
      <c r="E17" s="11">
        <f t="shared" si="0"/>
        <v>8.8673232908458868E-2</v>
      </c>
      <c r="F17" s="11">
        <f t="shared" si="0"/>
        <v>8.8699322730573113E-2</v>
      </c>
      <c r="G17" s="11">
        <f t="shared" si="0"/>
        <v>8.5593117607556599E-2</v>
      </c>
      <c r="H17" s="11">
        <f t="shared" si="0"/>
        <v>8.5211187959458867E-2</v>
      </c>
      <c r="I17" s="11">
        <f t="shared" si="0"/>
        <v>8.8957231547482182E-2</v>
      </c>
      <c r="J17" s="11">
        <f t="shared" si="0"/>
        <v>8.9117619034821793E-2</v>
      </c>
      <c r="K17" s="11">
        <f t="shared" si="0"/>
        <v>8.8950227551018501E-2</v>
      </c>
      <c r="L17" s="11">
        <f t="shared" si="0"/>
        <v>8.8873753796965646E-2</v>
      </c>
      <c r="M17" s="11">
        <f t="shared" si="0"/>
        <v>8.9460633839082634E-2</v>
      </c>
      <c r="N17" s="11">
        <f t="shared" si="0"/>
        <v>8.8087749257409725E-2</v>
      </c>
    </row>
    <row r="18" spans="1:14" x14ac:dyDescent="0.35">
      <c r="A18" s="8" t="s">
        <v>36</v>
      </c>
      <c r="B18" s="11">
        <f t="shared" ref="B18:N18" si="1">B3/B$14</f>
        <v>8.9384599828300992E-2</v>
      </c>
      <c r="C18" s="11">
        <f t="shared" si="1"/>
        <v>8.8563440566923515E-2</v>
      </c>
      <c r="D18" s="11">
        <f t="shared" si="1"/>
        <v>9.0627724750405633E-2</v>
      </c>
      <c r="E18" s="11">
        <f t="shared" si="1"/>
        <v>8.9094244882193863E-2</v>
      </c>
      <c r="F18" s="11">
        <f t="shared" si="1"/>
        <v>8.8814183687282847E-2</v>
      </c>
      <c r="G18" s="11">
        <f t="shared" si="1"/>
        <v>8.6555205569334812E-2</v>
      </c>
      <c r="H18" s="9">
        <f t="shared" si="1"/>
        <v>8.0048718952542508E-2</v>
      </c>
      <c r="I18" s="11">
        <f t="shared" si="1"/>
        <v>8.8246340154824868E-2</v>
      </c>
      <c r="J18" s="11">
        <f t="shared" si="1"/>
        <v>8.8702288957350509E-2</v>
      </c>
      <c r="K18" s="11">
        <f t="shared" si="1"/>
        <v>8.9308383665830965E-2</v>
      </c>
      <c r="L18" s="11">
        <f t="shared" si="1"/>
        <v>8.9322417204422744E-2</v>
      </c>
      <c r="M18" s="11">
        <f t="shared" si="1"/>
        <v>8.9949950426914976E-2</v>
      </c>
      <c r="N18" s="11">
        <f t="shared" si="1"/>
        <v>8.7576208206715814E-2</v>
      </c>
    </row>
    <row r="19" spans="1:14" x14ac:dyDescent="0.35">
      <c r="A19" s="8" t="s">
        <v>38</v>
      </c>
      <c r="B19" s="11">
        <f t="shared" ref="B19:N19" si="2">B4/B$14</f>
        <v>8.9586831915395584E-2</v>
      </c>
      <c r="C19" s="11">
        <f t="shared" si="2"/>
        <v>8.947264433172647E-2</v>
      </c>
      <c r="D19" s="11">
        <f t="shared" si="2"/>
        <v>8.868563333545057E-2</v>
      </c>
      <c r="E19" s="11">
        <f t="shared" si="2"/>
        <v>8.9382000772499026E-2</v>
      </c>
      <c r="F19" s="11">
        <f t="shared" si="2"/>
        <v>8.9663334331529745E-2</v>
      </c>
      <c r="G19" s="11">
        <f t="shared" si="2"/>
        <v>8.7905977067671351E-2</v>
      </c>
      <c r="H19" s="9">
        <f t="shared" si="2"/>
        <v>7.8489712471181874E-2</v>
      </c>
      <c r="I19" s="11">
        <f t="shared" si="2"/>
        <v>8.7727063692802948E-2</v>
      </c>
      <c r="J19" s="11">
        <f t="shared" si="2"/>
        <v>8.8646097240986738E-2</v>
      </c>
      <c r="K19" s="11">
        <f t="shared" si="2"/>
        <v>8.9542779028928141E-2</v>
      </c>
      <c r="L19" s="11">
        <f t="shared" si="2"/>
        <v>8.9550790920831083E-2</v>
      </c>
      <c r="M19" s="11">
        <f t="shared" si="2"/>
        <v>9.0320144998982874E-2</v>
      </c>
      <c r="N19" s="11">
        <f t="shared" si="2"/>
        <v>8.7688404942741618E-2</v>
      </c>
    </row>
    <row r="20" spans="1:14" x14ac:dyDescent="0.35">
      <c r="A20" s="8" t="s">
        <v>39</v>
      </c>
      <c r="B20" s="9">
        <f t="shared" ref="B20:N20" si="3">B5/B$14</f>
        <v>8.1709693856308163E-2</v>
      </c>
      <c r="C20" s="9">
        <f t="shared" si="3"/>
        <v>7.3453173383409495E-2</v>
      </c>
      <c r="D20" s="9">
        <f t="shared" si="3"/>
        <v>7.8873163530256432E-2</v>
      </c>
      <c r="E20" s="9">
        <f t="shared" si="3"/>
        <v>8.18018539976825E-2</v>
      </c>
      <c r="F20" s="9">
        <f t="shared" si="3"/>
        <v>8.2855771557965807E-2</v>
      </c>
      <c r="G20" s="9">
        <f t="shared" si="3"/>
        <v>8.4221180174060953E-2</v>
      </c>
      <c r="H20" s="9">
        <f t="shared" si="3"/>
        <v>7.2761755622254121E-2</v>
      </c>
      <c r="I20" s="9">
        <f t="shared" si="3"/>
        <v>8.1821491530620058E-2</v>
      </c>
      <c r="J20" s="9">
        <f t="shared" si="3"/>
        <v>8.1602587750694469E-2</v>
      </c>
      <c r="K20" s="9">
        <f t="shared" si="3"/>
        <v>8.2357154777821323E-2</v>
      </c>
      <c r="L20" s="9">
        <f t="shared" si="3"/>
        <v>8.1828525696085092E-2</v>
      </c>
      <c r="M20" s="24">
        <f t="shared" si="3"/>
        <v>7.3353504661336111E-2</v>
      </c>
      <c r="N20" s="9">
        <f t="shared" si="3"/>
        <v>8.0561059745712746E-2</v>
      </c>
    </row>
    <row r="21" spans="1:14" x14ac:dyDescent="0.35">
      <c r="A21" s="8" t="s">
        <v>41</v>
      </c>
      <c r="B21" s="9">
        <f t="shared" ref="B21:N21" si="4">B6/B$14</f>
        <v>8.1332987027406406E-2</v>
      </c>
      <c r="C21" s="9">
        <f t="shared" si="4"/>
        <v>8.3005058320176073E-2</v>
      </c>
      <c r="D21" s="9">
        <f t="shared" si="4"/>
        <v>7.8694160059898807E-2</v>
      </c>
      <c r="E21" s="9">
        <f t="shared" si="4"/>
        <v>8.148126689841638E-2</v>
      </c>
      <c r="F21" s="9">
        <f t="shared" si="4"/>
        <v>8.2486575625684566E-2</v>
      </c>
      <c r="G21" s="9">
        <f t="shared" si="4"/>
        <v>8.3996051591004858E-2</v>
      </c>
      <c r="H21" s="9">
        <f t="shared" si="4"/>
        <v>7.4131106181217113E-2</v>
      </c>
      <c r="I21" s="9">
        <f t="shared" si="4"/>
        <v>8.118532996091056E-2</v>
      </c>
      <c r="J21" s="9">
        <f t="shared" si="4"/>
        <v>8.1038227468954074E-2</v>
      </c>
      <c r="K21" s="9">
        <f t="shared" si="4"/>
        <v>8.2306525379392342E-2</v>
      </c>
      <c r="L21" s="9">
        <f t="shared" si="4"/>
        <v>8.2012437273015701E-2</v>
      </c>
      <c r="M21" s="9">
        <f t="shared" si="4"/>
        <v>8.2302317014838922E-2</v>
      </c>
      <c r="N21" s="9">
        <f t="shared" si="4"/>
        <v>8.0743617146703875E-2</v>
      </c>
    </row>
    <row r="22" spans="1:14" x14ac:dyDescent="0.35">
      <c r="A22" s="8" t="s">
        <v>42</v>
      </c>
      <c r="B22" s="9">
        <f t="shared" ref="B22:N22" si="5">B7/B$14</f>
        <v>8.0242519891111877E-2</v>
      </c>
      <c r="C22" s="9">
        <f t="shared" si="5"/>
        <v>8.3130948072225735E-2</v>
      </c>
      <c r="D22" s="9">
        <f t="shared" si="5"/>
        <v>7.9772030419041351E-2</v>
      </c>
      <c r="E22" s="9">
        <f t="shared" si="5"/>
        <v>8.0357280803399003E-2</v>
      </c>
      <c r="F22" s="9">
        <f t="shared" si="5"/>
        <v>8.0798529779754116E-2</v>
      </c>
      <c r="G22" s="9">
        <f t="shared" si="5"/>
        <v>8.2539450416872717E-2</v>
      </c>
      <c r="H22" s="9">
        <f t="shared" si="5"/>
        <v>7.8376614902779598E-2</v>
      </c>
      <c r="I22" s="9">
        <f t="shared" si="5"/>
        <v>8.036330190848473E-2</v>
      </c>
      <c r="J22" s="9">
        <f t="shared" si="5"/>
        <v>8.0674202871641024E-2</v>
      </c>
      <c r="K22" s="9">
        <f t="shared" si="5"/>
        <v>7.9521908465797972E-2</v>
      </c>
      <c r="L22" s="9">
        <f t="shared" si="5"/>
        <v>8.0240014712926147E-2</v>
      </c>
      <c r="M22" s="9">
        <f t="shared" si="5"/>
        <v>8.0953489267106368E-2</v>
      </c>
      <c r="N22" s="9">
        <f t="shared" si="5"/>
        <v>8.0348076111223091E-2</v>
      </c>
    </row>
    <row r="23" spans="1:14" x14ac:dyDescent="0.35">
      <c r="A23" s="8" t="s">
        <v>44</v>
      </c>
      <c r="B23" s="9">
        <f t="shared" ref="B23:N23" si="6">B8/B$14</f>
        <v>8.0545868021753814E-2</v>
      </c>
      <c r="C23" s="9">
        <f t="shared" si="6"/>
        <v>8.3258586293053854E-2</v>
      </c>
      <c r="D23" s="9">
        <f t="shared" si="6"/>
        <v>8.0980785036079778E-2</v>
      </c>
      <c r="E23" s="9">
        <f t="shared" si="6"/>
        <v>8.0747392815758989E-2</v>
      </c>
      <c r="F23" s="9">
        <f t="shared" si="6"/>
        <v>8.0472406706239008E-2</v>
      </c>
      <c r="G23" s="9">
        <f t="shared" si="6"/>
        <v>8.3332210897377912E-2</v>
      </c>
      <c r="H23" s="9">
        <f t="shared" si="6"/>
        <v>8.4177650180521132E-2</v>
      </c>
      <c r="I23" s="9">
        <f t="shared" si="6"/>
        <v>8.0533839196750209E-2</v>
      </c>
      <c r="J23" s="9">
        <f t="shared" si="6"/>
        <v>8.0874538556068326E-2</v>
      </c>
      <c r="K23" s="9">
        <f t="shared" si="6"/>
        <v>7.9979448214563653E-2</v>
      </c>
      <c r="L23" s="9">
        <f t="shared" si="6"/>
        <v>8.0510829562472325E-2</v>
      </c>
      <c r="M23" s="9">
        <f t="shared" si="6"/>
        <v>8.1274202386472108E-2</v>
      </c>
      <c r="N23" s="9">
        <f t="shared" si="6"/>
        <v>8.1420600842045998E-2</v>
      </c>
    </row>
    <row r="24" spans="1:14" x14ac:dyDescent="0.35">
      <c r="A24" s="8" t="s">
        <v>46</v>
      </c>
      <c r="B24" s="9">
        <f t="shared" ref="B24:N24" si="7">B9/B$14</f>
        <v>8.0991968213874305E-2</v>
      </c>
      <c r="C24" s="9">
        <f t="shared" si="7"/>
        <v>8.2279443777112202E-2</v>
      </c>
      <c r="D24" s="9">
        <f t="shared" si="7"/>
        <v>7.9785503798530638E-2</v>
      </c>
      <c r="E24" s="9">
        <f t="shared" si="7"/>
        <v>8.1096948628814225E-2</v>
      </c>
      <c r="F24" s="9">
        <f t="shared" si="7"/>
        <v>8.0757508009500656E-2</v>
      </c>
      <c r="G24" s="9">
        <f t="shared" si="7"/>
        <v>8.3020494397761796E-2</v>
      </c>
      <c r="H24" s="11">
        <f t="shared" si="7"/>
        <v>8.7739353603897535E-2</v>
      </c>
      <c r="I24" s="9">
        <f t="shared" si="7"/>
        <v>8.0930482103165502E-2</v>
      </c>
      <c r="J24" s="9">
        <f t="shared" si="7"/>
        <v>8.1536623561919597E-2</v>
      </c>
      <c r="K24" s="9">
        <f t="shared" si="7"/>
        <v>8.0556998389235066E-2</v>
      </c>
      <c r="L24" s="9">
        <f t="shared" si="7"/>
        <v>8.0892799760712841E-2</v>
      </c>
      <c r="M24" s="9">
        <f t="shared" si="7"/>
        <v>8.173419663196245E-2</v>
      </c>
      <c r="N24" s="9">
        <f t="shared" si="7"/>
        <v>8.2107092735356435E-2</v>
      </c>
    </row>
    <row r="25" spans="1:14" x14ac:dyDescent="0.35">
      <c r="A25" s="8" t="s">
        <v>48</v>
      </c>
      <c r="B25" s="9">
        <f t="shared" ref="B25:N25" si="8">B10/B$14</f>
        <v>8.1354796370132293E-2</v>
      </c>
      <c r="C25" s="9">
        <f t="shared" si="8"/>
        <v>8.1819596488375307E-2</v>
      </c>
      <c r="D25" s="9">
        <f t="shared" si="8"/>
        <v>7.9637296624148535E-2</v>
      </c>
      <c r="E25" s="9">
        <f t="shared" si="8"/>
        <v>8.1429123213595994E-2</v>
      </c>
      <c r="F25" s="9">
        <f t="shared" si="8"/>
        <v>8.0816989576368181E-2</v>
      </c>
      <c r="G25" s="9">
        <f t="shared" si="8"/>
        <v>8.1213693205542392E-2</v>
      </c>
      <c r="H25" s="11">
        <f t="shared" si="8"/>
        <v>8.7469659402322888E-2</v>
      </c>
      <c r="I25" s="9">
        <f t="shared" si="8"/>
        <v>8.1233233693569412E-2</v>
      </c>
      <c r="J25" s="9">
        <f t="shared" si="8"/>
        <v>8.1851785797177237E-2</v>
      </c>
      <c r="K25" s="9">
        <f t="shared" si="8"/>
        <v>8.1076418513858398E-2</v>
      </c>
      <c r="L25" s="9">
        <f t="shared" si="8"/>
        <v>8.1149467565879735E-2</v>
      </c>
      <c r="M25" s="9">
        <f t="shared" si="8"/>
        <v>8.2100725911237585E-2</v>
      </c>
      <c r="N25" s="9">
        <f t="shared" si="8"/>
        <v>8.2139420608448602E-2</v>
      </c>
    </row>
    <row r="26" spans="1:14" x14ac:dyDescent="0.35">
      <c r="A26" s="8" t="s">
        <v>50</v>
      </c>
      <c r="B26" s="9">
        <f t="shared" ref="B26:N26" si="9">B11/B$14</f>
        <v>8.1628404487966197E-2</v>
      </c>
      <c r="C26" s="9">
        <f t="shared" si="9"/>
        <v>8.2094106086594662E-2</v>
      </c>
      <c r="D26" s="9">
        <f t="shared" si="9"/>
        <v>8.047649568948094E-2</v>
      </c>
      <c r="E26" s="9">
        <f t="shared" si="9"/>
        <v>8.1655079181151002E-2</v>
      </c>
      <c r="F26" s="9">
        <f t="shared" si="9"/>
        <v>8.1130806118807242E-2</v>
      </c>
      <c r="G26" s="9">
        <f t="shared" si="9"/>
        <v>8.092891516885603E-2</v>
      </c>
      <c r="H26" s="11">
        <f t="shared" si="9"/>
        <v>9.1596850667710644E-2</v>
      </c>
      <c r="I26" s="9">
        <f t="shared" si="9"/>
        <v>8.2325438798191153E-2</v>
      </c>
      <c r="J26" s="9">
        <f t="shared" si="9"/>
        <v>8.210342696176276E-2</v>
      </c>
      <c r="K26" s="9">
        <f t="shared" si="9"/>
        <v>8.1605214453005601E-2</v>
      </c>
      <c r="L26" s="9">
        <f t="shared" si="9"/>
        <v>8.1486975624642508E-2</v>
      </c>
      <c r="M26" s="9">
        <f t="shared" si="9"/>
        <v>8.2439765494567122E-2</v>
      </c>
      <c r="N26" s="9">
        <f t="shared" si="9"/>
        <v>8.2987551867219914E-2</v>
      </c>
    </row>
    <row r="27" spans="1:14" x14ac:dyDescent="0.35">
      <c r="A27" s="8" t="s">
        <v>53</v>
      </c>
      <c r="B27" s="9">
        <f t="shared" ref="B27:N27" si="10">B12/B$14</f>
        <v>8.1939683288690265E-2</v>
      </c>
      <c r="C27" s="9">
        <f t="shared" si="10"/>
        <v>8.2123830055828601E-2</v>
      </c>
      <c r="D27" s="9">
        <f t="shared" si="10"/>
        <v>8.3706257229911679E-2</v>
      </c>
      <c r="E27" s="9">
        <f t="shared" si="10"/>
        <v>8.1975666280417164E-2</v>
      </c>
      <c r="F27" s="9">
        <f t="shared" si="10"/>
        <v>8.1590249945646162E-2</v>
      </c>
      <c r="G27" s="9">
        <f t="shared" si="10"/>
        <v>8.0755739335735988E-2</v>
      </c>
      <c r="H27" s="11">
        <f t="shared" si="10"/>
        <v>9.3235895428248311E-2</v>
      </c>
      <c r="I27" s="9">
        <f t="shared" si="10"/>
        <v>8.328542960067449E-2</v>
      </c>
      <c r="J27" s="9">
        <f t="shared" si="10"/>
        <v>8.2162061796229285E-2</v>
      </c>
      <c r="K27" s="9">
        <f t="shared" si="10"/>
        <v>8.2134010392152845E-2</v>
      </c>
      <c r="L27" s="9">
        <f t="shared" si="10"/>
        <v>8.1899260917981484E-2</v>
      </c>
      <c r="M27" s="9">
        <f t="shared" si="10"/>
        <v>8.2883265922490026E-2</v>
      </c>
      <c r="N27" s="9">
        <f t="shared" si="10"/>
        <v>8.3537125709786969E-2</v>
      </c>
    </row>
    <row r="28" spans="1:14" x14ac:dyDescent="0.35">
      <c r="A28" s="8" t="s">
        <v>55</v>
      </c>
      <c r="B28" s="9">
        <f t="shared" ref="B28:N28" si="11">B13/B$14</f>
        <v>8.2211308739003619E-2</v>
      </c>
      <c r="C28" s="9">
        <f t="shared" si="11"/>
        <v>8.226720449566291E-2</v>
      </c>
      <c r="D28" s="11">
        <f t="shared" si="11"/>
        <v>8.5819653041230473E-2</v>
      </c>
      <c r="E28" s="9">
        <f t="shared" si="11"/>
        <v>8.2305909617612985E-2</v>
      </c>
      <c r="F28" s="9">
        <f t="shared" si="11"/>
        <v>8.191432193064857E-2</v>
      </c>
      <c r="G28" s="9">
        <f t="shared" si="11"/>
        <v>7.9937964568224537E-2</v>
      </c>
      <c r="H28" s="9">
        <f t="shared" si="11"/>
        <v>8.676149462786549E-2</v>
      </c>
      <c r="I28" s="9">
        <f t="shared" si="11"/>
        <v>8.3390817812523957E-2</v>
      </c>
      <c r="J28" s="9">
        <f t="shared" si="11"/>
        <v>8.1690540002394271E-2</v>
      </c>
      <c r="K28" s="9">
        <f t="shared" si="11"/>
        <v>8.2660931168395235E-2</v>
      </c>
      <c r="L28" s="9">
        <f t="shared" si="11"/>
        <v>8.2232726964064487E-2</v>
      </c>
      <c r="M28" s="9">
        <f t="shared" si="11"/>
        <v>8.3227803445008686E-2</v>
      </c>
      <c r="N28" s="9">
        <f t="shared" si="11"/>
        <v>8.2803092826635116E-2</v>
      </c>
    </row>
    <row r="30" spans="1:14" x14ac:dyDescent="0.35">
      <c r="B30" s="1" t="s">
        <v>184</v>
      </c>
    </row>
    <row r="31" spans="1:14" x14ac:dyDescent="0.35">
      <c r="B31" s="1" t="s">
        <v>230</v>
      </c>
      <c r="C31" s="1"/>
      <c r="D31" s="1"/>
      <c r="E31" s="1"/>
      <c r="F31" s="1"/>
      <c r="G31" s="1"/>
      <c r="H31" s="1"/>
    </row>
    <row r="32" spans="1:14" x14ac:dyDescent="0.35">
      <c r="B32" s="1" t="s">
        <v>231</v>
      </c>
      <c r="C32" s="1"/>
      <c r="D32" s="1"/>
      <c r="E32" s="1"/>
      <c r="F32" s="1"/>
      <c r="G32" s="1"/>
      <c r="H32" s="1"/>
    </row>
    <row r="33" spans="1:8" x14ac:dyDescent="0.35">
      <c r="B33" s="1" t="s">
        <v>232</v>
      </c>
      <c r="C33" s="1"/>
      <c r="D33" s="1"/>
      <c r="E33" s="1"/>
      <c r="F33" s="1"/>
      <c r="G33" s="1"/>
      <c r="H33" s="1"/>
    </row>
    <row r="34" spans="1:8" x14ac:dyDescent="0.35">
      <c r="B34" s="1" t="s">
        <v>241</v>
      </c>
      <c r="C34" s="1"/>
      <c r="D34" s="1"/>
      <c r="E34" s="1"/>
      <c r="F34" s="1"/>
      <c r="G34" s="1"/>
      <c r="H34" s="1"/>
    </row>
    <row r="35" spans="1:8" x14ac:dyDescent="0.35">
      <c r="B35" s="1" t="s">
        <v>242</v>
      </c>
      <c r="C35" s="1"/>
      <c r="D35" s="1"/>
      <c r="E35" s="1"/>
      <c r="F35" s="1"/>
      <c r="G35" s="1"/>
      <c r="H35" s="1"/>
    </row>
    <row r="36" spans="1:8" x14ac:dyDescent="0.35">
      <c r="B36" s="1" t="s">
        <v>365</v>
      </c>
    </row>
    <row r="38" spans="1:8" x14ac:dyDescent="0.35">
      <c r="B38" s="1" t="s">
        <v>213</v>
      </c>
      <c r="C38" s="1" t="s">
        <v>233</v>
      </c>
      <c r="D38" s="1"/>
      <c r="E38" s="1"/>
    </row>
    <row r="39" spans="1:8" x14ac:dyDescent="0.35">
      <c r="C39" s="1" t="s">
        <v>234</v>
      </c>
      <c r="D39" s="1"/>
      <c r="E39" s="1"/>
    </row>
    <row r="40" spans="1:8" x14ac:dyDescent="0.35">
      <c r="C40" s="1" t="s">
        <v>235</v>
      </c>
      <c r="D40" s="1"/>
      <c r="E40" s="1"/>
    </row>
    <row r="46" spans="1:8" ht="15.5" x14ac:dyDescent="0.35">
      <c r="A46" s="3"/>
      <c r="B46" s="27" t="s">
        <v>240</v>
      </c>
      <c r="C46" s="3"/>
      <c r="D46" s="26"/>
      <c r="E46" s="25"/>
      <c r="F46" s="25"/>
    </row>
    <row r="48" spans="1:8" x14ac:dyDescent="0.35">
      <c r="B48" s="7" t="s">
        <v>2</v>
      </c>
      <c r="C48" s="7" t="s">
        <v>222</v>
      </c>
      <c r="D48" s="7" t="s">
        <v>223</v>
      </c>
      <c r="E48" s="7" t="s">
        <v>224</v>
      </c>
    </row>
    <row r="49" spans="2:5" x14ac:dyDescent="0.35">
      <c r="B49" s="8" t="s">
        <v>31</v>
      </c>
      <c r="C49" s="12">
        <v>4448.2999999999993</v>
      </c>
      <c r="D49" s="12">
        <v>4897.2999999999993</v>
      </c>
      <c r="E49" s="12">
        <v>4642.5</v>
      </c>
    </row>
    <row r="50" spans="2:5" x14ac:dyDescent="0.35">
      <c r="B50" s="8" t="s">
        <v>36</v>
      </c>
      <c r="C50" s="12">
        <v>4498.3000000000011</v>
      </c>
      <c r="D50" s="12">
        <v>4600.5999999999985</v>
      </c>
      <c r="E50" s="12">
        <v>4605.4000000000005</v>
      </c>
    </row>
    <row r="51" spans="2:5" x14ac:dyDescent="0.35">
      <c r="B51" s="8" t="s">
        <v>38</v>
      </c>
      <c r="C51" s="12">
        <v>4568.5000000000009</v>
      </c>
      <c r="D51" s="12">
        <v>4511</v>
      </c>
      <c r="E51" s="12">
        <v>4578.3</v>
      </c>
    </row>
    <row r="52" spans="2:5" x14ac:dyDescent="0.35">
      <c r="B52" s="8" t="s">
        <v>39</v>
      </c>
      <c r="C52" s="12">
        <v>4377</v>
      </c>
      <c r="D52" s="12">
        <v>4181.7999999999993</v>
      </c>
      <c r="E52" s="12">
        <v>4270.0999999999995</v>
      </c>
    </row>
    <row r="53" spans="2:5" x14ac:dyDescent="0.35">
      <c r="B53" s="8" t="s">
        <v>41</v>
      </c>
      <c r="C53" s="12">
        <v>4365.3</v>
      </c>
      <c r="D53" s="12">
        <v>4260.5</v>
      </c>
      <c r="E53" s="12">
        <v>4236.9000000000005</v>
      </c>
    </row>
    <row r="54" spans="2:5" x14ac:dyDescent="0.35">
      <c r="B54" s="8" t="s">
        <v>42</v>
      </c>
      <c r="C54" s="12">
        <v>4289.6000000000004</v>
      </c>
      <c r="D54" s="12">
        <v>4504.5</v>
      </c>
      <c r="E54" s="12">
        <v>4194.0000000000009</v>
      </c>
    </row>
    <row r="55" spans="2:5" x14ac:dyDescent="0.35">
      <c r="B55" s="8" t="s">
        <v>44</v>
      </c>
      <c r="C55" s="12">
        <v>4330.7999999999993</v>
      </c>
      <c r="D55" s="12">
        <v>4837.9000000000005</v>
      </c>
      <c r="E55" s="12">
        <v>4202.8999999999996</v>
      </c>
    </row>
    <row r="56" spans="2:5" x14ac:dyDescent="0.35">
      <c r="B56" s="8" t="s">
        <v>46</v>
      </c>
      <c r="C56" s="12">
        <v>4314.6000000000004</v>
      </c>
      <c r="D56" s="13">
        <v>5042.6000000000004</v>
      </c>
      <c r="E56" s="12">
        <v>4223.6000000000013</v>
      </c>
    </row>
    <row r="57" spans="2:5" x14ac:dyDescent="0.35">
      <c r="B57" s="8" t="s">
        <v>48</v>
      </c>
      <c r="C57" s="12">
        <v>4220.7</v>
      </c>
      <c r="D57" s="13">
        <v>5027.1000000000013</v>
      </c>
      <c r="E57" s="12">
        <v>4239.4000000000005</v>
      </c>
    </row>
    <row r="58" spans="2:5" x14ac:dyDescent="0.35">
      <c r="B58" s="8" t="s">
        <v>50</v>
      </c>
      <c r="C58" s="12">
        <v>4205.8999999999987</v>
      </c>
      <c r="D58" s="13">
        <v>5264.2999999999993</v>
      </c>
      <c r="E58" s="12">
        <v>4296.3999999999996</v>
      </c>
    </row>
    <row r="59" spans="2:5" x14ac:dyDescent="0.35">
      <c r="B59" s="8" t="s">
        <v>53</v>
      </c>
      <c r="C59" s="12">
        <v>4196.9000000000005</v>
      </c>
      <c r="D59" s="13">
        <v>5358.5</v>
      </c>
      <c r="E59" s="12">
        <v>4346.5</v>
      </c>
    </row>
    <row r="60" spans="2:5" x14ac:dyDescent="0.35">
      <c r="B60" s="8" t="s">
        <v>55</v>
      </c>
      <c r="C60" s="12">
        <v>4154.3999999999996</v>
      </c>
      <c r="D60" s="12">
        <v>4986.3999999999987</v>
      </c>
      <c r="E60" s="12">
        <v>4352</v>
      </c>
    </row>
    <row r="62" spans="2:5" x14ac:dyDescent="0.35">
      <c r="B62" s="1" t="s">
        <v>184</v>
      </c>
    </row>
    <row r="63" spans="2:5" x14ac:dyDescent="0.35">
      <c r="B63" s="1" t="s">
        <v>236</v>
      </c>
    </row>
    <row r="64" spans="2:5" x14ac:dyDescent="0.35">
      <c r="B64" s="1" t="s">
        <v>237</v>
      </c>
    </row>
    <row r="65" spans="2:2" x14ac:dyDescent="0.35">
      <c r="B65" s="1" t="s">
        <v>238</v>
      </c>
    </row>
    <row r="66" spans="2:2" x14ac:dyDescent="0.35">
      <c r="B66" s="1" t="s">
        <v>239</v>
      </c>
    </row>
  </sheetData>
  <conditionalFormatting sqref="B2:N14">
    <cfRule type="colorScale" priority="4">
      <colorScale>
        <cfvo type="min"/>
        <cfvo type="max"/>
        <color rgb="FFFFEF9C"/>
        <color rgb="FF63BE7B"/>
      </colorScale>
    </cfRule>
  </conditionalFormatting>
  <conditionalFormatting sqref="B17:N28">
    <cfRule type="colorScale" priority="2">
      <colorScale>
        <cfvo type="min"/>
        <cfvo type="max"/>
        <color rgb="FFFCFCFF"/>
        <color rgb="FF63BE7B"/>
      </colorScale>
    </cfRule>
  </conditionalFormatting>
  <conditionalFormatting sqref="C49:E6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7356-AB3A-4E64-AD91-657D427DF574}">
  <dimension ref="A1:R36"/>
  <sheetViews>
    <sheetView topLeftCell="D30" workbookViewId="0">
      <selection activeCell="G7" sqref="G7"/>
    </sheetView>
  </sheetViews>
  <sheetFormatPr defaultRowHeight="14.5" x14ac:dyDescent="0.35"/>
  <cols>
    <col min="13" max="14" width="10" bestFit="1" customWidth="1"/>
    <col min="16" max="16" width="10" bestFit="1" customWidth="1"/>
    <col min="17" max="17" width="31.26953125" bestFit="1" customWidth="1"/>
    <col min="18" max="18" width="13.453125" bestFit="1" customWidth="1"/>
    <col min="20" max="20" width="30.7265625" bestFit="1" customWidth="1"/>
  </cols>
  <sheetData>
    <row r="1" spans="1:18" x14ac:dyDescent="0.35">
      <c r="A1" s="1" t="s">
        <v>185</v>
      </c>
      <c r="G1" s="1" t="s">
        <v>186</v>
      </c>
    </row>
    <row r="2" spans="1:18" x14ac:dyDescent="0.35">
      <c r="A2" t="s">
        <v>165</v>
      </c>
      <c r="G2" t="s">
        <v>187</v>
      </c>
      <c r="Q2" s="81" t="s">
        <v>396</v>
      </c>
      <c r="R2" s="81" t="s">
        <v>397</v>
      </c>
    </row>
    <row r="3" spans="1:18" x14ac:dyDescent="0.35">
      <c r="A3" t="s">
        <v>166</v>
      </c>
      <c r="G3" t="s">
        <v>188</v>
      </c>
      <c r="Q3" s="81" t="s">
        <v>3</v>
      </c>
      <c r="R3" s="82" t="s">
        <v>391</v>
      </c>
    </row>
    <row r="4" spans="1:18" x14ac:dyDescent="0.35">
      <c r="A4" t="s">
        <v>167</v>
      </c>
      <c r="G4" t="s">
        <v>386</v>
      </c>
      <c r="Q4" s="81" t="s">
        <v>4</v>
      </c>
      <c r="R4" s="82" t="s">
        <v>391</v>
      </c>
    </row>
    <row r="5" spans="1:18" x14ac:dyDescent="0.35">
      <c r="A5" t="s">
        <v>168</v>
      </c>
      <c r="G5" t="s">
        <v>189</v>
      </c>
      <c r="Q5" s="81" t="s">
        <v>5</v>
      </c>
      <c r="R5" s="82" t="s">
        <v>391</v>
      </c>
    </row>
    <row r="6" spans="1:18" x14ac:dyDescent="0.35">
      <c r="A6" t="s">
        <v>169</v>
      </c>
      <c r="G6" t="s">
        <v>416</v>
      </c>
      <c r="Q6" s="81" t="s">
        <v>6</v>
      </c>
      <c r="R6" s="82" t="s">
        <v>391</v>
      </c>
    </row>
    <row r="7" spans="1:18" x14ac:dyDescent="0.35">
      <c r="A7" t="s">
        <v>170</v>
      </c>
      <c r="Q7" s="81" t="s">
        <v>7</v>
      </c>
      <c r="R7" s="82" t="s">
        <v>391</v>
      </c>
    </row>
    <row r="8" spans="1:18" x14ac:dyDescent="0.35">
      <c r="A8" t="s">
        <v>171</v>
      </c>
      <c r="Q8" s="81" t="s">
        <v>8</v>
      </c>
      <c r="R8" s="82" t="s">
        <v>391</v>
      </c>
    </row>
    <row r="9" spans="1:18" x14ac:dyDescent="0.35">
      <c r="A9" t="s">
        <v>172</v>
      </c>
      <c r="Q9" s="81" t="s">
        <v>9</v>
      </c>
      <c r="R9" s="82" t="s">
        <v>391</v>
      </c>
    </row>
    <row r="10" spans="1:18" x14ac:dyDescent="0.35">
      <c r="A10" t="s">
        <v>173</v>
      </c>
      <c r="Q10" s="81" t="s">
        <v>10</v>
      </c>
      <c r="R10" s="82" t="s">
        <v>391</v>
      </c>
    </row>
    <row r="11" spans="1:18" x14ac:dyDescent="0.35">
      <c r="A11" t="s">
        <v>174</v>
      </c>
      <c r="Q11" s="81" t="s">
        <v>11</v>
      </c>
      <c r="R11" s="82" t="s">
        <v>391</v>
      </c>
    </row>
    <row r="12" spans="1:18" x14ac:dyDescent="0.35">
      <c r="A12" t="s">
        <v>175</v>
      </c>
      <c r="Q12" s="81" t="s">
        <v>12</v>
      </c>
      <c r="R12" s="82" t="s">
        <v>391</v>
      </c>
    </row>
    <row r="13" spans="1:18" x14ac:dyDescent="0.35">
      <c r="A13" t="s">
        <v>176</v>
      </c>
      <c r="Q13" s="81" t="s">
        <v>13</v>
      </c>
      <c r="R13" s="82" t="s">
        <v>398</v>
      </c>
    </row>
    <row r="14" spans="1:18" x14ac:dyDescent="0.35">
      <c r="A14" t="s">
        <v>177</v>
      </c>
      <c r="Q14" s="81" t="s">
        <v>14</v>
      </c>
      <c r="R14" s="82" t="s">
        <v>391</v>
      </c>
    </row>
    <row r="15" spans="1:18" x14ac:dyDescent="0.35">
      <c r="A15" t="s">
        <v>178</v>
      </c>
      <c r="Q15" s="81" t="s">
        <v>15</v>
      </c>
      <c r="R15" s="82" t="s">
        <v>391</v>
      </c>
    </row>
    <row r="16" spans="1:18" x14ac:dyDescent="0.35">
      <c r="A16" t="s">
        <v>179</v>
      </c>
      <c r="Q16" s="81" t="s">
        <v>16</v>
      </c>
      <c r="R16" s="82" t="s">
        <v>398</v>
      </c>
    </row>
    <row r="17" spans="1:18" x14ac:dyDescent="0.35">
      <c r="A17" t="s">
        <v>252</v>
      </c>
      <c r="Q17" s="81" t="s">
        <v>17</v>
      </c>
      <c r="R17" s="82" t="s">
        <v>17</v>
      </c>
    </row>
    <row r="18" spans="1:18" x14ac:dyDescent="0.35">
      <c r="A18" s="1" t="s">
        <v>181</v>
      </c>
      <c r="Q18" s="81" t="s">
        <v>18</v>
      </c>
      <c r="R18" s="82" t="s">
        <v>17</v>
      </c>
    </row>
    <row r="19" spans="1:18" ht="15.5" x14ac:dyDescent="0.35">
      <c r="A19" s="65" t="s">
        <v>341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45"/>
      <c r="M19" s="45"/>
      <c r="N19" s="45"/>
      <c r="O19" s="45"/>
      <c r="Q19" s="81" t="s">
        <v>19</v>
      </c>
      <c r="R19" s="82" t="s">
        <v>17</v>
      </c>
    </row>
    <row r="20" spans="1:18" ht="15.5" x14ac:dyDescent="0.35">
      <c r="A20" s="65" t="s">
        <v>182</v>
      </c>
      <c r="B20" s="63"/>
      <c r="C20" s="63"/>
      <c r="D20" s="63"/>
      <c r="E20" s="63"/>
      <c r="F20" s="63"/>
      <c r="G20" s="63"/>
      <c r="H20" s="5"/>
      <c r="I20" s="5"/>
      <c r="J20" s="5"/>
      <c r="K20" s="4"/>
      <c r="Q20" s="81" t="s">
        <v>20</v>
      </c>
      <c r="R20" s="82" t="s">
        <v>20</v>
      </c>
    </row>
    <row r="21" spans="1:18" x14ac:dyDescent="0.35">
      <c r="Q21" s="81" t="s">
        <v>21</v>
      </c>
      <c r="R21" s="82" t="s">
        <v>399</v>
      </c>
    </row>
    <row r="22" spans="1:18" x14ac:dyDescent="0.35">
      <c r="A22" s="45" t="s">
        <v>214</v>
      </c>
      <c r="B22" s="45"/>
      <c r="C22" s="45"/>
      <c r="D22" s="45"/>
      <c r="E22" s="45"/>
      <c r="F22" s="45"/>
      <c r="G22" s="45"/>
      <c r="H22" s="45"/>
      <c r="I22" s="45"/>
      <c r="J22" s="45"/>
      <c r="Q22" s="81" t="s">
        <v>22</v>
      </c>
      <c r="R22" s="82" t="s">
        <v>20</v>
      </c>
    </row>
    <row r="23" spans="1:18" x14ac:dyDescent="0.35">
      <c r="A23" s="45" t="s">
        <v>215</v>
      </c>
      <c r="B23" s="45"/>
      <c r="C23" s="45"/>
      <c r="D23" s="45"/>
      <c r="E23" s="45"/>
      <c r="F23" s="45"/>
      <c r="G23" s="45"/>
      <c r="H23" s="45"/>
      <c r="I23" s="45"/>
      <c r="J23" s="45"/>
      <c r="Q23" s="81" t="s">
        <v>23</v>
      </c>
      <c r="R23" s="82" t="s">
        <v>23</v>
      </c>
    </row>
    <row r="24" spans="1:18" x14ac:dyDescent="0.35">
      <c r="Q24" s="81" t="s">
        <v>24</v>
      </c>
      <c r="R24" s="82" t="s">
        <v>323</v>
      </c>
    </row>
    <row r="25" spans="1:18" x14ac:dyDescent="0.35">
      <c r="A25" s="45" t="s">
        <v>330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Q25" s="81" t="s">
        <v>25</v>
      </c>
      <c r="R25" s="82" t="s">
        <v>398</v>
      </c>
    </row>
    <row r="26" spans="1:18" x14ac:dyDescent="0.35">
      <c r="A26" s="45" t="s">
        <v>331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Q26" s="81" t="s">
        <v>26</v>
      </c>
      <c r="R26" s="82" t="s">
        <v>26</v>
      </c>
    </row>
    <row r="27" spans="1:18" x14ac:dyDescent="0.35">
      <c r="A27" s="45" t="s">
        <v>332</v>
      </c>
      <c r="B27" s="45"/>
      <c r="C27" s="45"/>
      <c r="D27" s="45"/>
      <c r="E27" s="45"/>
      <c r="F27" s="45"/>
      <c r="G27" s="45"/>
      <c r="H27" s="45"/>
      <c r="I27" s="45"/>
      <c r="J27" s="45"/>
      <c r="Q27" s="81" t="s">
        <v>27</v>
      </c>
      <c r="R27" s="82" t="s">
        <v>398</v>
      </c>
    </row>
    <row r="28" spans="1:18" x14ac:dyDescent="0.35">
      <c r="A28" s="45" t="s">
        <v>333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Q28" s="81" t="s">
        <v>28</v>
      </c>
      <c r="R28" s="82" t="s">
        <v>28</v>
      </c>
    </row>
    <row r="30" spans="1:18" x14ac:dyDescent="0.35">
      <c r="A30" s="45" t="s">
        <v>334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spans="1:18" x14ac:dyDescent="0.35">
      <c r="A31" s="45" t="s">
        <v>335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3" spans="1:16" x14ac:dyDescent="0.35">
      <c r="A33" s="45" t="s">
        <v>336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r="34" spans="1:16" x14ac:dyDescent="0.35">
      <c r="A34" s="45" t="s">
        <v>337</v>
      </c>
      <c r="B34" s="45"/>
      <c r="C34" s="45"/>
      <c r="D34" s="45"/>
      <c r="E34" s="45"/>
    </row>
    <row r="35" spans="1:16" x14ac:dyDescent="0.35">
      <c r="A35" s="45" t="s">
        <v>338</v>
      </c>
      <c r="B35" s="45"/>
      <c r="C35" s="45"/>
      <c r="D35" s="45"/>
      <c r="E35" s="45"/>
      <c r="F35" s="45"/>
      <c r="G35" s="45"/>
      <c r="H35" s="45"/>
      <c r="I35" s="45"/>
    </row>
    <row r="36" spans="1:16" x14ac:dyDescent="0.35">
      <c r="A36" s="45" t="s">
        <v>339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C3EC-0652-43CA-A376-B97187918971}">
  <dimension ref="A1:AA63"/>
  <sheetViews>
    <sheetView topLeftCell="A45" zoomScale="90" zoomScaleNormal="90" workbookViewId="0">
      <selection activeCell="F37" activeCellId="1" sqref="B37:B63 F37:F63"/>
    </sheetView>
  </sheetViews>
  <sheetFormatPr defaultRowHeight="14.5" x14ac:dyDescent="0.35"/>
  <cols>
    <col min="1" max="1" width="11.1796875" bestFit="1" customWidth="1"/>
    <col min="2" max="2" width="30.1796875" customWidth="1"/>
    <col min="3" max="3" width="8.81640625" bestFit="1" customWidth="1"/>
    <col min="4" max="4" width="10.08984375" customWidth="1"/>
    <col min="5" max="5" width="16" bestFit="1" customWidth="1"/>
    <col min="6" max="6" width="12.7265625" customWidth="1"/>
    <col min="7" max="7" width="11.26953125" bestFit="1" customWidth="1"/>
    <col min="8" max="8" width="17.81640625" customWidth="1"/>
    <col min="9" max="9" width="17.7265625" bestFit="1" customWidth="1"/>
    <col min="10" max="10" width="21.54296875" bestFit="1" customWidth="1"/>
    <col min="11" max="11" width="11.26953125" customWidth="1"/>
    <col min="12" max="12" width="21.453125" bestFit="1" customWidth="1"/>
    <col min="13" max="13" width="26.54296875" customWidth="1"/>
    <col min="14" max="14" width="14.08984375" bestFit="1" customWidth="1"/>
    <col min="15" max="15" width="24.81640625" bestFit="1" customWidth="1"/>
    <col min="16" max="16" width="9.36328125" customWidth="1"/>
    <col min="17" max="17" width="9.54296875" customWidth="1"/>
    <col min="18" max="18" width="19.6328125" bestFit="1" customWidth="1"/>
    <col min="19" max="19" width="9.36328125" customWidth="1"/>
    <col min="20" max="20" width="12" bestFit="1" customWidth="1"/>
    <col min="21" max="21" width="26.36328125" bestFit="1" customWidth="1"/>
    <col min="22" max="22" width="7.26953125" bestFit="1" customWidth="1"/>
    <col min="23" max="23" width="26.453125" bestFit="1" customWidth="1"/>
    <col min="24" max="24" width="23.90625" customWidth="1"/>
    <col min="25" max="25" width="9.1796875" bestFit="1" customWidth="1"/>
    <col min="26" max="26" width="21.90625" bestFit="1" customWidth="1"/>
    <col min="27" max="27" width="12.6328125" bestFit="1" customWidth="1"/>
    <col min="28" max="28" width="12.36328125" bestFit="1" customWidth="1"/>
  </cols>
  <sheetData>
    <row r="1" spans="1:19" x14ac:dyDescent="0.35">
      <c r="A1" s="48" t="s">
        <v>343</v>
      </c>
      <c r="B1" s="47" t="s">
        <v>344</v>
      </c>
      <c r="C1" s="1"/>
      <c r="D1" s="1"/>
      <c r="E1" s="1"/>
      <c r="F1" s="1"/>
      <c r="G1" s="1"/>
      <c r="H1" s="1"/>
      <c r="I1" s="1"/>
      <c r="J1" s="1"/>
      <c r="K1" s="1"/>
    </row>
    <row r="2" spans="1:19" x14ac:dyDescent="0.35">
      <c r="B2" s="47" t="s">
        <v>393</v>
      </c>
      <c r="C2" s="1"/>
      <c r="F2" s="58" t="s">
        <v>256</v>
      </c>
      <c r="G2" s="59"/>
      <c r="H2" s="59"/>
      <c r="J2" s="1"/>
      <c r="K2" s="1"/>
    </row>
    <row r="3" spans="1:19" x14ac:dyDescent="0.35">
      <c r="F3" s="58" t="s">
        <v>351</v>
      </c>
      <c r="G3" s="60"/>
      <c r="H3" s="60"/>
    </row>
    <row r="4" spans="1:19" x14ac:dyDescent="0.35">
      <c r="F4" s="21" t="s">
        <v>352</v>
      </c>
      <c r="G4" s="59"/>
      <c r="H4" s="59"/>
    </row>
    <row r="6" spans="1:19" x14ac:dyDescent="0.35">
      <c r="B6" s="32" t="s">
        <v>342</v>
      </c>
      <c r="C6" s="79" t="s">
        <v>354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45" t="s">
        <v>388</v>
      </c>
      <c r="Q6" s="45" t="s">
        <v>387</v>
      </c>
      <c r="R6" s="45" t="s">
        <v>389</v>
      </c>
      <c r="S6" s="45" t="s">
        <v>390</v>
      </c>
    </row>
    <row r="7" spans="1:19" x14ac:dyDescent="0.35">
      <c r="B7" s="50" t="s">
        <v>2</v>
      </c>
      <c r="C7" s="18" t="s">
        <v>349</v>
      </c>
      <c r="D7" s="18" t="s">
        <v>4</v>
      </c>
      <c r="E7" s="18" t="s">
        <v>5</v>
      </c>
      <c r="F7" s="18" t="s">
        <v>348</v>
      </c>
      <c r="G7" s="18" t="s">
        <v>7</v>
      </c>
      <c r="H7" s="18" t="s">
        <v>8</v>
      </c>
      <c r="I7" s="18" t="s">
        <v>9</v>
      </c>
      <c r="J7" s="18" t="s">
        <v>347</v>
      </c>
      <c r="K7" s="18" t="s">
        <v>11</v>
      </c>
      <c r="L7" s="18" t="s">
        <v>12</v>
      </c>
      <c r="M7" s="18" t="s">
        <v>346</v>
      </c>
      <c r="N7" s="18" t="s">
        <v>345</v>
      </c>
      <c r="O7" s="18" t="s">
        <v>15</v>
      </c>
      <c r="P7" s="18" t="s">
        <v>23</v>
      </c>
      <c r="Q7" s="18" t="s">
        <v>350</v>
      </c>
      <c r="R7" s="18" t="s">
        <v>26</v>
      </c>
      <c r="S7" s="18" t="s">
        <v>21</v>
      </c>
    </row>
    <row r="8" spans="1:19" x14ac:dyDescent="0.35">
      <c r="B8" s="50" t="s">
        <v>31</v>
      </c>
      <c r="C8" s="49">
        <v>521.1</v>
      </c>
      <c r="D8" s="12">
        <v>634.20000000000005</v>
      </c>
      <c r="E8" s="13">
        <v>584.4</v>
      </c>
      <c r="F8" s="12">
        <v>524.09999999999991</v>
      </c>
      <c r="G8" s="13">
        <v>557.79999999999995</v>
      </c>
      <c r="H8" s="55">
        <v>475.1</v>
      </c>
      <c r="I8" s="12">
        <v>472.1</v>
      </c>
      <c r="J8" s="12">
        <v>512.79999999999995</v>
      </c>
      <c r="K8" s="12">
        <v>364.1</v>
      </c>
      <c r="L8" s="12">
        <v>623.20000000000005</v>
      </c>
      <c r="M8" s="12">
        <v>512</v>
      </c>
      <c r="N8" s="12">
        <v>574</v>
      </c>
      <c r="O8" s="12">
        <v>531.20000000000005</v>
      </c>
      <c r="P8" s="12">
        <v>545.5</v>
      </c>
      <c r="Q8" s="12">
        <v>491.3</v>
      </c>
      <c r="R8" s="12">
        <v>523.90000000000009</v>
      </c>
      <c r="S8" s="12">
        <v>545.29999999999995</v>
      </c>
    </row>
    <row r="9" spans="1:19" x14ac:dyDescent="0.35">
      <c r="B9" s="50" t="s">
        <v>36</v>
      </c>
      <c r="C9" s="52">
        <v>523.29999999999995</v>
      </c>
      <c r="D9" s="12">
        <v>625.09999999999991</v>
      </c>
      <c r="E9" s="12">
        <v>526.29999999999995</v>
      </c>
      <c r="F9" s="12">
        <v>532.20000000000005</v>
      </c>
      <c r="G9" s="12">
        <v>534.9</v>
      </c>
      <c r="H9" s="12">
        <v>508.8</v>
      </c>
      <c r="I9" s="12">
        <v>469.4</v>
      </c>
      <c r="J9" s="12">
        <v>513.6</v>
      </c>
      <c r="K9" s="12">
        <v>361</v>
      </c>
      <c r="L9" s="12">
        <v>626.6</v>
      </c>
      <c r="M9" s="12">
        <v>514.80000000000007</v>
      </c>
      <c r="N9" s="12">
        <v>579.5</v>
      </c>
      <c r="O9" s="12">
        <v>532.5</v>
      </c>
      <c r="P9" s="12">
        <v>551.80000000000007</v>
      </c>
      <c r="Q9" s="12">
        <v>493</v>
      </c>
      <c r="R9" s="12">
        <v>526</v>
      </c>
      <c r="S9" s="12">
        <v>546.5</v>
      </c>
    </row>
    <row r="10" spans="1:19" x14ac:dyDescent="0.35">
      <c r="B10" s="50" t="s">
        <v>38</v>
      </c>
      <c r="C10" s="49">
        <v>523.40000000000009</v>
      </c>
      <c r="D10" s="12">
        <v>625.09999999999991</v>
      </c>
      <c r="E10" s="12">
        <v>526.29999999999995</v>
      </c>
      <c r="F10" s="12">
        <v>532.20000000000005</v>
      </c>
      <c r="G10" s="12">
        <v>534.70000000000005</v>
      </c>
      <c r="H10" s="12">
        <v>508.8</v>
      </c>
      <c r="I10" s="12">
        <v>469.6</v>
      </c>
      <c r="J10" s="12">
        <v>513.79999999999995</v>
      </c>
      <c r="K10" s="12">
        <v>361</v>
      </c>
      <c r="L10" s="12">
        <v>626.6</v>
      </c>
      <c r="M10" s="12">
        <v>514.80000000000007</v>
      </c>
      <c r="N10" s="12">
        <v>579.5</v>
      </c>
      <c r="O10" s="12">
        <v>532.6</v>
      </c>
      <c r="P10" s="12">
        <v>551.80000000000007</v>
      </c>
      <c r="Q10" s="12">
        <v>493</v>
      </c>
      <c r="R10" s="12">
        <v>526</v>
      </c>
      <c r="S10" s="12">
        <v>545.9</v>
      </c>
    </row>
    <row r="11" spans="1:19" x14ac:dyDescent="0.35">
      <c r="B11" s="50" t="s">
        <v>39</v>
      </c>
      <c r="C11" s="49">
        <v>521.90000000000009</v>
      </c>
      <c r="D11" s="12">
        <v>629.9</v>
      </c>
      <c r="E11" s="53">
        <v>509.9</v>
      </c>
      <c r="F11" s="12">
        <v>535.40000000000009</v>
      </c>
      <c r="G11" s="12">
        <v>522.1</v>
      </c>
      <c r="H11" s="13">
        <v>529.20000000000005</v>
      </c>
      <c r="I11" s="12">
        <v>478.1</v>
      </c>
      <c r="J11" s="12">
        <v>520.90000000000009</v>
      </c>
      <c r="K11" s="12">
        <v>364.79999999999995</v>
      </c>
      <c r="L11" s="12">
        <v>636.20000000000005</v>
      </c>
      <c r="M11" s="12">
        <v>516.59999999999991</v>
      </c>
      <c r="N11" s="12">
        <v>581</v>
      </c>
      <c r="O11" s="12">
        <v>535.5</v>
      </c>
      <c r="P11" s="12">
        <v>553.70000000000005</v>
      </c>
      <c r="Q11" s="12">
        <v>494</v>
      </c>
      <c r="R11" s="12">
        <v>530</v>
      </c>
      <c r="S11" s="12">
        <v>545.29999999999995</v>
      </c>
    </row>
    <row r="12" spans="1:19" x14ac:dyDescent="0.35">
      <c r="B12" s="50" t="s">
        <v>41</v>
      </c>
      <c r="C12" s="49">
        <v>521.59999999999991</v>
      </c>
      <c r="D12" s="13">
        <v>645.20000000000005</v>
      </c>
      <c r="E12" s="12">
        <v>520.9</v>
      </c>
      <c r="F12" s="13">
        <v>538.5</v>
      </c>
      <c r="G12" s="54">
        <v>507.7</v>
      </c>
      <c r="H12" s="12">
        <v>517</v>
      </c>
      <c r="I12" s="13">
        <v>494.7</v>
      </c>
      <c r="J12" s="13">
        <v>527.4</v>
      </c>
      <c r="K12" s="13">
        <v>368.8</v>
      </c>
      <c r="L12" s="13">
        <v>650.9</v>
      </c>
      <c r="M12" s="12">
        <v>518</v>
      </c>
      <c r="N12" s="13">
        <v>583</v>
      </c>
      <c r="O12" s="13">
        <v>539</v>
      </c>
      <c r="P12" s="13">
        <v>555.70000000000005</v>
      </c>
      <c r="Q12" s="12">
        <v>494.90000000000003</v>
      </c>
      <c r="R12" s="13">
        <v>532.20000000000005</v>
      </c>
      <c r="S12" s="12">
        <v>548.70000000000005</v>
      </c>
    </row>
    <row r="13" spans="1:19" x14ac:dyDescent="0.35">
      <c r="A13" s="3"/>
      <c r="B13" s="50" t="s">
        <v>285</v>
      </c>
      <c r="C13" s="49">
        <v>2611.3000000000002</v>
      </c>
      <c r="D13" s="13">
        <v>3159.5</v>
      </c>
      <c r="E13" s="12">
        <v>2667.7999999999997</v>
      </c>
      <c r="F13" s="12">
        <v>2662.4</v>
      </c>
      <c r="G13" s="12">
        <v>2657.2</v>
      </c>
      <c r="H13" s="12">
        <v>2538.9</v>
      </c>
      <c r="I13" s="12">
        <v>2383.8999999999996</v>
      </c>
      <c r="J13" s="12">
        <v>2588.5000000000005</v>
      </c>
      <c r="K13" s="54">
        <v>1819.6999999999998</v>
      </c>
      <c r="L13" s="12">
        <v>3163.5000000000005</v>
      </c>
      <c r="M13" s="12">
        <v>2576.2000000000003</v>
      </c>
      <c r="N13" s="12">
        <v>2897</v>
      </c>
      <c r="O13" s="12">
        <v>2670.8</v>
      </c>
      <c r="P13" s="12">
        <v>2758.5</v>
      </c>
      <c r="Q13" s="12">
        <v>2466.1999999999998</v>
      </c>
      <c r="R13" s="12">
        <v>2638.1000000000004</v>
      </c>
      <c r="S13" s="12">
        <v>2731.7</v>
      </c>
    </row>
    <row r="15" spans="1:19" x14ac:dyDescent="0.35">
      <c r="B15" s="50" t="s">
        <v>2</v>
      </c>
      <c r="C15" s="18" t="s">
        <v>349</v>
      </c>
      <c r="D15" s="18" t="s">
        <v>4</v>
      </c>
      <c r="E15" s="18" t="s">
        <v>5</v>
      </c>
      <c r="F15" s="18" t="s">
        <v>348</v>
      </c>
      <c r="G15" s="18" t="s">
        <v>7</v>
      </c>
      <c r="H15" s="18" t="s">
        <v>8</v>
      </c>
      <c r="I15" s="18" t="s">
        <v>9</v>
      </c>
      <c r="J15" s="18" t="s">
        <v>347</v>
      </c>
      <c r="K15" s="18" t="s">
        <v>11</v>
      </c>
      <c r="L15" s="18" t="s">
        <v>12</v>
      </c>
      <c r="M15" s="18" t="s">
        <v>346</v>
      </c>
      <c r="N15" s="18" t="s">
        <v>345</v>
      </c>
      <c r="O15" s="18" t="s">
        <v>15</v>
      </c>
      <c r="P15" s="18" t="s">
        <v>23</v>
      </c>
      <c r="Q15" s="18" t="s">
        <v>350</v>
      </c>
      <c r="R15" s="18" t="s">
        <v>26</v>
      </c>
      <c r="S15" s="18" t="s">
        <v>21</v>
      </c>
    </row>
    <row r="16" spans="1:19" x14ac:dyDescent="0.35">
      <c r="B16" s="50" t="s">
        <v>31</v>
      </c>
      <c r="C16" s="51">
        <f t="shared" ref="C16:S16" si="0">C8/C$13</f>
        <v>0.1995557768161452</v>
      </c>
      <c r="D16" s="51">
        <f t="shared" si="0"/>
        <v>0.20072796328532996</v>
      </c>
      <c r="E16" s="51">
        <f t="shared" si="0"/>
        <v>0.21905690081715273</v>
      </c>
      <c r="F16" s="51">
        <f t="shared" si="0"/>
        <v>0.19685246394230765</v>
      </c>
      <c r="G16" s="51">
        <f t="shared" si="0"/>
        <v>0.20992021676953185</v>
      </c>
      <c r="H16" s="57">
        <f t="shared" si="0"/>
        <v>0.18712828390247746</v>
      </c>
      <c r="I16" s="51">
        <f t="shared" si="0"/>
        <v>0.19803683040395995</v>
      </c>
      <c r="J16" s="51">
        <f t="shared" si="0"/>
        <v>0.19810701178288578</v>
      </c>
      <c r="K16" s="51">
        <f t="shared" si="0"/>
        <v>0.20008792658130464</v>
      </c>
      <c r="L16" s="51">
        <f t="shared" si="0"/>
        <v>0.19699699699699699</v>
      </c>
      <c r="M16" s="51">
        <f t="shared" si="0"/>
        <v>0.19874233366974611</v>
      </c>
      <c r="N16" s="51">
        <f t="shared" si="0"/>
        <v>0.19813600276147739</v>
      </c>
      <c r="O16" s="51">
        <f t="shared" si="0"/>
        <v>0.1988917178373521</v>
      </c>
      <c r="P16" s="51">
        <f t="shared" si="0"/>
        <v>0.19775240166757296</v>
      </c>
      <c r="Q16" s="51">
        <f t="shared" si="0"/>
        <v>0.19921336469061715</v>
      </c>
      <c r="R16" s="51">
        <f t="shared" si="0"/>
        <v>0.19858989424206816</v>
      </c>
      <c r="S16" s="51">
        <f t="shared" si="0"/>
        <v>0.19961928469451257</v>
      </c>
    </row>
    <row r="17" spans="2:27" x14ac:dyDescent="0.35">
      <c r="B17" s="50" t="s">
        <v>36</v>
      </c>
      <c r="C17" s="51">
        <f t="shared" ref="C17:S17" si="1">C9/C$13</f>
        <v>0.20039826906138702</v>
      </c>
      <c r="D17" s="51">
        <f t="shared" si="1"/>
        <v>0.19784776072163315</v>
      </c>
      <c r="E17" s="51">
        <f t="shared" si="1"/>
        <v>0.19727865657095733</v>
      </c>
      <c r="F17" s="51">
        <f t="shared" si="1"/>
        <v>0.19989483173076925</v>
      </c>
      <c r="G17" s="51">
        <f t="shared" si="1"/>
        <v>0.20130212253499924</v>
      </c>
      <c r="H17" s="51">
        <f t="shared" si="1"/>
        <v>0.20040174878884556</v>
      </c>
      <c r="I17" s="51">
        <f t="shared" si="1"/>
        <v>0.19690423256009063</v>
      </c>
      <c r="J17" s="51">
        <f t="shared" si="1"/>
        <v>0.19841607108363915</v>
      </c>
      <c r="K17" s="51">
        <f t="shared" si="1"/>
        <v>0.19838434906852781</v>
      </c>
      <c r="L17" s="51">
        <f t="shared" si="1"/>
        <v>0.19807175596649279</v>
      </c>
      <c r="M17" s="51">
        <f t="shared" si="1"/>
        <v>0.19982920580700256</v>
      </c>
      <c r="N17" s="51">
        <f t="shared" si="1"/>
        <v>0.20003451846738005</v>
      </c>
      <c r="O17" s="51">
        <f t="shared" si="1"/>
        <v>0.19937846338175827</v>
      </c>
      <c r="P17" s="51">
        <f t="shared" si="1"/>
        <v>0.20003625158600691</v>
      </c>
      <c r="Q17" s="51">
        <f t="shared" si="1"/>
        <v>0.19990268429162275</v>
      </c>
      <c r="R17" s="51">
        <f t="shared" si="1"/>
        <v>0.19938592168606192</v>
      </c>
      <c r="S17" s="51">
        <f t="shared" si="1"/>
        <v>0.20005857158545962</v>
      </c>
    </row>
    <row r="18" spans="2:27" x14ac:dyDescent="0.35">
      <c r="B18" s="50" t="s">
        <v>38</v>
      </c>
      <c r="C18" s="51">
        <f t="shared" ref="C18:S18" si="2">C10/C$13</f>
        <v>0.20043656416344352</v>
      </c>
      <c r="D18" s="51">
        <f t="shared" si="2"/>
        <v>0.19784776072163315</v>
      </c>
      <c r="E18" s="51">
        <f t="shared" si="2"/>
        <v>0.19727865657095733</v>
      </c>
      <c r="F18" s="51">
        <f t="shared" si="2"/>
        <v>0.19989483173076925</v>
      </c>
      <c r="G18" s="51">
        <f t="shared" si="2"/>
        <v>0.20122685533644441</v>
      </c>
      <c r="H18" s="51">
        <f t="shared" si="2"/>
        <v>0.20040174878884556</v>
      </c>
      <c r="I18" s="51">
        <f t="shared" si="2"/>
        <v>0.19698812869667356</v>
      </c>
      <c r="J18" s="51">
        <f t="shared" si="2"/>
        <v>0.19849333590882745</v>
      </c>
      <c r="K18" s="51">
        <f t="shared" si="2"/>
        <v>0.19838434906852781</v>
      </c>
      <c r="L18" s="51">
        <f t="shared" si="2"/>
        <v>0.19807175596649279</v>
      </c>
      <c r="M18" s="51">
        <f t="shared" si="2"/>
        <v>0.19982920580700256</v>
      </c>
      <c r="N18" s="51">
        <f t="shared" si="2"/>
        <v>0.20003451846738005</v>
      </c>
      <c r="O18" s="51">
        <f t="shared" si="2"/>
        <v>0.19941590534671258</v>
      </c>
      <c r="P18" s="51">
        <f t="shared" si="2"/>
        <v>0.20003625158600691</v>
      </c>
      <c r="Q18" s="51">
        <f t="shared" si="2"/>
        <v>0.19990268429162275</v>
      </c>
      <c r="R18" s="51">
        <f t="shared" si="2"/>
        <v>0.19938592168606192</v>
      </c>
      <c r="S18" s="51">
        <f t="shared" si="2"/>
        <v>0.19983892813998611</v>
      </c>
    </row>
    <row r="19" spans="2:27" x14ac:dyDescent="0.35">
      <c r="B19" s="50" t="s">
        <v>39</v>
      </c>
      <c r="C19" s="51">
        <f t="shared" ref="C19:S19" si="3">C11/C$13</f>
        <v>0.1998621376325968</v>
      </c>
      <c r="D19" s="51">
        <f t="shared" si="3"/>
        <v>0.19936698844753917</v>
      </c>
      <c r="E19" s="56">
        <f t="shared" si="3"/>
        <v>0.19113126921058551</v>
      </c>
      <c r="F19" s="51">
        <f t="shared" si="3"/>
        <v>0.20109675480769235</v>
      </c>
      <c r="G19" s="51">
        <f t="shared" si="3"/>
        <v>0.19648502182748762</v>
      </c>
      <c r="H19" s="51">
        <f t="shared" si="3"/>
        <v>0.20843672456575685</v>
      </c>
      <c r="I19" s="51">
        <f t="shared" si="3"/>
        <v>0.20055371450144724</v>
      </c>
      <c r="J19" s="51">
        <f t="shared" si="3"/>
        <v>0.20123623720301334</v>
      </c>
      <c r="K19" s="51">
        <f t="shared" si="3"/>
        <v>0.20047260537451228</v>
      </c>
      <c r="L19" s="51">
        <f t="shared" si="3"/>
        <v>0.20110636952742214</v>
      </c>
      <c r="M19" s="51">
        <f t="shared" si="3"/>
        <v>0.20052790932381021</v>
      </c>
      <c r="N19" s="51">
        <f t="shared" si="3"/>
        <v>0.20055229547808076</v>
      </c>
      <c r="O19" s="51">
        <f t="shared" si="3"/>
        <v>0.20050172233038788</v>
      </c>
      <c r="P19" s="51">
        <f t="shared" si="3"/>
        <v>0.20072503172013778</v>
      </c>
      <c r="Q19" s="51">
        <f t="shared" si="3"/>
        <v>0.20030816640986135</v>
      </c>
      <c r="R19" s="51">
        <f t="shared" si="3"/>
        <v>0.20090216443652625</v>
      </c>
      <c r="S19" s="51">
        <f t="shared" si="3"/>
        <v>0.19961928469451257</v>
      </c>
    </row>
    <row r="20" spans="2:27" x14ac:dyDescent="0.35">
      <c r="B20" s="50" t="s">
        <v>41</v>
      </c>
      <c r="C20" s="51">
        <f t="shared" ref="C20:S20" si="4">C12/C$13</f>
        <v>0.1997472523264274</v>
      </c>
      <c r="D20" s="51">
        <f t="shared" si="4"/>
        <v>0.20420952682386456</v>
      </c>
      <c r="E20" s="51">
        <f t="shared" si="4"/>
        <v>0.19525451683034711</v>
      </c>
      <c r="F20" s="51">
        <f t="shared" si="4"/>
        <v>0.20226111778846154</v>
      </c>
      <c r="G20" s="56">
        <f t="shared" si="4"/>
        <v>0.19106578353153697</v>
      </c>
      <c r="H20" s="51">
        <f t="shared" si="4"/>
        <v>0.20363149395407459</v>
      </c>
      <c r="I20" s="51">
        <f t="shared" si="4"/>
        <v>0.20751709383782879</v>
      </c>
      <c r="J20" s="51">
        <f t="shared" si="4"/>
        <v>0.20374734402163411</v>
      </c>
      <c r="K20" s="51">
        <f t="shared" si="4"/>
        <v>0.20267076990712757</v>
      </c>
      <c r="L20" s="51">
        <f t="shared" si="4"/>
        <v>0.2057531215425952</v>
      </c>
      <c r="M20" s="51">
        <f t="shared" si="4"/>
        <v>0.20107134539243846</v>
      </c>
      <c r="N20" s="51">
        <f t="shared" si="4"/>
        <v>0.20124266482568173</v>
      </c>
      <c r="O20" s="51">
        <f t="shared" si="4"/>
        <v>0.20181219110378912</v>
      </c>
      <c r="P20" s="51">
        <f t="shared" si="4"/>
        <v>0.20145006344027552</v>
      </c>
      <c r="Q20" s="51">
        <f t="shared" si="4"/>
        <v>0.20067310031627608</v>
      </c>
      <c r="R20" s="51">
        <f t="shared" si="4"/>
        <v>0.20173609794928166</v>
      </c>
      <c r="S20" s="51">
        <f t="shared" si="4"/>
        <v>0.20086393088552917</v>
      </c>
    </row>
    <row r="22" spans="2:27" x14ac:dyDescent="0.35">
      <c r="B22" s="21" t="s">
        <v>184</v>
      </c>
      <c r="C22" s="1" t="s">
        <v>353</v>
      </c>
      <c r="D22" s="1"/>
      <c r="E22" s="1"/>
      <c r="F22" s="1"/>
      <c r="G22" s="1"/>
    </row>
    <row r="23" spans="2:27" x14ac:dyDescent="0.35">
      <c r="C23" s="1" t="s">
        <v>355</v>
      </c>
      <c r="D23" s="1"/>
      <c r="E23" s="1"/>
      <c r="F23" s="1"/>
      <c r="G23" s="1"/>
    </row>
    <row r="24" spans="2:27" x14ac:dyDescent="0.35">
      <c r="C24" s="1" t="s">
        <v>356</v>
      </c>
      <c r="D24" s="1"/>
      <c r="E24" s="1"/>
      <c r="F24" s="1"/>
      <c r="G24" s="1"/>
    </row>
    <row r="25" spans="2:27" x14ac:dyDescent="0.35">
      <c r="C25" s="1" t="s">
        <v>357</v>
      </c>
    </row>
    <row r="26" spans="2:27" x14ac:dyDescent="0.35">
      <c r="C26" s="1" t="s">
        <v>358</v>
      </c>
    </row>
    <row r="27" spans="2:27" x14ac:dyDescent="0.35">
      <c r="C27" s="1" t="s">
        <v>359</v>
      </c>
    </row>
    <row r="28" spans="2:27" x14ac:dyDescent="0.35">
      <c r="C28" s="1" t="s">
        <v>360</v>
      </c>
    </row>
    <row r="31" spans="2:27" x14ac:dyDescent="0.35">
      <c r="B31" s="72" t="s">
        <v>394</v>
      </c>
    </row>
    <row r="32" spans="2:27" x14ac:dyDescent="0.35">
      <c r="B32" s="73" t="s">
        <v>3</v>
      </c>
      <c r="C32" s="71" t="s">
        <v>4</v>
      </c>
      <c r="D32" s="71" t="s">
        <v>5</v>
      </c>
      <c r="E32" s="71" t="s">
        <v>6</v>
      </c>
      <c r="F32" s="71" t="s">
        <v>7</v>
      </c>
      <c r="G32" s="71" t="s">
        <v>8</v>
      </c>
      <c r="H32" s="71" t="s">
        <v>9</v>
      </c>
      <c r="I32" s="71" t="s">
        <v>10</v>
      </c>
      <c r="J32" s="71" t="s">
        <v>11</v>
      </c>
      <c r="K32" s="71" t="s">
        <v>12</v>
      </c>
      <c r="L32" s="71" t="s">
        <v>13</v>
      </c>
      <c r="M32" s="71" t="s">
        <v>14</v>
      </c>
      <c r="N32" s="71" t="s">
        <v>15</v>
      </c>
      <c r="O32" s="71" t="s">
        <v>16</v>
      </c>
      <c r="P32" s="71" t="s">
        <v>17</v>
      </c>
      <c r="Q32" s="71" t="s">
        <v>18</v>
      </c>
      <c r="R32" s="71" t="s">
        <v>19</v>
      </c>
      <c r="S32" s="71" t="s">
        <v>20</v>
      </c>
      <c r="T32" s="71" t="s">
        <v>21</v>
      </c>
      <c r="U32" s="71" t="s">
        <v>22</v>
      </c>
      <c r="V32" s="71" t="s">
        <v>23</v>
      </c>
      <c r="W32" s="71" t="s">
        <v>24</v>
      </c>
      <c r="X32" s="71" t="s">
        <v>25</v>
      </c>
      <c r="Y32" s="71" t="s">
        <v>26</v>
      </c>
      <c r="Z32" s="71" t="s">
        <v>27</v>
      </c>
      <c r="AA32" s="71" t="s">
        <v>28</v>
      </c>
    </row>
    <row r="33" spans="1:27" x14ac:dyDescent="0.35">
      <c r="A33" s="71" t="s">
        <v>30</v>
      </c>
      <c r="B33" s="42">
        <v>173.2</v>
      </c>
      <c r="C33" s="42">
        <v>211.5</v>
      </c>
      <c r="D33" s="42">
        <v>171</v>
      </c>
      <c r="E33" s="42">
        <v>179.6</v>
      </c>
      <c r="F33" s="42">
        <v>173.3</v>
      </c>
      <c r="G33" s="42">
        <v>169</v>
      </c>
      <c r="H33" s="42">
        <v>148.69999999999999</v>
      </c>
      <c r="I33" s="42">
        <v>174.9</v>
      </c>
      <c r="J33" s="42">
        <v>121.9</v>
      </c>
      <c r="K33" s="42">
        <v>221</v>
      </c>
      <c r="L33" s="42">
        <v>178.7</v>
      </c>
      <c r="M33" s="42">
        <v>191.1</v>
      </c>
      <c r="N33" s="42">
        <v>176.8</v>
      </c>
      <c r="O33" s="42">
        <v>199.9</v>
      </c>
      <c r="P33" s="42">
        <v>191.2</v>
      </c>
      <c r="Q33" s="42">
        <v>187.9</v>
      </c>
      <c r="R33" s="42">
        <v>190.8</v>
      </c>
      <c r="S33" s="42"/>
      <c r="T33" s="42">
        <v>182.5</v>
      </c>
      <c r="U33" s="42">
        <v>179.8</v>
      </c>
      <c r="V33" s="42">
        <v>187.8</v>
      </c>
      <c r="W33" s="42">
        <v>169.7</v>
      </c>
      <c r="X33" s="42">
        <v>173.8</v>
      </c>
      <c r="Y33" s="42">
        <v>180.3</v>
      </c>
      <c r="Z33" s="42">
        <v>184.9</v>
      </c>
      <c r="AA33" s="42">
        <v>179.5</v>
      </c>
    </row>
    <row r="34" spans="1:27" x14ac:dyDescent="0.35">
      <c r="A34" s="14" t="s">
        <v>395</v>
      </c>
      <c r="B34" s="42">
        <v>173.7</v>
      </c>
      <c r="C34" s="42">
        <v>214.3</v>
      </c>
      <c r="D34" s="42">
        <v>173.2</v>
      </c>
      <c r="E34" s="42">
        <v>179.5</v>
      </c>
      <c r="F34" s="42">
        <v>170</v>
      </c>
      <c r="G34" s="42">
        <v>172.2</v>
      </c>
      <c r="H34" s="42">
        <v>161</v>
      </c>
      <c r="I34" s="42">
        <v>175.6</v>
      </c>
      <c r="J34" s="42">
        <v>122.7</v>
      </c>
      <c r="K34" s="42">
        <v>218</v>
      </c>
      <c r="L34" s="42">
        <v>173.4</v>
      </c>
      <c r="M34" s="42">
        <v>194.2</v>
      </c>
      <c r="N34" s="42">
        <v>179.1</v>
      </c>
      <c r="O34" s="42">
        <v>201</v>
      </c>
      <c r="P34" s="42">
        <v>187.3</v>
      </c>
      <c r="Q34" s="42">
        <v>179.7</v>
      </c>
      <c r="R34" s="42">
        <v>186.2</v>
      </c>
      <c r="S34" s="42">
        <v>175.6</v>
      </c>
      <c r="T34" s="42">
        <v>182.8</v>
      </c>
      <c r="U34" s="42">
        <v>175.2</v>
      </c>
      <c r="V34" s="42">
        <v>185.7</v>
      </c>
      <c r="W34" s="42">
        <v>164.8</v>
      </c>
      <c r="X34" s="42">
        <v>171.2</v>
      </c>
      <c r="Y34" s="42">
        <v>177.1</v>
      </c>
      <c r="Z34" s="42">
        <v>185.2</v>
      </c>
      <c r="AA34" s="42">
        <v>175.7</v>
      </c>
    </row>
    <row r="35" spans="1:27" x14ac:dyDescent="0.35">
      <c r="A35" s="14" t="s">
        <v>33</v>
      </c>
      <c r="B35" s="42">
        <v>174.7</v>
      </c>
      <c r="C35" s="42">
        <v>219.4</v>
      </c>
      <c r="D35" s="42">
        <v>176.7</v>
      </c>
      <c r="E35" s="42">
        <v>179.4</v>
      </c>
      <c r="F35" s="42">
        <v>164.4</v>
      </c>
      <c r="G35" s="42">
        <v>175.8</v>
      </c>
      <c r="H35" s="42">
        <v>185</v>
      </c>
      <c r="I35" s="42">
        <v>176.9</v>
      </c>
      <c r="J35" s="42">
        <v>124.2</v>
      </c>
      <c r="K35" s="42">
        <v>211.9</v>
      </c>
      <c r="L35" s="42">
        <v>165.9</v>
      </c>
      <c r="M35" s="42">
        <v>197.7</v>
      </c>
      <c r="N35" s="42">
        <v>183.1</v>
      </c>
      <c r="O35" s="42">
        <v>204.2</v>
      </c>
      <c r="P35" s="42">
        <v>181.3</v>
      </c>
      <c r="Q35" s="42">
        <v>168.1</v>
      </c>
      <c r="R35" s="42">
        <v>179.3</v>
      </c>
      <c r="S35" s="42">
        <v>175.6</v>
      </c>
      <c r="T35" s="42">
        <v>183.4</v>
      </c>
      <c r="U35" s="42">
        <v>170.1</v>
      </c>
      <c r="V35" s="42">
        <v>182.2</v>
      </c>
      <c r="W35" s="42">
        <v>160.4</v>
      </c>
      <c r="X35" s="42">
        <v>169.2</v>
      </c>
      <c r="Y35" s="42">
        <v>174.8</v>
      </c>
      <c r="Z35" s="42">
        <v>185.6</v>
      </c>
      <c r="AA35" s="42">
        <v>171.6</v>
      </c>
    </row>
    <row r="37" spans="1:27" x14ac:dyDescent="0.35">
      <c r="B37" s="14" t="s">
        <v>396</v>
      </c>
      <c r="C37" s="14" t="s">
        <v>30</v>
      </c>
      <c r="D37" s="14" t="s">
        <v>33</v>
      </c>
      <c r="E37" s="14" t="s">
        <v>35</v>
      </c>
      <c r="F37" s="14" t="s">
        <v>397</v>
      </c>
      <c r="H37" s="14" t="s">
        <v>400</v>
      </c>
      <c r="I37" s="14" t="s">
        <v>30</v>
      </c>
      <c r="J37" s="14" t="s">
        <v>33</v>
      </c>
      <c r="K37" s="14" t="s">
        <v>35</v>
      </c>
      <c r="L37" s="14" t="s">
        <v>401</v>
      </c>
      <c r="M37" s="14" t="s">
        <v>402</v>
      </c>
      <c r="N37" s="14" t="s">
        <v>403</v>
      </c>
    </row>
    <row r="38" spans="1:27" x14ac:dyDescent="0.35">
      <c r="B38" s="8" t="s">
        <v>3</v>
      </c>
      <c r="C38" s="42">
        <v>173.2</v>
      </c>
      <c r="D38" s="42">
        <v>174.7</v>
      </c>
      <c r="E38" s="42">
        <v>173.7</v>
      </c>
      <c r="F38" s="42" t="s">
        <v>391</v>
      </c>
      <c r="H38" s="42" t="s">
        <v>391</v>
      </c>
      <c r="I38" s="42">
        <f>SUMIFS(C38:C63,F38:F63,"food")</f>
        <v>2112.0000000000005</v>
      </c>
      <c r="J38" s="42">
        <f>SUMIFS(D38:D63,$F$38:$F$63,"food")</f>
        <v>2169.2000000000003</v>
      </c>
      <c r="K38" s="42">
        <f>SUMIFS(E38:E63,$F$38:$F$63,"food")</f>
        <v>2133.5</v>
      </c>
      <c r="L38" s="9">
        <f>I38/I$47</f>
        <v>0.46945852227260604</v>
      </c>
      <c r="M38" s="9">
        <f t="shared" ref="M38:N38" si="5">J38/J$47</f>
        <v>0.46740933870585449</v>
      </c>
      <c r="N38" s="9">
        <f t="shared" si="5"/>
        <v>0.45838346510828459</v>
      </c>
    </row>
    <row r="39" spans="1:27" x14ac:dyDescent="0.35">
      <c r="B39" s="8" t="s">
        <v>4</v>
      </c>
      <c r="C39" s="42">
        <v>211.5</v>
      </c>
      <c r="D39" s="42">
        <v>219.4</v>
      </c>
      <c r="E39" s="42">
        <v>214.3</v>
      </c>
      <c r="F39" s="42" t="s">
        <v>391</v>
      </c>
      <c r="H39" s="42" t="s">
        <v>398</v>
      </c>
      <c r="I39" s="12">
        <f>SUMIFS(C38:C63,$F$38:$F$63,"luxury")</f>
        <v>737.30000000000007</v>
      </c>
      <c r="J39" s="12">
        <f>SUMIFS(D38:D63,$F$38:$F$63,"luxury")</f>
        <v>724.9</v>
      </c>
      <c r="K39" s="12">
        <f>SUMIFS(E38:E63,$F$38:$F$63,"luxury")</f>
        <v>730.8</v>
      </c>
      <c r="L39" s="9">
        <f t="shared" ref="L39:L47" si="6">I39/I$47</f>
        <v>0.16388814795056458</v>
      </c>
      <c r="M39" s="9">
        <f t="shared" ref="M39:M47" si="7">J39/J$47</f>
        <v>0.15619815122066838</v>
      </c>
      <c r="N39" s="9">
        <f t="shared" ref="N39:N47" si="8">K39/K$47</f>
        <v>0.15701271914747333</v>
      </c>
    </row>
    <row r="40" spans="1:27" x14ac:dyDescent="0.35">
      <c r="B40" s="8" t="s">
        <v>5</v>
      </c>
      <c r="C40" s="42">
        <v>171</v>
      </c>
      <c r="D40" s="42">
        <v>176.7</v>
      </c>
      <c r="E40" s="42">
        <v>173.2</v>
      </c>
      <c r="F40" s="42" t="s">
        <v>391</v>
      </c>
      <c r="H40" s="42" t="s">
        <v>17</v>
      </c>
      <c r="I40" s="12">
        <f>SUMIFS(C38:C63,$F$38:$F$63,"clothing")</f>
        <v>569.90000000000009</v>
      </c>
      <c r="J40" s="12">
        <f t="shared" ref="J40:K40" si="9">SUMIFS(D38:D63,$F$38:$F$63,"clothing")</f>
        <v>528.70000000000005</v>
      </c>
      <c r="K40" s="12">
        <f t="shared" si="9"/>
        <v>553.20000000000005</v>
      </c>
      <c r="L40" s="9">
        <f t="shared" si="6"/>
        <v>0.12667822530452563</v>
      </c>
      <c r="M40" s="9">
        <f t="shared" si="7"/>
        <v>0.11392186860307267</v>
      </c>
      <c r="N40" s="9">
        <f t="shared" si="8"/>
        <v>0.11885527672739772</v>
      </c>
    </row>
    <row r="41" spans="1:27" x14ac:dyDescent="0.35">
      <c r="B41" s="8" t="s">
        <v>6</v>
      </c>
      <c r="C41" s="42">
        <v>179.6</v>
      </c>
      <c r="D41" s="42">
        <v>179.4</v>
      </c>
      <c r="E41" s="42">
        <v>179.5</v>
      </c>
      <c r="F41" s="42" t="s">
        <v>391</v>
      </c>
      <c r="H41" s="42" t="s">
        <v>20</v>
      </c>
      <c r="I41" s="12">
        <f>SUMIFS(C38:C63,$F$38:$F$63,"housing")</f>
        <v>179.8</v>
      </c>
      <c r="J41" s="12">
        <f t="shared" ref="J41:K41" si="10">SUMIFS(D38:D63,$F$38:$F$63,"housing")</f>
        <v>345.7</v>
      </c>
      <c r="K41" s="12">
        <f t="shared" si="10"/>
        <v>350.79999999999995</v>
      </c>
      <c r="L41" s="9">
        <f t="shared" si="6"/>
        <v>3.9966213212412192E-2</v>
      </c>
      <c r="M41" s="9">
        <f t="shared" si="7"/>
        <v>7.4489861880238734E-2</v>
      </c>
      <c r="N41" s="9">
        <f t="shared" si="8"/>
        <v>7.5369542798212424E-2</v>
      </c>
    </row>
    <row r="42" spans="1:27" x14ac:dyDescent="0.35">
      <c r="B42" s="8" t="s">
        <v>7</v>
      </c>
      <c r="C42" s="42">
        <v>173.3</v>
      </c>
      <c r="D42" s="42">
        <v>164.4</v>
      </c>
      <c r="E42" s="42">
        <v>170</v>
      </c>
      <c r="F42" s="42" t="s">
        <v>391</v>
      </c>
      <c r="H42" s="42" t="s">
        <v>399</v>
      </c>
      <c r="I42" s="12">
        <f>SUMIFS(C38:C63,$F$38:$F$63,"energy")</f>
        <v>182.5</v>
      </c>
      <c r="J42" s="12">
        <f t="shared" ref="J42:K42" si="11">SUMIFS(D38:D63,$F$38:$F$63,"energy")</f>
        <v>183.4</v>
      </c>
      <c r="K42" s="12">
        <f t="shared" si="11"/>
        <v>182.8</v>
      </c>
      <c r="L42" s="9">
        <f t="shared" si="6"/>
        <v>4.0566373255090236E-2</v>
      </c>
      <c r="M42" s="9">
        <f t="shared" si="7"/>
        <v>3.9518196901463076E-2</v>
      </c>
      <c r="N42" s="9">
        <f t="shared" si="8"/>
        <v>3.9274664833276039E-2</v>
      </c>
    </row>
    <row r="43" spans="1:27" x14ac:dyDescent="0.35">
      <c r="B43" s="8" t="s">
        <v>8</v>
      </c>
      <c r="C43" s="42">
        <v>169</v>
      </c>
      <c r="D43" s="42">
        <v>175.8</v>
      </c>
      <c r="E43" s="42">
        <v>172.2</v>
      </c>
      <c r="F43" s="42" t="s">
        <v>391</v>
      </c>
      <c r="H43" s="42" t="s">
        <v>23</v>
      </c>
      <c r="I43" s="12">
        <f>SUMIFS(C38:C63,$F$38:$F$63,"health")</f>
        <v>187.8</v>
      </c>
      <c r="J43" s="12">
        <f t="shared" ref="J43:K43" si="12">SUMIFS(D38:D63,$F$38:$F$63,"health")</f>
        <v>182.2</v>
      </c>
      <c r="K43" s="12">
        <f t="shared" si="12"/>
        <v>185.7</v>
      </c>
      <c r="L43" s="9">
        <f>I43/I$47</f>
        <v>4.174446519071752E-2</v>
      </c>
      <c r="M43" s="9">
        <f t="shared" si="7"/>
        <v>3.9259626365575638E-2</v>
      </c>
      <c r="N43" s="9">
        <f t="shared" si="8"/>
        <v>3.9897731179099338E-2</v>
      </c>
    </row>
    <row r="44" spans="1:27" x14ac:dyDescent="0.35">
      <c r="B44" s="8" t="s">
        <v>9</v>
      </c>
      <c r="C44" s="42">
        <v>148.69999999999999</v>
      </c>
      <c r="D44" s="42">
        <v>185</v>
      </c>
      <c r="E44" s="42">
        <v>161</v>
      </c>
      <c r="F44" s="42" t="s">
        <v>391</v>
      </c>
      <c r="H44" s="42" t="s">
        <v>323</v>
      </c>
      <c r="I44" s="12">
        <f>SUMIFS(C38:C63,$F$38:$F$63,"transport")</f>
        <v>169.7</v>
      </c>
      <c r="J44" s="12">
        <f t="shared" ref="J44:K44" si="13">SUMIFS(D38:D63,$F$38:$F$63,"transport")</f>
        <v>160.4</v>
      </c>
      <c r="K44" s="12">
        <f t="shared" si="13"/>
        <v>164.8</v>
      </c>
      <c r="L44" s="9">
        <f t="shared" si="6"/>
        <v>3.7721170089801713E-2</v>
      </c>
      <c r="M44" s="9">
        <f t="shared" si="7"/>
        <v>3.4562261630287229E-2</v>
      </c>
      <c r="N44" s="9">
        <f t="shared" si="8"/>
        <v>3.5407356479889997E-2</v>
      </c>
    </row>
    <row r="45" spans="1:27" x14ac:dyDescent="0.35">
      <c r="B45" s="8" t="s">
        <v>10</v>
      </c>
      <c r="C45" s="42">
        <v>174.9</v>
      </c>
      <c r="D45" s="42">
        <v>176.9</v>
      </c>
      <c r="E45" s="42">
        <v>175.6</v>
      </c>
      <c r="F45" s="42" t="s">
        <v>391</v>
      </c>
      <c r="H45" s="42" t="s">
        <v>26</v>
      </c>
      <c r="I45" s="12">
        <f>SUMIFS(C38:C63,$F$38:$F$63,"education")</f>
        <v>180.3</v>
      </c>
      <c r="J45" s="12">
        <f t="shared" ref="J45:K45" si="14">SUMIFS(D38:D63,$F$38:$F$63,"education")</f>
        <v>174.8</v>
      </c>
      <c r="K45" s="12">
        <f t="shared" si="14"/>
        <v>177.1</v>
      </c>
      <c r="L45" s="9">
        <f t="shared" si="6"/>
        <v>4.0077353961056272E-2</v>
      </c>
      <c r="M45" s="9">
        <f t="shared" si="7"/>
        <v>3.7665108060936453E-2</v>
      </c>
      <c r="N45" s="9">
        <f t="shared" si="8"/>
        <v>3.8050017188037119E-2</v>
      </c>
    </row>
    <row r="46" spans="1:27" x14ac:dyDescent="0.35">
      <c r="B46" s="8" t="s">
        <v>11</v>
      </c>
      <c r="C46" s="42">
        <v>121.9</v>
      </c>
      <c r="D46" s="42">
        <v>124.2</v>
      </c>
      <c r="E46" s="42">
        <v>122.7</v>
      </c>
      <c r="F46" s="42" t="s">
        <v>391</v>
      </c>
      <c r="H46" s="42" t="s">
        <v>28</v>
      </c>
      <c r="I46" s="12">
        <f>SUMIFS(C38:C63,$F$38:$F$63,"miscellaneous")</f>
        <v>179.5</v>
      </c>
      <c r="J46" s="12">
        <f t="shared" ref="J46:K46" si="15">SUMIFS(D38:D63,$F$38:$F$63,"miscellaneous")</f>
        <v>171.6</v>
      </c>
      <c r="K46" s="12">
        <f t="shared" si="15"/>
        <v>175.7</v>
      </c>
      <c r="L46" s="9">
        <f t="shared" si="6"/>
        <v>3.9899528763225736E-2</v>
      </c>
      <c r="M46" s="9">
        <f t="shared" si="7"/>
        <v>3.6975586631903291E-2</v>
      </c>
      <c r="N46" s="9">
        <f t="shared" si="8"/>
        <v>3.7749226538329315E-2</v>
      </c>
    </row>
    <row r="47" spans="1:27" x14ac:dyDescent="0.35">
      <c r="B47" s="8" t="s">
        <v>12</v>
      </c>
      <c r="C47" s="42">
        <v>221</v>
      </c>
      <c r="D47" s="42">
        <v>211.9</v>
      </c>
      <c r="E47" s="42">
        <v>218</v>
      </c>
      <c r="F47" s="42" t="s">
        <v>391</v>
      </c>
      <c r="H47" s="42" t="s">
        <v>245</v>
      </c>
      <c r="I47" s="12">
        <f>SUM(I38:I46)</f>
        <v>4498.8000000000011</v>
      </c>
      <c r="J47" s="12">
        <f t="shared" ref="J47:K47" si="16">SUM(J38:J46)</f>
        <v>4640.9000000000005</v>
      </c>
      <c r="K47" s="12">
        <f t="shared" si="16"/>
        <v>4654.4000000000005</v>
      </c>
      <c r="L47" s="9">
        <f t="shared" si="6"/>
        <v>1</v>
      </c>
      <c r="M47" s="9">
        <f t="shared" si="7"/>
        <v>1</v>
      </c>
      <c r="N47" s="9">
        <f t="shared" si="8"/>
        <v>1</v>
      </c>
    </row>
    <row r="48" spans="1:27" x14ac:dyDescent="0.35">
      <c r="B48" s="8" t="s">
        <v>13</v>
      </c>
      <c r="C48" s="42">
        <v>178.7</v>
      </c>
      <c r="D48" s="42">
        <v>165.9</v>
      </c>
      <c r="E48" s="42">
        <v>173.4</v>
      </c>
      <c r="F48" s="42" t="s">
        <v>398</v>
      </c>
    </row>
    <row r="49" spans="2:6" x14ac:dyDescent="0.35">
      <c r="B49" s="8" t="s">
        <v>14</v>
      </c>
      <c r="C49" s="42">
        <v>191.1</v>
      </c>
      <c r="D49" s="42">
        <v>197.7</v>
      </c>
      <c r="E49" s="42">
        <v>194.2</v>
      </c>
      <c r="F49" s="42" t="s">
        <v>391</v>
      </c>
    </row>
    <row r="50" spans="2:6" x14ac:dyDescent="0.35">
      <c r="B50" s="8" t="s">
        <v>15</v>
      </c>
      <c r="C50" s="42">
        <v>176.8</v>
      </c>
      <c r="D50" s="42">
        <v>183.1</v>
      </c>
      <c r="E50" s="42">
        <v>179.1</v>
      </c>
      <c r="F50" s="42" t="s">
        <v>391</v>
      </c>
    </row>
    <row r="51" spans="2:6" x14ac:dyDescent="0.35">
      <c r="B51" s="8" t="s">
        <v>16</v>
      </c>
      <c r="C51" s="42">
        <v>199.9</v>
      </c>
      <c r="D51" s="42">
        <v>204.2</v>
      </c>
      <c r="E51" s="42">
        <v>201</v>
      </c>
      <c r="F51" s="42" t="s">
        <v>398</v>
      </c>
    </row>
    <row r="52" spans="2:6" x14ac:dyDescent="0.35">
      <c r="B52" s="8" t="s">
        <v>17</v>
      </c>
      <c r="C52" s="42">
        <v>191.2</v>
      </c>
      <c r="D52" s="42">
        <v>181.3</v>
      </c>
      <c r="E52" s="42">
        <v>187.3</v>
      </c>
      <c r="F52" s="42" t="s">
        <v>17</v>
      </c>
    </row>
    <row r="53" spans="2:6" x14ac:dyDescent="0.35">
      <c r="B53" s="8" t="s">
        <v>18</v>
      </c>
      <c r="C53" s="42">
        <v>187.9</v>
      </c>
      <c r="D53" s="42">
        <v>168.1</v>
      </c>
      <c r="E53" s="42">
        <v>179.7</v>
      </c>
      <c r="F53" s="42" t="s">
        <v>17</v>
      </c>
    </row>
    <row r="54" spans="2:6" x14ac:dyDescent="0.35">
      <c r="B54" s="8" t="s">
        <v>19</v>
      </c>
      <c r="C54" s="42">
        <v>190.8</v>
      </c>
      <c r="D54" s="42">
        <v>179.3</v>
      </c>
      <c r="E54" s="42">
        <v>186.2</v>
      </c>
      <c r="F54" s="42" t="s">
        <v>17</v>
      </c>
    </row>
    <row r="55" spans="2:6" x14ac:dyDescent="0.35">
      <c r="B55" s="8" t="s">
        <v>20</v>
      </c>
      <c r="C55" s="42"/>
      <c r="D55" s="42">
        <v>175.6</v>
      </c>
      <c r="E55" s="42">
        <v>175.6</v>
      </c>
      <c r="F55" s="42" t="s">
        <v>20</v>
      </c>
    </row>
    <row r="56" spans="2:6" x14ac:dyDescent="0.35">
      <c r="B56" s="8" t="s">
        <v>21</v>
      </c>
      <c r="C56" s="42">
        <v>182.5</v>
      </c>
      <c r="D56" s="42">
        <v>183.4</v>
      </c>
      <c r="E56" s="42">
        <v>182.8</v>
      </c>
      <c r="F56" s="42" t="s">
        <v>399</v>
      </c>
    </row>
    <row r="57" spans="2:6" x14ac:dyDescent="0.35">
      <c r="B57" s="8" t="s">
        <v>22</v>
      </c>
      <c r="C57" s="42">
        <v>179.8</v>
      </c>
      <c r="D57" s="42">
        <v>170.1</v>
      </c>
      <c r="E57" s="42">
        <v>175.2</v>
      </c>
      <c r="F57" s="42" t="s">
        <v>20</v>
      </c>
    </row>
    <row r="58" spans="2:6" x14ac:dyDescent="0.35">
      <c r="B58" s="8" t="s">
        <v>23</v>
      </c>
      <c r="C58" s="42">
        <v>187.8</v>
      </c>
      <c r="D58" s="42">
        <v>182.2</v>
      </c>
      <c r="E58" s="42">
        <v>185.7</v>
      </c>
      <c r="F58" s="42" t="s">
        <v>23</v>
      </c>
    </row>
    <row r="59" spans="2:6" x14ac:dyDescent="0.35">
      <c r="B59" s="8" t="s">
        <v>24</v>
      </c>
      <c r="C59" s="42">
        <v>169.7</v>
      </c>
      <c r="D59" s="42">
        <v>160.4</v>
      </c>
      <c r="E59" s="42">
        <v>164.8</v>
      </c>
      <c r="F59" s="42" t="s">
        <v>323</v>
      </c>
    </row>
    <row r="60" spans="2:6" x14ac:dyDescent="0.35">
      <c r="B60" s="8" t="s">
        <v>25</v>
      </c>
      <c r="C60" s="42">
        <v>173.8</v>
      </c>
      <c r="D60" s="42">
        <v>169.2</v>
      </c>
      <c r="E60" s="42">
        <v>171.2</v>
      </c>
      <c r="F60" s="42" t="s">
        <v>398</v>
      </c>
    </row>
    <row r="61" spans="2:6" x14ac:dyDescent="0.35">
      <c r="B61" s="8" t="s">
        <v>26</v>
      </c>
      <c r="C61" s="42">
        <v>180.3</v>
      </c>
      <c r="D61" s="42">
        <v>174.8</v>
      </c>
      <c r="E61" s="42">
        <v>177.1</v>
      </c>
      <c r="F61" s="42" t="s">
        <v>26</v>
      </c>
    </row>
    <row r="62" spans="2:6" x14ac:dyDescent="0.35">
      <c r="B62" s="8" t="s">
        <v>27</v>
      </c>
      <c r="C62" s="42">
        <v>184.9</v>
      </c>
      <c r="D62" s="42">
        <v>185.6</v>
      </c>
      <c r="E62" s="42">
        <v>185.2</v>
      </c>
      <c r="F62" s="42" t="s">
        <v>398</v>
      </c>
    </row>
    <row r="63" spans="2:6" x14ac:dyDescent="0.35">
      <c r="B63" s="8" t="s">
        <v>28</v>
      </c>
      <c r="C63" s="42">
        <v>179.5</v>
      </c>
      <c r="D63" s="42">
        <v>171.6</v>
      </c>
      <c r="E63" s="42">
        <v>175.7</v>
      </c>
      <c r="F63" s="42" t="s">
        <v>28</v>
      </c>
    </row>
  </sheetData>
  <mergeCells count="1">
    <mergeCell ref="C6:O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11159D-E8DA-4ED0-B7A4-C3999D476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All_India_Index_Upto_April23 (1</vt:lpstr>
      <vt:lpstr> objective 5 analysis</vt:lpstr>
      <vt:lpstr>objective 5</vt:lpstr>
      <vt:lpstr>Sheet1</vt:lpstr>
      <vt:lpstr>Main data</vt:lpstr>
      <vt:lpstr>objective 2</vt:lpstr>
      <vt:lpstr>objective 4</vt:lpstr>
      <vt:lpstr>objective 3</vt:lpstr>
      <vt:lpstr>notes</vt:lpstr>
      <vt:lpstr>objective 1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prasad</dc:creator>
  <cp:lastModifiedBy>shubham prasad</cp:lastModifiedBy>
  <dcterms:created xsi:type="dcterms:W3CDTF">2024-01-25T07:48:38Z</dcterms:created>
  <dcterms:modified xsi:type="dcterms:W3CDTF">2024-02-19T16:36:36Z</dcterms:modified>
</cp:coreProperties>
</file>