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Assumption" sheetId="2" r:id="rId5"/>
    <sheet state="visible" name="Sales Quantity" sheetId="3" r:id="rId6"/>
    <sheet state="visible" name="RM Consumed" sheetId="4" r:id="rId7"/>
    <sheet state="visible" name="Cost-RM" sheetId="5" r:id="rId8"/>
    <sheet state="visible" name="Contribution" sheetId="6" r:id="rId9"/>
    <sheet state="visible" name="Break-even Analysis" sheetId="7" r:id="rId10"/>
    <sheet state="visible" name="Dashboard" sheetId="8" r:id="rId11"/>
    <sheet state="visible" name="Insights" sheetId="9" r:id="rId12"/>
  </sheets>
  <definedNames/>
  <calcPr/>
</workbook>
</file>

<file path=xl/sharedStrings.xml><?xml version="1.0" encoding="utf-8"?>
<sst xmlns="http://schemas.openxmlformats.org/spreadsheetml/2006/main" count="176" uniqueCount="85">
  <si>
    <t>Get Started</t>
  </si>
  <si>
    <t>NutriNibbles, a leading biscuit manufacturing company based in Bangalore, is launching a new line of ragi biscuits. The introduction of these nutritious biscuits aligns with the increasing consumer demand for health-focused snack options. With solid market research and clear cost estimates, you're tasked with conducting a break-even analysis for the new shop, factoring in sales forecasts, variable costs, and fixed costs</t>
  </si>
  <si>
    <t>Details</t>
  </si>
  <si>
    <t>NutriNibbles will produce ragi biscuits in 150-gram packs. Below are the key details:</t>
  </si>
  <si>
    <t xml:space="preserve">Pricing </t>
  </si>
  <si>
    <t>The selling price per pack is ₹80.</t>
  </si>
  <si>
    <t>Sales Quantity and Growth</t>
  </si>
  <si>
    <t>The sales of the ragi biscuits in the first 2 months are expected to be 3,300 units per month, followed by a 15% month-on-month growth from the 3rd month onwards.</t>
  </si>
  <si>
    <t>Raw Material Details</t>
  </si>
  <si>
    <t>To produce these ice cream packs, the following raw materials are required:</t>
  </si>
  <si>
    <t>Ragi - 25%
Wheat - 25%
Jaggery - 25%
Baking Soda -1%
Ghee - 20%
Nuts - 4%</t>
  </si>
  <si>
    <t>The price of raw material per kg in Rs. is provided as below:</t>
  </si>
  <si>
    <t>Ragi - 100
Wheat - 60
Jaggery - 80
Baking Soda -200
Ghee - 600
Nuts - 1000</t>
  </si>
  <si>
    <t>Labor and Packing Costs</t>
  </si>
  <si>
    <t>The labor and packaging cost per unit is ₹20.</t>
  </si>
  <si>
    <t>Fixed Costs</t>
  </si>
  <si>
    <t>The factory expenses include a monthly rent of ₹80,000 and Administration costs of ₹20,000.</t>
  </si>
  <si>
    <t>The marketing budget starts at ₹50,000 for the first two months, with a planned 5% increase each subsequent month.</t>
  </si>
  <si>
    <t>Objective</t>
  </si>
  <si>
    <t>Develop a financial model for the first 12 months to perform a break-even analysis for NutriNibble's new product. Use the provided sales forecasts, variable costs, and fixed costs to evaluate how various factors might impact profitability.</t>
  </si>
  <si>
    <t>Packet Size (in gms)</t>
  </si>
  <si>
    <t>Item</t>
  </si>
  <si>
    <t>Packet (in gms)</t>
  </si>
  <si>
    <t>Price (in Rs. per unit)</t>
  </si>
  <si>
    <t>Ragi Biscuit</t>
  </si>
  <si>
    <t>Material Details for Each Ragi Biscuit</t>
  </si>
  <si>
    <t>Price/kg in Rs.</t>
  </si>
  <si>
    <t xml:space="preserve">Material </t>
  </si>
  <si>
    <t>Ragi</t>
  </si>
  <si>
    <t>Wheat</t>
  </si>
  <si>
    <t>Jaggery</t>
  </si>
  <si>
    <t>Baking Soda</t>
  </si>
  <si>
    <t>Ghee</t>
  </si>
  <si>
    <t>Nuts</t>
  </si>
  <si>
    <t>1st Month (in units)</t>
  </si>
  <si>
    <t>Month on Month Growth %</t>
  </si>
  <si>
    <t>from 3rd months onwards</t>
  </si>
  <si>
    <t>Labour and Packing Cost</t>
  </si>
  <si>
    <t>1 unit</t>
  </si>
  <si>
    <t>Factory Expenses (in Rs.)</t>
  </si>
  <si>
    <t>Factory Rent</t>
  </si>
  <si>
    <t>Administration Cost</t>
  </si>
  <si>
    <t>Marketing Cost (in Rs.)</t>
  </si>
  <si>
    <t>1st Month</t>
  </si>
  <si>
    <t xml:space="preserve">Marketing Cost </t>
  </si>
  <si>
    <t>Sales (in unit)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</si>
  <si>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</si>
  <si>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</si>
  <si>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</si>
  <si>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</si>
  <si>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</si>
  <si>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</si>
  <si>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</si>
  <si>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</si>
  <si>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</si>
  <si>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</si>
  <si>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</si>
  <si>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</si>
  <si>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 Sales Price (in Rs.)</t>
  </si>
  <si>
    <t>Per Unit Material Consumption (in gms)</t>
  </si>
  <si>
    <t>January</t>
  </si>
  <si>
    <t>Sales Quantity (in units)</t>
  </si>
  <si>
    <t>Raw Material Consumed (in kg)</t>
  </si>
  <si>
    <t>Cost (in Rs.)</t>
  </si>
  <si>
    <t>Total Cost</t>
  </si>
  <si>
    <t>Cost of Material (per unit)</t>
  </si>
  <si>
    <t>Amount (in Rs.)</t>
  </si>
  <si>
    <t>Sales</t>
  </si>
  <si>
    <t xml:space="preserve">Total Sales </t>
  </si>
  <si>
    <t>Variable Cost</t>
  </si>
  <si>
    <t>Material Cost</t>
  </si>
  <si>
    <t>Labour Cost</t>
  </si>
  <si>
    <t>Total Variable Cost</t>
  </si>
  <si>
    <t>Contribution (Sales- Variable Cost)</t>
  </si>
  <si>
    <t>Contribution Per Unit</t>
  </si>
  <si>
    <t>Total Sales</t>
  </si>
  <si>
    <t>Contribution</t>
  </si>
  <si>
    <t>Fixed Expenses</t>
  </si>
  <si>
    <t>Marketing Cost</t>
  </si>
  <si>
    <t>Total Fixed Expenses</t>
  </si>
  <si>
    <t>Profits</t>
  </si>
  <si>
    <t>Break-even Analysis</t>
  </si>
  <si>
    <t>Report For Management</t>
  </si>
  <si>
    <r>
      <rPr>
        <rFont val="Noto Serif Georgian"/>
        <b/>
        <color theme="1"/>
      </rPr>
      <t>Sales:</t>
    </r>
    <r>
      <rPr>
        <rFont val="Noto Serif Georgian"/>
        <color theme="1"/>
      </rPr>
      <t xml:space="preserve"> Sales are increasing from 3th month onwards which is resulting in increased total contribution per month from the newly launched product- Ragi Biscuit.</t>
    </r>
  </si>
  <si>
    <r>
      <rPr>
        <rFont val="Noto Serif Georgian"/>
        <b/>
        <color theme="1"/>
      </rPr>
      <t>Break-even Point:</t>
    </r>
    <r>
      <rPr>
        <rFont val="Noto Serif Georgian"/>
        <color theme="1"/>
      </rPr>
      <t xml:space="preserve"> Company will be able to acheive the break-even point in month of july and then the profits will continue to rise till the month of december as per data provided for forecast.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</si>
</sst>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0.0"/>
      <color theme="1"/>
      <name val="Noto Serif Georgian"/>
    </font>
    <font>
      <color theme="1"/>
      <name val="Noto Serif Georgian"/>
    </font>
    <font>
      <b/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b/>
      <sz val="16.0"/>
      <color theme="1"/>
      <name val="Arial"/>
      <scheme val="minor"/>
    </font>
    <font>
      <sz val="16.0"/>
      <color theme="1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5" numFmtId="1" xfId="0" applyFont="1" applyNumberFormat="1"/>
    <xf borderId="0" fillId="0" fontId="7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8" numFmtId="0" xfId="0" applyFont="1"/>
    <xf borderId="0" fillId="0" fontId="6" numFmtId="1" xfId="0" applyFont="1" applyNumberFormat="1"/>
    <xf borderId="0" fillId="2" fontId="9" numFmtId="0" xfId="0" applyAlignment="1" applyFont="1">
      <alignment horizontal="center" readingOrder="0"/>
    </xf>
    <xf borderId="0" fillId="2" fontId="5" numFmtId="0" xfId="0" applyFont="1"/>
    <xf borderId="0" fillId="2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Analysis'!$B$4:$M$4</c:f>
              <c:numCache/>
            </c:numRef>
          </c:val>
        </c:ser>
        <c:axId val="1855377794"/>
        <c:axId val="1261154354"/>
      </c:barChart>
      <c:catAx>
        <c:axId val="185537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154354"/>
      </c:catAx>
      <c:valAx>
        <c:axId val="12611543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377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Break-even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'Break-even Analysis'!$B$14:$M$14</c:f>
              <c:numCache/>
            </c:numRef>
          </c:val>
        </c:ser>
        <c:axId val="926802761"/>
        <c:axId val="1687444074"/>
      </c:barChart>
      <c:catAx>
        <c:axId val="92680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444074"/>
      </c:catAx>
      <c:valAx>
        <c:axId val="1687444074"/>
        <c:scaling>
          <c:orientation val="minMax"/>
        </c:scaling>
        <c:delete val="0"/>
        <c:axPos val="l"/>
        <c:majorGridlines>
          <c:spPr>
            <a:ln>
              <a:solidFill>
                <a:srgbClr val="43434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Profits(in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802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63150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0.5"/>
    <col customWidth="1" min="2" max="10" width="1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3.25"/>
    <col customWidth="1" min="3" max="3" width="25.38"/>
  </cols>
  <sheetData>
    <row r="1">
      <c r="A1" s="10" t="s">
        <v>20</v>
      </c>
      <c r="B1" s="11"/>
      <c r="C1" s="11"/>
      <c r="D1" s="12"/>
    </row>
    <row r="2">
      <c r="A2" s="10" t="s">
        <v>21</v>
      </c>
      <c r="B2" s="13" t="s">
        <v>22</v>
      </c>
      <c r="C2" s="13" t="s">
        <v>23</v>
      </c>
      <c r="D2" s="12"/>
    </row>
    <row r="3">
      <c r="A3" s="14" t="s">
        <v>24</v>
      </c>
      <c r="B3" s="15">
        <v>150.0</v>
      </c>
      <c r="C3" s="15">
        <v>80.0</v>
      </c>
      <c r="D3" s="12"/>
    </row>
    <row r="4">
      <c r="A4" s="16"/>
      <c r="B4" s="11"/>
      <c r="C4" s="11"/>
      <c r="D4" s="12"/>
    </row>
    <row r="5">
      <c r="A5" s="17" t="s">
        <v>25</v>
      </c>
      <c r="B5" s="11"/>
      <c r="C5" s="18"/>
      <c r="D5" s="12"/>
    </row>
    <row r="6">
      <c r="A6" s="10" t="s">
        <v>21</v>
      </c>
      <c r="B6" s="13" t="s">
        <v>26</v>
      </c>
      <c r="C6" s="19" t="s">
        <v>27</v>
      </c>
      <c r="D6" s="12"/>
    </row>
    <row r="7">
      <c r="A7" s="14" t="s">
        <v>28</v>
      </c>
      <c r="B7" s="15">
        <v>100.0</v>
      </c>
      <c r="C7" s="20">
        <v>0.25</v>
      </c>
      <c r="D7" s="12"/>
    </row>
    <row r="8">
      <c r="A8" s="14" t="s">
        <v>29</v>
      </c>
      <c r="B8" s="15">
        <v>60.0</v>
      </c>
      <c r="C8" s="20">
        <v>0.25</v>
      </c>
      <c r="D8" s="12"/>
    </row>
    <row r="9">
      <c r="A9" s="14" t="s">
        <v>30</v>
      </c>
      <c r="B9" s="15">
        <v>80.0</v>
      </c>
      <c r="C9" s="20">
        <v>0.25</v>
      </c>
      <c r="D9" s="12"/>
    </row>
    <row r="10">
      <c r="A10" s="14" t="s">
        <v>31</v>
      </c>
      <c r="B10" s="15">
        <v>200.0</v>
      </c>
      <c r="C10" s="20">
        <v>0.01</v>
      </c>
      <c r="D10" s="12"/>
    </row>
    <row r="11">
      <c r="A11" s="14" t="s">
        <v>32</v>
      </c>
      <c r="B11" s="21">
        <v>600.0</v>
      </c>
      <c r="C11" s="22">
        <v>0.2</v>
      </c>
      <c r="D11" s="12"/>
    </row>
    <row r="12">
      <c r="A12" s="23" t="s">
        <v>33</v>
      </c>
      <c r="B12" s="21">
        <v>1000.0</v>
      </c>
      <c r="C12" s="22">
        <v>0.04</v>
      </c>
      <c r="D12" s="11"/>
    </row>
    <row r="13">
      <c r="A13" s="10"/>
      <c r="B13" s="13"/>
      <c r="C13" s="13"/>
      <c r="D13" s="11"/>
    </row>
    <row r="14">
      <c r="A14" s="10"/>
      <c r="B14" s="13"/>
      <c r="C14" s="13"/>
      <c r="D14" s="11"/>
    </row>
    <row r="15">
      <c r="A15" s="10" t="s">
        <v>6</v>
      </c>
      <c r="B15" s="13" t="s">
        <v>34</v>
      </c>
      <c r="C15" s="13" t="s">
        <v>35</v>
      </c>
      <c r="D15" s="11"/>
    </row>
    <row r="16">
      <c r="A16" s="16" t="str">
        <f>A3</f>
        <v>Ragi Biscuit</v>
      </c>
      <c r="B16" s="15">
        <v>3300.0</v>
      </c>
      <c r="C16" s="20">
        <v>0.15</v>
      </c>
      <c r="D16" s="21" t="s">
        <v>36</v>
      </c>
    </row>
    <row r="17">
      <c r="A17" s="16"/>
      <c r="B17" s="11"/>
      <c r="C17" s="18"/>
      <c r="D17" s="12"/>
    </row>
    <row r="18">
      <c r="A18" s="16"/>
      <c r="B18" s="11"/>
      <c r="C18" s="11"/>
      <c r="D18" s="12"/>
    </row>
    <row r="19">
      <c r="A19" s="10" t="s">
        <v>37</v>
      </c>
      <c r="B19" s="13" t="s">
        <v>38</v>
      </c>
      <c r="C19" s="11"/>
      <c r="D19" s="12"/>
    </row>
    <row r="20">
      <c r="A20" s="16" t="str">
        <f>A16</f>
        <v>Ragi Biscuit</v>
      </c>
      <c r="B20" s="15">
        <v>20.0</v>
      </c>
      <c r="C20" s="21"/>
      <c r="D20" s="12"/>
    </row>
    <row r="21">
      <c r="A21" s="16"/>
      <c r="B21" s="11"/>
      <c r="C21" s="11"/>
      <c r="D21" s="12"/>
    </row>
    <row r="22">
      <c r="A22" s="10" t="s">
        <v>39</v>
      </c>
      <c r="B22" s="11"/>
      <c r="C22" s="11"/>
      <c r="D22" s="12"/>
    </row>
    <row r="23">
      <c r="A23" s="16" t="s">
        <v>40</v>
      </c>
      <c r="B23" s="15">
        <v>80000.0</v>
      </c>
      <c r="C23" s="11"/>
      <c r="D23" s="12"/>
    </row>
    <row r="24">
      <c r="A24" s="16" t="s">
        <v>41</v>
      </c>
      <c r="B24" s="15">
        <v>20000.0</v>
      </c>
      <c r="C24" s="11"/>
      <c r="D24" s="12"/>
    </row>
    <row r="25">
      <c r="A25" s="11"/>
      <c r="B25" s="11"/>
      <c r="C25" s="11"/>
      <c r="D25" s="12"/>
    </row>
    <row r="26">
      <c r="A26" s="13" t="s">
        <v>42</v>
      </c>
      <c r="B26" s="13" t="s">
        <v>43</v>
      </c>
      <c r="C26" s="13" t="s">
        <v>35</v>
      </c>
      <c r="D26" s="12"/>
    </row>
    <row r="27">
      <c r="A27" s="11" t="s">
        <v>44</v>
      </c>
      <c r="B27" s="15">
        <v>50000.0</v>
      </c>
      <c r="C27" s="20">
        <v>0.05</v>
      </c>
      <c r="D27" s="24" t="s">
        <v>36</v>
      </c>
    </row>
    <row r="28">
      <c r="A28" s="2"/>
      <c r="B28" s="2"/>
      <c r="C2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5" t="s">
        <v>45</v>
      </c>
      <c r="B1" s="26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52</v>
      </c>
      <c r="I1" s="26" t="s">
        <v>53</v>
      </c>
      <c r="J1" s="26" t="s">
        <v>54</v>
      </c>
      <c r="K1" s="26" t="s">
        <v>55</v>
      </c>
      <c r="L1" s="26" t="s">
        <v>56</v>
      </c>
      <c r="M1" s="26" t="s">
        <v>57</v>
      </c>
      <c r="N1" s="24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24</v>
      </c>
      <c r="B2" s="12">
        <f>Assumption!$B$16</f>
        <v>3300</v>
      </c>
      <c r="C2" s="12">
        <f>Assumption!$B$16</f>
        <v>3300</v>
      </c>
      <c r="D2" s="27">
        <f>Roundup(C2*(1+Assumption!$C$16))</f>
        <v>3795</v>
      </c>
      <c r="E2" s="27">
        <f>Roundup(D2*(1+Assumption!$C$16))</f>
        <v>4365</v>
      </c>
      <c r="F2" s="27">
        <f>Roundup(E2*(1+Assumption!$C$16))</f>
        <v>5020</v>
      </c>
      <c r="G2" s="27">
        <f>Roundup(F2*(1+Assumption!$C$16))</f>
        <v>5773</v>
      </c>
      <c r="H2" s="27">
        <f>Roundup(G2*(1+Assumption!$C$16))</f>
        <v>6639</v>
      </c>
      <c r="I2" s="27">
        <f>Roundup(H2*(1+Assumption!$C$16))</f>
        <v>7635</v>
      </c>
      <c r="J2" s="27">
        <f>Roundup(I2*(1+Assumption!$C$16))</f>
        <v>8781</v>
      </c>
      <c r="K2" s="27">
        <f>Roundup(J2*(1+Assumption!$C$16))</f>
        <v>10099</v>
      </c>
      <c r="L2" s="27">
        <f>Roundup(K2*(1+Assumption!$C$16))</f>
        <v>11614</v>
      </c>
      <c r="M2" s="27">
        <f>Roundup(L2*(1+Assumption!$C$16))</f>
        <v>13357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5" t="s">
        <v>58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50</v>
      </c>
      <c r="G4" s="26" t="s">
        <v>51</v>
      </c>
      <c r="H4" s="26" t="s">
        <v>52</v>
      </c>
      <c r="I4" s="26" t="s">
        <v>53</v>
      </c>
      <c r="J4" s="26" t="s">
        <v>54</v>
      </c>
      <c r="K4" s="26" t="s">
        <v>55</v>
      </c>
      <c r="L4" s="26" t="s">
        <v>56</v>
      </c>
      <c r="M4" s="26" t="s">
        <v>57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14" t="s">
        <v>24</v>
      </c>
      <c r="B5" s="12">
        <f>Assumption!$C$3</f>
        <v>80</v>
      </c>
      <c r="C5" s="12">
        <f>Assumption!$C$3</f>
        <v>80</v>
      </c>
      <c r="D5" s="12">
        <f>Assumption!$C$3</f>
        <v>80</v>
      </c>
      <c r="E5" s="12">
        <f>Assumption!$C$3</f>
        <v>80</v>
      </c>
      <c r="F5" s="12">
        <f>Assumption!$C$3</f>
        <v>80</v>
      </c>
      <c r="G5" s="12">
        <f>Assumption!$C$3</f>
        <v>80</v>
      </c>
      <c r="H5" s="12">
        <f>Assumption!$C$3</f>
        <v>80</v>
      </c>
      <c r="I5" s="12">
        <f>Assumption!$C$3</f>
        <v>80</v>
      </c>
      <c r="J5" s="12">
        <f>Assumption!$C$3</f>
        <v>80</v>
      </c>
      <c r="K5" s="12">
        <f>Assumption!$C$3</f>
        <v>80</v>
      </c>
      <c r="L5" s="12">
        <f>Assumption!$C$3</f>
        <v>80</v>
      </c>
      <c r="M5" s="12">
        <f>Assumption!$C$3</f>
        <v>80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13" width="11.25"/>
  </cols>
  <sheetData>
    <row r="1">
      <c r="A1" s="25" t="s">
        <v>59</v>
      </c>
      <c r="B1" s="26" t="s">
        <v>60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52</v>
      </c>
      <c r="I1" s="26" t="s">
        <v>53</v>
      </c>
      <c r="J1" s="26" t="s">
        <v>54</v>
      </c>
      <c r="K1" s="26" t="s">
        <v>55</v>
      </c>
      <c r="L1" s="26" t="s">
        <v>56</v>
      </c>
      <c r="M1" s="26" t="s">
        <v>57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28</v>
      </c>
      <c r="B2" s="12">
        <f>Assumption!$B$3*Assumption!$C7</f>
        <v>37.5</v>
      </c>
      <c r="C2" s="12">
        <f>Assumption!$B$3*Assumption!$C7</f>
        <v>37.5</v>
      </c>
      <c r="D2" s="12">
        <f>Assumption!$B$3*Assumption!$C7</f>
        <v>37.5</v>
      </c>
      <c r="E2" s="12">
        <f>Assumption!$B$3*Assumption!$C7</f>
        <v>37.5</v>
      </c>
      <c r="F2" s="12">
        <f>Assumption!$B$3*Assumption!$C7</f>
        <v>37.5</v>
      </c>
      <c r="G2" s="12">
        <f>Assumption!$B$3*Assumption!$C7</f>
        <v>37.5</v>
      </c>
      <c r="H2" s="12">
        <f>Assumption!$B$3*Assumption!$C7</f>
        <v>37.5</v>
      </c>
      <c r="I2" s="12">
        <f>Assumption!$B$3*Assumption!$C7</f>
        <v>37.5</v>
      </c>
      <c r="J2" s="12">
        <f>Assumption!$B$3*Assumption!$C7</f>
        <v>37.5</v>
      </c>
      <c r="K2" s="12">
        <f>Assumption!$B$3*Assumption!$C7</f>
        <v>37.5</v>
      </c>
      <c r="L2" s="12">
        <f>Assumption!$B$3*Assumption!$C7</f>
        <v>37.5</v>
      </c>
      <c r="M2" s="12">
        <f>Assumption!$B$3*Assumption!$C7</f>
        <v>37.5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29</v>
      </c>
      <c r="B3" s="12">
        <f>Assumption!$B$3*Assumption!$C8</f>
        <v>37.5</v>
      </c>
      <c r="C3" s="12">
        <f>Assumption!$B$3*Assumption!$C8</f>
        <v>37.5</v>
      </c>
      <c r="D3" s="12">
        <f>Assumption!$B$3*Assumption!$C8</f>
        <v>37.5</v>
      </c>
      <c r="E3" s="12">
        <f>Assumption!$B$3*Assumption!$C8</f>
        <v>37.5</v>
      </c>
      <c r="F3" s="12">
        <f>Assumption!$B$3*Assumption!$C8</f>
        <v>37.5</v>
      </c>
      <c r="G3" s="12">
        <f>Assumption!$B$3*Assumption!$C8</f>
        <v>37.5</v>
      </c>
      <c r="H3" s="12">
        <f>Assumption!$B$3*Assumption!$C8</f>
        <v>37.5</v>
      </c>
      <c r="I3" s="12">
        <f>Assumption!$B$3*Assumption!$C8</f>
        <v>37.5</v>
      </c>
      <c r="J3" s="12">
        <f>Assumption!$B$3*Assumption!$C8</f>
        <v>37.5</v>
      </c>
      <c r="K3" s="12">
        <f>Assumption!$B$3*Assumption!$C8</f>
        <v>37.5</v>
      </c>
      <c r="L3" s="12">
        <f>Assumption!$B$3*Assumption!$C8</f>
        <v>37.5</v>
      </c>
      <c r="M3" s="12">
        <f>Assumption!$B$3*Assumption!$C8</f>
        <v>37.5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">
        <v>30</v>
      </c>
      <c r="B4" s="12">
        <f>Assumption!$B$3*Assumption!$C9</f>
        <v>37.5</v>
      </c>
      <c r="C4" s="12">
        <f>Assumption!$B$3*Assumption!$C9</f>
        <v>37.5</v>
      </c>
      <c r="D4" s="12">
        <f>Assumption!$B$3*Assumption!$C9</f>
        <v>37.5</v>
      </c>
      <c r="E4" s="12">
        <f>Assumption!$B$3*Assumption!$C9</f>
        <v>37.5</v>
      </c>
      <c r="F4" s="12">
        <f>Assumption!$B$3*Assumption!$C9</f>
        <v>37.5</v>
      </c>
      <c r="G4" s="12">
        <f>Assumption!$B$3*Assumption!$C9</f>
        <v>37.5</v>
      </c>
      <c r="H4" s="12">
        <f>Assumption!$B$3*Assumption!$C9</f>
        <v>37.5</v>
      </c>
      <c r="I4" s="12">
        <f>Assumption!$B$3*Assumption!$C9</f>
        <v>37.5</v>
      </c>
      <c r="J4" s="12">
        <f>Assumption!$B$3*Assumption!$C9</f>
        <v>37.5</v>
      </c>
      <c r="K4" s="12">
        <f>Assumption!$B$3*Assumption!$C9</f>
        <v>37.5</v>
      </c>
      <c r="L4" s="12">
        <f>Assumption!$B$3*Assumption!$C9</f>
        <v>37.5</v>
      </c>
      <c r="M4" s="12">
        <f>Assumption!$B$3*Assumption!$C9</f>
        <v>37.5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">
        <v>31</v>
      </c>
      <c r="B5" s="12">
        <f>Assumption!$B$3*Assumption!$C10</f>
        <v>1.5</v>
      </c>
      <c r="C5" s="12">
        <f>Assumption!$B$3*Assumption!$C10</f>
        <v>1.5</v>
      </c>
      <c r="D5" s="12">
        <f>Assumption!$B$3*Assumption!$C10</f>
        <v>1.5</v>
      </c>
      <c r="E5" s="12">
        <f>Assumption!$B$3*Assumption!$C10</f>
        <v>1.5</v>
      </c>
      <c r="F5" s="12">
        <f>Assumption!$B$3*Assumption!$C10</f>
        <v>1.5</v>
      </c>
      <c r="G5" s="12">
        <f>Assumption!$B$3*Assumption!$C10</f>
        <v>1.5</v>
      </c>
      <c r="H5" s="12">
        <f>Assumption!$B$3*Assumption!$C10</f>
        <v>1.5</v>
      </c>
      <c r="I5" s="12">
        <f>Assumption!$B$3*Assumption!$C10</f>
        <v>1.5</v>
      </c>
      <c r="J5" s="12">
        <f>Assumption!$B$3*Assumption!$C10</f>
        <v>1.5</v>
      </c>
      <c r="K5" s="12">
        <f>Assumption!$B$3*Assumption!$C10</f>
        <v>1.5</v>
      </c>
      <c r="L5" s="12">
        <f>Assumption!$B$3*Assumption!$C10</f>
        <v>1.5</v>
      </c>
      <c r="M5" s="12">
        <f>Assumption!$B$3*Assumption!$C10</f>
        <v>1.5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 t="s">
        <v>32</v>
      </c>
      <c r="B6" s="12">
        <f>Assumption!$B$3*Assumption!$C11</f>
        <v>30</v>
      </c>
      <c r="C6" s="12">
        <f>Assumption!$B$3*Assumption!$C11</f>
        <v>30</v>
      </c>
      <c r="D6" s="12">
        <f>Assumption!$B$3*Assumption!$C11</f>
        <v>30</v>
      </c>
      <c r="E6" s="12">
        <f>Assumption!$B$3*Assumption!$C11</f>
        <v>30</v>
      </c>
      <c r="F6" s="12">
        <f>Assumption!$B$3*Assumption!$C11</f>
        <v>30</v>
      </c>
      <c r="G6" s="12">
        <f>Assumption!$B$3*Assumption!$C11</f>
        <v>30</v>
      </c>
      <c r="H6" s="12">
        <f>Assumption!$B$3*Assumption!$C11</f>
        <v>30</v>
      </c>
      <c r="I6" s="12">
        <f>Assumption!$B$3*Assumption!$C11</f>
        <v>30</v>
      </c>
      <c r="J6" s="12">
        <f>Assumption!$B$3*Assumption!$C11</f>
        <v>30</v>
      </c>
      <c r="K6" s="12">
        <f>Assumption!$B$3*Assumption!$C11</f>
        <v>30</v>
      </c>
      <c r="L6" s="12">
        <f>Assumption!$B$3*Assumption!$C11</f>
        <v>30</v>
      </c>
      <c r="M6" s="12">
        <f>Assumption!$B$3*Assumption!$C11</f>
        <v>30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3" t="s">
        <v>33</v>
      </c>
      <c r="B7" s="12">
        <f>Assumption!$B$3*Assumption!$C12</f>
        <v>6</v>
      </c>
      <c r="C7" s="12">
        <f>Assumption!$B$3*Assumption!$C12</f>
        <v>6</v>
      </c>
      <c r="D7" s="12">
        <f>Assumption!$B$3*Assumption!$C12</f>
        <v>6</v>
      </c>
      <c r="E7" s="12">
        <f>Assumption!$B$3*Assumption!$C12</f>
        <v>6</v>
      </c>
      <c r="F7" s="12">
        <f>Assumption!$B$3*Assumption!$C12</f>
        <v>6</v>
      </c>
      <c r="G7" s="12">
        <f>Assumption!$B$3*Assumption!$C12</f>
        <v>6</v>
      </c>
      <c r="H7" s="12">
        <f>Assumption!$B$3*Assumption!$C12</f>
        <v>6</v>
      </c>
      <c r="I7" s="12">
        <f>Assumption!$B$3*Assumption!$C12</f>
        <v>6</v>
      </c>
      <c r="J7" s="12">
        <f>Assumption!$B$3*Assumption!$C12</f>
        <v>6</v>
      </c>
      <c r="K7" s="12">
        <f>Assumption!$B$3*Assumption!$C12</f>
        <v>6</v>
      </c>
      <c r="L7" s="12">
        <f>Assumption!$B$3*Assumption!$C12</f>
        <v>6</v>
      </c>
      <c r="M7" s="12">
        <f>Assumption!$B$3*Assumption!$C12</f>
        <v>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9" t="s">
        <v>61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 t="s">
        <v>24</v>
      </c>
      <c r="B10" s="12">
        <f>'Sales Quantity'!B2</f>
        <v>3300</v>
      </c>
      <c r="C10" s="12">
        <f>'Sales Quantity'!C2</f>
        <v>3300</v>
      </c>
      <c r="D10" s="27">
        <f>'Sales Quantity'!D2</f>
        <v>3795</v>
      </c>
      <c r="E10" s="27">
        <f>'Sales Quantity'!E2</f>
        <v>4365</v>
      </c>
      <c r="F10" s="27">
        <f>'Sales Quantity'!F2</f>
        <v>5020</v>
      </c>
      <c r="G10" s="27">
        <f>'Sales Quantity'!G2</f>
        <v>5773</v>
      </c>
      <c r="H10" s="27">
        <f>'Sales Quantity'!H2</f>
        <v>6639</v>
      </c>
      <c r="I10" s="27">
        <f>'Sales Quantity'!I2</f>
        <v>7635</v>
      </c>
      <c r="J10" s="27">
        <f>'Sales Quantity'!J2</f>
        <v>8781</v>
      </c>
      <c r="K10" s="27">
        <f>'Sales Quantity'!K2</f>
        <v>10099</v>
      </c>
      <c r="L10" s="27">
        <f>'Sales Quantity'!L2</f>
        <v>11614</v>
      </c>
      <c r="M10" s="27">
        <f>'Sales Quantity'!M2</f>
        <v>13357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5" t="s">
        <v>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4" t="s">
        <v>28</v>
      </c>
      <c r="B13" s="12">
        <f t="shared" ref="B13:M13" si="1">B2*B$10/1000</f>
        <v>123.75</v>
      </c>
      <c r="C13" s="12">
        <f t="shared" si="1"/>
        <v>123.75</v>
      </c>
      <c r="D13" s="12">
        <f t="shared" si="1"/>
        <v>142.3125</v>
      </c>
      <c r="E13" s="12">
        <f t="shared" si="1"/>
        <v>163.6875</v>
      </c>
      <c r="F13" s="12">
        <f t="shared" si="1"/>
        <v>188.25</v>
      </c>
      <c r="G13" s="12">
        <f t="shared" si="1"/>
        <v>216.4875</v>
      </c>
      <c r="H13" s="12">
        <f t="shared" si="1"/>
        <v>248.9625</v>
      </c>
      <c r="I13" s="12">
        <f t="shared" si="1"/>
        <v>286.3125</v>
      </c>
      <c r="J13" s="12">
        <f t="shared" si="1"/>
        <v>329.2875</v>
      </c>
      <c r="K13" s="12">
        <f t="shared" si="1"/>
        <v>378.7125</v>
      </c>
      <c r="L13" s="12">
        <f t="shared" si="1"/>
        <v>435.525</v>
      </c>
      <c r="M13" s="12">
        <f t="shared" si="1"/>
        <v>500.8875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 t="s">
        <v>29</v>
      </c>
      <c r="B14" s="12">
        <f t="shared" ref="B14:M14" si="2">B3*B$10/1000</f>
        <v>123.75</v>
      </c>
      <c r="C14" s="12">
        <f t="shared" si="2"/>
        <v>123.75</v>
      </c>
      <c r="D14" s="12">
        <f t="shared" si="2"/>
        <v>142.3125</v>
      </c>
      <c r="E14" s="12">
        <f t="shared" si="2"/>
        <v>163.6875</v>
      </c>
      <c r="F14" s="12">
        <f t="shared" si="2"/>
        <v>188.25</v>
      </c>
      <c r="G14" s="12">
        <f t="shared" si="2"/>
        <v>216.4875</v>
      </c>
      <c r="H14" s="12">
        <f t="shared" si="2"/>
        <v>248.9625</v>
      </c>
      <c r="I14" s="12">
        <f t="shared" si="2"/>
        <v>286.3125</v>
      </c>
      <c r="J14" s="12">
        <f t="shared" si="2"/>
        <v>329.2875</v>
      </c>
      <c r="K14" s="12">
        <f t="shared" si="2"/>
        <v>378.7125</v>
      </c>
      <c r="L14" s="12">
        <f t="shared" si="2"/>
        <v>435.525</v>
      </c>
      <c r="M14" s="12">
        <f t="shared" si="2"/>
        <v>500.8875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 t="s">
        <v>30</v>
      </c>
      <c r="B15" s="12">
        <f t="shared" ref="B15:M15" si="3">B4*B$10/1000</f>
        <v>123.75</v>
      </c>
      <c r="C15" s="12">
        <f t="shared" si="3"/>
        <v>123.75</v>
      </c>
      <c r="D15" s="12">
        <f t="shared" si="3"/>
        <v>142.3125</v>
      </c>
      <c r="E15" s="12">
        <f t="shared" si="3"/>
        <v>163.6875</v>
      </c>
      <c r="F15" s="12">
        <f t="shared" si="3"/>
        <v>188.25</v>
      </c>
      <c r="G15" s="12">
        <f t="shared" si="3"/>
        <v>216.4875</v>
      </c>
      <c r="H15" s="12">
        <f t="shared" si="3"/>
        <v>248.9625</v>
      </c>
      <c r="I15" s="12">
        <f t="shared" si="3"/>
        <v>286.3125</v>
      </c>
      <c r="J15" s="12">
        <f t="shared" si="3"/>
        <v>329.2875</v>
      </c>
      <c r="K15" s="12">
        <f t="shared" si="3"/>
        <v>378.7125</v>
      </c>
      <c r="L15" s="12">
        <f t="shared" si="3"/>
        <v>435.525</v>
      </c>
      <c r="M15" s="12">
        <f t="shared" si="3"/>
        <v>500.8875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 t="s">
        <v>31</v>
      </c>
      <c r="B16" s="12">
        <f t="shared" ref="B16:M16" si="4">B5*B$10/1000</f>
        <v>4.95</v>
      </c>
      <c r="C16" s="12">
        <f t="shared" si="4"/>
        <v>4.95</v>
      </c>
      <c r="D16" s="12">
        <f t="shared" si="4"/>
        <v>5.6925</v>
      </c>
      <c r="E16" s="12">
        <f t="shared" si="4"/>
        <v>6.5475</v>
      </c>
      <c r="F16" s="12">
        <f t="shared" si="4"/>
        <v>7.53</v>
      </c>
      <c r="G16" s="12">
        <f t="shared" si="4"/>
        <v>8.6595</v>
      </c>
      <c r="H16" s="12">
        <f t="shared" si="4"/>
        <v>9.9585</v>
      </c>
      <c r="I16" s="12">
        <f t="shared" si="4"/>
        <v>11.4525</v>
      </c>
      <c r="J16" s="12">
        <f t="shared" si="4"/>
        <v>13.1715</v>
      </c>
      <c r="K16" s="12">
        <f t="shared" si="4"/>
        <v>15.1485</v>
      </c>
      <c r="L16" s="12">
        <f t="shared" si="4"/>
        <v>17.421</v>
      </c>
      <c r="M16" s="12">
        <f t="shared" si="4"/>
        <v>20.0355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4" t="s">
        <v>32</v>
      </c>
      <c r="B17" s="12">
        <f t="shared" ref="B17:M17" si="5">B6*B$10/1000</f>
        <v>99</v>
      </c>
      <c r="C17" s="12">
        <f t="shared" si="5"/>
        <v>99</v>
      </c>
      <c r="D17" s="12">
        <f t="shared" si="5"/>
        <v>113.85</v>
      </c>
      <c r="E17" s="12">
        <f t="shared" si="5"/>
        <v>130.95</v>
      </c>
      <c r="F17" s="12">
        <f t="shared" si="5"/>
        <v>150.6</v>
      </c>
      <c r="G17" s="12">
        <f t="shared" si="5"/>
        <v>173.19</v>
      </c>
      <c r="H17" s="12">
        <f t="shared" si="5"/>
        <v>199.17</v>
      </c>
      <c r="I17" s="12">
        <f t="shared" si="5"/>
        <v>229.05</v>
      </c>
      <c r="J17" s="12">
        <f t="shared" si="5"/>
        <v>263.43</v>
      </c>
      <c r="K17" s="12">
        <f t="shared" si="5"/>
        <v>302.97</v>
      </c>
      <c r="L17" s="12">
        <f t="shared" si="5"/>
        <v>348.42</v>
      </c>
      <c r="M17" s="12">
        <f t="shared" si="5"/>
        <v>400.71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3" t="s">
        <v>33</v>
      </c>
      <c r="B18" s="12">
        <f t="shared" ref="B18:M18" si="6">B7*B$10/1000</f>
        <v>19.8</v>
      </c>
      <c r="C18" s="12">
        <f t="shared" si="6"/>
        <v>19.8</v>
      </c>
      <c r="D18" s="12">
        <f t="shared" si="6"/>
        <v>22.77</v>
      </c>
      <c r="E18" s="12">
        <f t="shared" si="6"/>
        <v>26.19</v>
      </c>
      <c r="F18" s="12">
        <f t="shared" si="6"/>
        <v>30.12</v>
      </c>
      <c r="G18" s="12">
        <f t="shared" si="6"/>
        <v>34.638</v>
      </c>
      <c r="H18" s="12">
        <f t="shared" si="6"/>
        <v>39.834</v>
      </c>
      <c r="I18" s="12">
        <f t="shared" si="6"/>
        <v>45.81</v>
      </c>
      <c r="J18" s="12">
        <f t="shared" si="6"/>
        <v>52.686</v>
      </c>
      <c r="K18" s="12">
        <f t="shared" si="6"/>
        <v>60.594</v>
      </c>
      <c r="L18" s="12">
        <f t="shared" si="6"/>
        <v>69.684</v>
      </c>
      <c r="M18" s="12">
        <f t="shared" si="6"/>
        <v>80.142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25" t="s">
        <v>63</v>
      </c>
      <c r="B1" s="25" t="s">
        <v>60</v>
      </c>
      <c r="C1" s="25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53</v>
      </c>
      <c r="J1" s="25" t="s">
        <v>54</v>
      </c>
      <c r="K1" s="25" t="s">
        <v>55</v>
      </c>
      <c r="L1" s="25" t="s">
        <v>56</v>
      </c>
      <c r="M1" s="25" t="s">
        <v>57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17" t="s">
        <v>24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14" t="s">
        <v>28</v>
      </c>
      <c r="B3" s="28">
        <f>Assumption!$B7*'RM Consumed'!B13</f>
        <v>12375</v>
      </c>
      <c r="C3" s="28">
        <f>Assumption!$B7*'RM Consumed'!C13</f>
        <v>12375</v>
      </c>
      <c r="D3" s="28">
        <f>Assumption!$B7*'RM Consumed'!D13</f>
        <v>14231.25</v>
      </c>
      <c r="E3" s="28">
        <f>Assumption!$B7*'RM Consumed'!E13</f>
        <v>16368.75</v>
      </c>
      <c r="F3" s="28">
        <f>Assumption!$B7*'RM Consumed'!F13</f>
        <v>18825</v>
      </c>
      <c r="G3" s="28">
        <f>Assumption!$B7*'RM Consumed'!G13</f>
        <v>21648.75</v>
      </c>
      <c r="H3" s="28">
        <f>Assumption!$B7*'RM Consumed'!H13</f>
        <v>24896.25</v>
      </c>
      <c r="I3" s="28">
        <f>Assumption!$B7*'RM Consumed'!I13</f>
        <v>28631.25</v>
      </c>
      <c r="J3" s="28">
        <f>Assumption!$B7*'RM Consumed'!J13</f>
        <v>32928.75</v>
      </c>
      <c r="K3" s="28">
        <f>Assumption!$B7*'RM Consumed'!K13</f>
        <v>37871.25</v>
      </c>
      <c r="L3" s="28">
        <f>Assumption!$B7*'RM Consumed'!L13</f>
        <v>43552.5</v>
      </c>
      <c r="M3" s="28">
        <f>Assumption!$B7*'RM Consumed'!M13</f>
        <v>50088.75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14" t="s">
        <v>29</v>
      </c>
      <c r="B4" s="28">
        <f>Assumption!$B8*'RM Consumed'!B14</f>
        <v>7425</v>
      </c>
      <c r="C4" s="28">
        <f>Assumption!$B8*'RM Consumed'!C14</f>
        <v>7425</v>
      </c>
      <c r="D4" s="28">
        <f>Assumption!$B8*'RM Consumed'!D14</f>
        <v>8538.75</v>
      </c>
      <c r="E4" s="28">
        <f>Assumption!$B8*'RM Consumed'!E14</f>
        <v>9821.25</v>
      </c>
      <c r="F4" s="28">
        <f>Assumption!$B8*'RM Consumed'!F14</f>
        <v>11295</v>
      </c>
      <c r="G4" s="28">
        <f>Assumption!$B8*'RM Consumed'!G14</f>
        <v>12989.25</v>
      </c>
      <c r="H4" s="28">
        <f>Assumption!$B8*'RM Consumed'!H14</f>
        <v>14937.75</v>
      </c>
      <c r="I4" s="28">
        <f>Assumption!$B8*'RM Consumed'!I14</f>
        <v>17178.75</v>
      </c>
      <c r="J4" s="28">
        <f>Assumption!$B8*'RM Consumed'!J14</f>
        <v>19757.25</v>
      </c>
      <c r="K4" s="28">
        <f>Assumption!$B8*'RM Consumed'!K14</f>
        <v>22722.75</v>
      </c>
      <c r="L4" s="28">
        <f>Assumption!$B8*'RM Consumed'!L14</f>
        <v>26131.5</v>
      </c>
      <c r="M4" s="28">
        <f>Assumption!$B8*'RM Consumed'!M14</f>
        <v>30053.25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14" t="s">
        <v>30</v>
      </c>
      <c r="B5" s="28">
        <f>Assumption!$B9*'RM Consumed'!B15</f>
        <v>9900</v>
      </c>
      <c r="C5" s="28">
        <f>Assumption!$B9*'RM Consumed'!C15</f>
        <v>9900</v>
      </c>
      <c r="D5" s="28">
        <f>Assumption!$B9*'RM Consumed'!D15</f>
        <v>11385</v>
      </c>
      <c r="E5" s="28">
        <f>Assumption!$B9*'RM Consumed'!E15</f>
        <v>13095</v>
      </c>
      <c r="F5" s="28">
        <f>Assumption!$B9*'RM Consumed'!F15</f>
        <v>15060</v>
      </c>
      <c r="G5" s="28">
        <f>Assumption!$B9*'RM Consumed'!G15</f>
        <v>17319</v>
      </c>
      <c r="H5" s="28">
        <f>Assumption!$B9*'RM Consumed'!H15</f>
        <v>19917</v>
      </c>
      <c r="I5" s="28">
        <f>Assumption!$B9*'RM Consumed'!I15</f>
        <v>22905</v>
      </c>
      <c r="J5" s="28">
        <f>Assumption!$B9*'RM Consumed'!J15</f>
        <v>26343</v>
      </c>
      <c r="K5" s="28">
        <f>Assumption!$B9*'RM Consumed'!K15</f>
        <v>30297</v>
      </c>
      <c r="L5" s="28">
        <f>Assumption!$B9*'RM Consumed'!L15</f>
        <v>34842</v>
      </c>
      <c r="M5" s="28">
        <f>Assumption!$B9*'RM Consumed'!M15</f>
        <v>40071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14" t="s">
        <v>31</v>
      </c>
      <c r="B6" s="28">
        <f>Assumption!$B10*'RM Consumed'!B16</f>
        <v>990</v>
      </c>
      <c r="C6" s="28">
        <f>Assumption!$B10*'RM Consumed'!C16</f>
        <v>990</v>
      </c>
      <c r="D6" s="28">
        <f>Assumption!$B10*'RM Consumed'!D16</f>
        <v>1138.5</v>
      </c>
      <c r="E6" s="28">
        <f>Assumption!$B10*'RM Consumed'!E16</f>
        <v>1309.5</v>
      </c>
      <c r="F6" s="28">
        <f>Assumption!$B10*'RM Consumed'!F16</f>
        <v>1506</v>
      </c>
      <c r="G6" s="28">
        <f>Assumption!$B10*'RM Consumed'!G16</f>
        <v>1731.9</v>
      </c>
      <c r="H6" s="28">
        <f>Assumption!$B10*'RM Consumed'!H16</f>
        <v>1991.7</v>
      </c>
      <c r="I6" s="28">
        <f>Assumption!$B10*'RM Consumed'!I16</f>
        <v>2290.5</v>
      </c>
      <c r="J6" s="28">
        <f>Assumption!$B10*'RM Consumed'!J16</f>
        <v>2634.3</v>
      </c>
      <c r="K6" s="28">
        <f>Assumption!$B10*'RM Consumed'!K16</f>
        <v>3029.7</v>
      </c>
      <c r="L6" s="28">
        <f>Assumption!$B10*'RM Consumed'!L16</f>
        <v>3484.2</v>
      </c>
      <c r="M6" s="28">
        <f>Assumption!$B10*'RM Consumed'!M16</f>
        <v>4007.1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14" t="s">
        <v>32</v>
      </c>
      <c r="B7" s="28">
        <f>Assumption!$B11*'RM Consumed'!B17</f>
        <v>59400</v>
      </c>
      <c r="C7" s="28">
        <f>Assumption!$B11*'RM Consumed'!C17</f>
        <v>59400</v>
      </c>
      <c r="D7" s="28">
        <f>Assumption!$B11*'RM Consumed'!D17</f>
        <v>68310</v>
      </c>
      <c r="E7" s="28">
        <f>Assumption!$B11*'RM Consumed'!E17</f>
        <v>78570</v>
      </c>
      <c r="F7" s="28">
        <f>Assumption!$B11*'RM Consumed'!F17</f>
        <v>90360</v>
      </c>
      <c r="G7" s="28">
        <f>Assumption!$B11*'RM Consumed'!G17</f>
        <v>103914</v>
      </c>
      <c r="H7" s="28">
        <f>Assumption!$B11*'RM Consumed'!H17</f>
        <v>119502</v>
      </c>
      <c r="I7" s="28">
        <f>Assumption!$B11*'RM Consumed'!I17</f>
        <v>137430</v>
      </c>
      <c r="J7" s="28">
        <f>Assumption!$B11*'RM Consumed'!J17</f>
        <v>158058</v>
      </c>
      <c r="K7" s="28">
        <f>Assumption!$B11*'RM Consumed'!K17</f>
        <v>181782</v>
      </c>
      <c r="L7" s="28">
        <f>Assumption!$B11*'RM Consumed'!L17</f>
        <v>209052</v>
      </c>
      <c r="M7" s="28">
        <f>Assumption!$B11*'RM Consumed'!M17</f>
        <v>240426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3" t="s">
        <v>33</v>
      </c>
      <c r="B8" s="28">
        <f>Assumption!$B12*'RM Consumed'!B18</f>
        <v>19800</v>
      </c>
      <c r="C8" s="28">
        <f>Assumption!$B12*'RM Consumed'!C18</f>
        <v>19800</v>
      </c>
      <c r="D8" s="28">
        <f>Assumption!$B12*'RM Consumed'!D18</f>
        <v>22770</v>
      </c>
      <c r="E8" s="28">
        <f>Assumption!$B12*'RM Consumed'!E18</f>
        <v>26190</v>
      </c>
      <c r="F8" s="28">
        <f>Assumption!$B12*'RM Consumed'!F18</f>
        <v>30120</v>
      </c>
      <c r="G8" s="28">
        <f>Assumption!$B12*'RM Consumed'!G18</f>
        <v>34638</v>
      </c>
      <c r="H8" s="28">
        <f>Assumption!$B12*'RM Consumed'!H18</f>
        <v>39834</v>
      </c>
      <c r="I8" s="28">
        <f>Assumption!$B12*'RM Consumed'!I18</f>
        <v>45810</v>
      </c>
      <c r="J8" s="28">
        <f>Assumption!$B12*'RM Consumed'!J18</f>
        <v>52686</v>
      </c>
      <c r="K8" s="28">
        <f>Assumption!$B12*'RM Consumed'!K18</f>
        <v>60594</v>
      </c>
      <c r="L8" s="28">
        <f>Assumption!$B12*'RM Consumed'!L18</f>
        <v>69684</v>
      </c>
      <c r="M8" s="28">
        <f>Assumption!$B12*'RM Consumed'!M18</f>
        <v>80142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0" t="s">
        <v>64</v>
      </c>
      <c r="B9" s="28">
        <f t="shared" ref="B9:M9" si="1">SUM(B3:B8)</f>
        <v>109890</v>
      </c>
      <c r="C9" s="28">
        <f t="shared" si="1"/>
        <v>109890</v>
      </c>
      <c r="D9" s="28">
        <f t="shared" si="1"/>
        <v>126373.5</v>
      </c>
      <c r="E9" s="28">
        <f t="shared" si="1"/>
        <v>145354.5</v>
      </c>
      <c r="F9" s="28">
        <f t="shared" si="1"/>
        <v>167166</v>
      </c>
      <c r="G9" s="28">
        <f t="shared" si="1"/>
        <v>192240.9</v>
      </c>
      <c r="H9" s="28">
        <f t="shared" si="1"/>
        <v>221078.7</v>
      </c>
      <c r="I9" s="28">
        <f t="shared" si="1"/>
        <v>254245.5</v>
      </c>
      <c r="J9" s="28">
        <f t="shared" si="1"/>
        <v>292407.3</v>
      </c>
      <c r="K9" s="28">
        <f t="shared" si="1"/>
        <v>336296.7</v>
      </c>
      <c r="L9" s="28">
        <f t="shared" si="1"/>
        <v>386746.2</v>
      </c>
      <c r="M9" s="28">
        <f t="shared" si="1"/>
        <v>444788.1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1" t="s">
        <v>65</v>
      </c>
      <c r="B10" s="32">
        <f>B9/'Sales Quantity'!B2</f>
        <v>33.3</v>
      </c>
      <c r="C10" s="32">
        <f>C9/'Sales Quantity'!C2</f>
        <v>33.3</v>
      </c>
      <c r="D10" s="32">
        <f>D9/'Sales Quantity'!D2</f>
        <v>33.3</v>
      </c>
      <c r="E10" s="32">
        <f>E9/'Sales Quantity'!E2</f>
        <v>33.3</v>
      </c>
      <c r="F10" s="32">
        <f>F9/'Sales Quantity'!F2</f>
        <v>33.3</v>
      </c>
      <c r="G10" s="32">
        <f>G9/'Sales Quantity'!G2</f>
        <v>33.3</v>
      </c>
      <c r="H10" s="32">
        <f>H9/'Sales Quantity'!H2</f>
        <v>33.3</v>
      </c>
      <c r="I10" s="32">
        <f>I9/'Sales Quantity'!I2</f>
        <v>33.3</v>
      </c>
      <c r="J10" s="32">
        <f>J9/'Sales Quantity'!J2</f>
        <v>33.3</v>
      </c>
      <c r="K10" s="32">
        <f>K9/'Sales Quantity'!K2</f>
        <v>33.3</v>
      </c>
      <c r="L10" s="32">
        <f>L9/'Sales Quantity'!L2</f>
        <v>33.3</v>
      </c>
      <c r="M10" s="32">
        <f>M9/'Sales Quantity'!M2</f>
        <v>33.3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</cols>
  <sheetData>
    <row r="1">
      <c r="A1" s="26" t="s">
        <v>66</v>
      </c>
      <c r="B1" s="26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52</v>
      </c>
      <c r="I1" s="26" t="s">
        <v>53</v>
      </c>
      <c r="J1" s="26" t="s">
        <v>54</v>
      </c>
      <c r="K1" s="26" t="s">
        <v>55</v>
      </c>
      <c r="L1" s="26" t="s">
        <v>56</v>
      </c>
      <c r="M1" s="26" t="s">
        <v>57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9" t="s">
        <v>67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24</v>
      </c>
      <c r="B3" s="12">
        <f>'Sales Quantity'!B2*'Sales Quantity'!B5</f>
        <v>264000</v>
      </c>
      <c r="C3" s="12">
        <f>'Sales Quantity'!C2*'Sales Quantity'!C5</f>
        <v>264000</v>
      </c>
      <c r="D3" s="12">
        <f>'Sales Quantity'!D2*'Sales Quantity'!D5</f>
        <v>303600</v>
      </c>
      <c r="E3" s="12">
        <f>'Sales Quantity'!E2*'Sales Quantity'!E5</f>
        <v>349200</v>
      </c>
      <c r="F3" s="12">
        <f>'Sales Quantity'!F2*'Sales Quantity'!F5</f>
        <v>401600</v>
      </c>
      <c r="G3" s="12">
        <f>'Sales Quantity'!G2*'Sales Quantity'!G5</f>
        <v>461840</v>
      </c>
      <c r="H3" s="12">
        <f>'Sales Quantity'!H2*'Sales Quantity'!H5</f>
        <v>531120</v>
      </c>
      <c r="I3" s="12">
        <f>'Sales Quantity'!I2*'Sales Quantity'!I5</f>
        <v>610800</v>
      </c>
      <c r="J3" s="12">
        <f>'Sales Quantity'!J2*'Sales Quantity'!J5</f>
        <v>702480</v>
      </c>
      <c r="K3" s="12">
        <f>'Sales Quantity'!K2*'Sales Quantity'!K5</f>
        <v>807920</v>
      </c>
      <c r="L3" s="12">
        <f>'Sales Quantity'!L2*'Sales Quantity'!L5</f>
        <v>929120</v>
      </c>
      <c r="M3" s="12">
        <f>'Sales Quantity'!M2*'Sales Quantity'!M5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33" t="s">
        <v>68</v>
      </c>
      <c r="B4" s="34">
        <f t="shared" ref="B4:M4" si="1">SUM(B3)</f>
        <v>264000</v>
      </c>
      <c r="C4" s="34">
        <f t="shared" si="1"/>
        <v>264000</v>
      </c>
      <c r="D4" s="34">
        <f t="shared" si="1"/>
        <v>303600</v>
      </c>
      <c r="E4" s="34">
        <f t="shared" si="1"/>
        <v>349200</v>
      </c>
      <c r="F4" s="34">
        <f t="shared" si="1"/>
        <v>401600</v>
      </c>
      <c r="G4" s="34">
        <f t="shared" si="1"/>
        <v>461840</v>
      </c>
      <c r="H4" s="34">
        <f t="shared" si="1"/>
        <v>531120</v>
      </c>
      <c r="I4" s="34">
        <f t="shared" si="1"/>
        <v>610800</v>
      </c>
      <c r="J4" s="34">
        <f t="shared" si="1"/>
        <v>702480</v>
      </c>
      <c r="K4" s="34">
        <f t="shared" si="1"/>
        <v>807920</v>
      </c>
      <c r="L4" s="34">
        <f t="shared" si="1"/>
        <v>929120</v>
      </c>
      <c r="M4" s="34">
        <f t="shared" si="1"/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33" t="s">
        <v>69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4" t="s">
        <v>70</v>
      </c>
      <c r="B7" s="12">
        <f>'Cost-RM'!B9</f>
        <v>109890</v>
      </c>
      <c r="C7" s="12">
        <f>'Cost-RM'!C9</f>
        <v>109890</v>
      </c>
      <c r="D7" s="12">
        <f>'Cost-RM'!D9</f>
        <v>126373.5</v>
      </c>
      <c r="E7" s="12">
        <f>'Cost-RM'!E9</f>
        <v>145354.5</v>
      </c>
      <c r="F7" s="12">
        <f>'Cost-RM'!F9</f>
        <v>167166</v>
      </c>
      <c r="G7" s="12">
        <f>'Cost-RM'!G9</f>
        <v>192240.9</v>
      </c>
      <c r="H7" s="12">
        <f>'Cost-RM'!H9</f>
        <v>221078.7</v>
      </c>
      <c r="I7" s="12">
        <f>'Cost-RM'!I9</f>
        <v>254245.5</v>
      </c>
      <c r="J7" s="12">
        <f>'Cost-RM'!J9</f>
        <v>292407.3</v>
      </c>
      <c r="K7" s="12">
        <f>'Cost-RM'!K9</f>
        <v>336296.7</v>
      </c>
      <c r="L7" s="12">
        <f>'Cost-RM'!L9</f>
        <v>386746.2</v>
      </c>
      <c r="M7" s="12">
        <f>'Cost-RM'!M9</f>
        <v>444788.1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4" t="s">
        <v>71</v>
      </c>
      <c r="B8" s="35">
        <f>'Sales Quantity'!B2*Assumption!$B$20</f>
        <v>66000</v>
      </c>
      <c r="C8" s="35">
        <f>'Sales Quantity'!C2*Assumption!$B$20</f>
        <v>66000</v>
      </c>
      <c r="D8" s="35">
        <f>'Sales Quantity'!D2*Assumption!$B$20</f>
        <v>75900</v>
      </c>
      <c r="E8" s="35">
        <f>'Sales Quantity'!E2*Assumption!$B$20</f>
        <v>87300</v>
      </c>
      <c r="F8" s="35">
        <f>'Sales Quantity'!F2*Assumption!$B$20</f>
        <v>100400</v>
      </c>
      <c r="G8" s="35">
        <f>'Sales Quantity'!G2*Assumption!$B$20</f>
        <v>115460</v>
      </c>
      <c r="H8" s="35">
        <f>'Sales Quantity'!H2*Assumption!$B$20</f>
        <v>132780</v>
      </c>
      <c r="I8" s="35">
        <f>'Sales Quantity'!I2*Assumption!$B$20</f>
        <v>152700</v>
      </c>
      <c r="J8" s="35">
        <f>'Sales Quantity'!J2*Assumption!$B$20</f>
        <v>175620</v>
      </c>
      <c r="K8" s="35">
        <f>'Sales Quantity'!K2*Assumption!$B$20</f>
        <v>201980</v>
      </c>
      <c r="L8" s="35">
        <f>'Sales Quantity'!L2*Assumption!$B$20</f>
        <v>232280</v>
      </c>
      <c r="M8" s="35">
        <f>'Sales Quantity'!M2*Assumption!$B$20</f>
        <v>267140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33" t="s">
        <v>72</v>
      </c>
      <c r="B9" s="34">
        <f t="shared" ref="B9:M9" si="2">SUM(B7:B8)</f>
        <v>175890</v>
      </c>
      <c r="C9" s="34">
        <f t="shared" si="2"/>
        <v>175890</v>
      </c>
      <c r="D9" s="34">
        <f t="shared" si="2"/>
        <v>202273.5</v>
      </c>
      <c r="E9" s="34">
        <f t="shared" si="2"/>
        <v>232654.5</v>
      </c>
      <c r="F9" s="34">
        <f t="shared" si="2"/>
        <v>267566</v>
      </c>
      <c r="G9" s="34">
        <f t="shared" si="2"/>
        <v>307700.9</v>
      </c>
      <c r="H9" s="34">
        <f t="shared" si="2"/>
        <v>353858.7</v>
      </c>
      <c r="I9" s="34">
        <f t="shared" si="2"/>
        <v>406945.5</v>
      </c>
      <c r="J9" s="34">
        <f t="shared" si="2"/>
        <v>468027.3</v>
      </c>
      <c r="K9" s="34">
        <f t="shared" si="2"/>
        <v>538276.7</v>
      </c>
      <c r="L9" s="34">
        <f t="shared" si="2"/>
        <v>619026.2</v>
      </c>
      <c r="M9" s="34">
        <f t="shared" si="2"/>
        <v>711928.1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 t="s">
        <v>73</v>
      </c>
      <c r="B11" s="34">
        <f t="shared" ref="B11:M11" si="3">B4-B9</f>
        <v>88110</v>
      </c>
      <c r="C11" s="34">
        <f t="shared" si="3"/>
        <v>88110</v>
      </c>
      <c r="D11" s="34">
        <f t="shared" si="3"/>
        <v>101326.5</v>
      </c>
      <c r="E11" s="34">
        <f t="shared" si="3"/>
        <v>116545.5</v>
      </c>
      <c r="F11" s="34">
        <f t="shared" si="3"/>
        <v>134034</v>
      </c>
      <c r="G11" s="34">
        <f t="shared" si="3"/>
        <v>154139.1</v>
      </c>
      <c r="H11" s="34">
        <f t="shared" si="3"/>
        <v>177261.3</v>
      </c>
      <c r="I11" s="34">
        <f t="shared" si="3"/>
        <v>203854.5</v>
      </c>
      <c r="J11" s="34">
        <f t="shared" si="3"/>
        <v>234452.7</v>
      </c>
      <c r="K11" s="34">
        <f t="shared" si="3"/>
        <v>269643.3</v>
      </c>
      <c r="L11" s="34">
        <f t="shared" si="3"/>
        <v>310093.8</v>
      </c>
      <c r="M11" s="34">
        <f t="shared" si="3"/>
        <v>356631.9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33" t="s">
        <v>74</v>
      </c>
      <c r="B13" s="34">
        <f>B11/'Sales Quantity'!B2</f>
        <v>26.7</v>
      </c>
      <c r="C13" s="34">
        <f>C11/'Sales Quantity'!C2</f>
        <v>26.7</v>
      </c>
      <c r="D13" s="34">
        <f>D11/'Sales Quantity'!D2</f>
        <v>26.7</v>
      </c>
      <c r="E13" s="34">
        <f>E11/'Sales Quantity'!E2</f>
        <v>26.7</v>
      </c>
      <c r="F13" s="34">
        <f>F11/'Sales Quantity'!F2</f>
        <v>26.7</v>
      </c>
      <c r="G13" s="34">
        <f>G11/'Sales Quantity'!G2</f>
        <v>26.7</v>
      </c>
      <c r="H13" s="34">
        <f>H11/'Sales Quantity'!H2</f>
        <v>26.7</v>
      </c>
      <c r="I13" s="34">
        <f>I11/'Sales Quantity'!I2</f>
        <v>26.7</v>
      </c>
      <c r="J13" s="34">
        <f>J11/'Sales Quantity'!J2</f>
        <v>26.7</v>
      </c>
      <c r="K13" s="34">
        <f>K11/'Sales Quantity'!K2</f>
        <v>26.7</v>
      </c>
      <c r="L13" s="34">
        <f>L11/'Sales Quantity'!L2</f>
        <v>26.7</v>
      </c>
      <c r="M13" s="34">
        <f>M11/'Sales Quantity'!M2</f>
        <v>26.7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26" t="s">
        <v>66</v>
      </c>
      <c r="B1" s="26" t="s">
        <v>46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52</v>
      </c>
      <c r="I1" s="26" t="s">
        <v>53</v>
      </c>
      <c r="J1" s="26" t="s">
        <v>54</v>
      </c>
      <c r="K1" s="26" t="s">
        <v>55</v>
      </c>
      <c r="L1" s="26" t="s">
        <v>56</v>
      </c>
      <c r="M1" s="26" t="s">
        <v>57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33" t="s">
        <v>67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24</v>
      </c>
      <c r="B3" s="12">
        <f>Contribution!B3</f>
        <v>264000</v>
      </c>
      <c r="C3" s="12">
        <f>Contribution!C3</f>
        <v>264000</v>
      </c>
      <c r="D3" s="12">
        <f>Contribution!D3</f>
        <v>303600</v>
      </c>
      <c r="E3" s="12">
        <f>Contribution!E3</f>
        <v>349200</v>
      </c>
      <c r="F3" s="12">
        <f>Contribution!F3</f>
        <v>401600</v>
      </c>
      <c r="G3" s="12">
        <f>Contribution!G3</f>
        <v>461840</v>
      </c>
      <c r="H3" s="12">
        <f>Contribution!H3</f>
        <v>531120</v>
      </c>
      <c r="I3" s="12">
        <f>Contribution!I3</f>
        <v>610800</v>
      </c>
      <c r="J3" s="12">
        <f>Contribution!J3</f>
        <v>702480</v>
      </c>
      <c r="K3" s="12">
        <f>Contribution!K3</f>
        <v>807920</v>
      </c>
      <c r="L3" s="12">
        <f>Contribution!L3</f>
        <v>929120</v>
      </c>
      <c r="M3" s="12">
        <f>Contribution!M3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33" t="s">
        <v>75</v>
      </c>
      <c r="B4" s="34">
        <f>Contribution!B4</f>
        <v>264000</v>
      </c>
      <c r="C4" s="34">
        <f>Contribution!C4</f>
        <v>264000</v>
      </c>
      <c r="D4" s="34">
        <f>Contribution!D4</f>
        <v>303600</v>
      </c>
      <c r="E4" s="34">
        <f>Contribution!E4</f>
        <v>349200</v>
      </c>
      <c r="F4" s="34">
        <f>Contribution!F4</f>
        <v>401600</v>
      </c>
      <c r="G4" s="34">
        <f>Contribution!G4</f>
        <v>461840</v>
      </c>
      <c r="H4" s="34">
        <f>Contribution!H4</f>
        <v>531120</v>
      </c>
      <c r="I4" s="34">
        <f>Contribution!I4</f>
        <v>610800</v>
      </c>
      <c r="J4" s="34">
        <f>Contribution!J4</f>
        <v>702480</v>
      </c>
      <c r="K4" s="34">
        <f>Contribution!K4</f>
        <v>807920</v>
      </c>
      <c r="L4" s="34">
        <f>Contribution!L4</f>
        <v>929120</v>
      </c>
      <c r="M4" s="34">
        <f>Contribution!M4</f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33" t="s">
        <v>76</v>
      </c>
      <c r="B6" s="34">
        <f>Contribution!B11</f>
        <v>88110</v>
      </c>
      <c r="C6" s="34">
        <f>Contribution!C11</f>
        <v>88110</v>
      </c>
      <c r="D6" s="34">
        <f>Contribution!D11</f>
        <v>101326.5</v>
      </c>
      <c r="E6" s="34">
        <f>Contribution!E11</f>
        <v>116545.5</v>
      </c>
      <c r="F6" s="34">
        <f>Contribution!F11</f>
        <v>134034</v>
      </c>
      <c r="G6" s="34">
        <f>Contribution!G11</f>
        <v>154139.1</v>
      </c>
      <c r="H6" s="34">
        <f>Contribution!H11</f>
        <v>177261.3</v>
      </c>
      <c r="I6" s="34">
        <f>Contribution!I11</f>
        <v>203854.5</v>
      </c>
      <c r="J6" s="34">
        <f>Contribution!J11</f>
        <v>234452.7</v>
      </c>
      <c r="K6" s="34">
        <f>Contribution!K11</f>
        <v>269643.3</v>
      </c>
      <c r="L6" s="34">
        <f>Contribution!L11</f>
        <v>310093.8</v>
      </c>
      <c r="M6" s="34">
        <f>Contribution!M11</f>
        <v>356631.9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3" t="s">
        <v>77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4" t="s">
        <v>40</v>
      </c>
      <c r="B9" s="12">
        <f>Assumption!$B$23</f>
        <v>80000</v>
      </c>
      <c r="C9" s="12">
        <f>Assumption!$B$23</f>
        <v>80000</v>
      </c>
      <c r="D9" s="12">
        <f>Assumption!$B$23</f>
        <v>80000</v>
      </c>
      <c r="E9" s="12">
        <f>Assumption!$B$23</f>
        <v>80000</v>
      </c>
      <c r="F9" s="12">
        <f>Assumption!$B$23</f>
        <v>80000</v>
      </c>
      <c r="G9" s="12">
        <f>Assumption!$B$23</f>
        <v>80000</v>
      </c>
      <c r="H9" s="12">
        <f>Assumption!$B$23</f>
        <v>80000</v>
      </c>
      <c r="I9" s="12">
        <f>Assumption!$B$23</f>
        <v>80000</v>
      </c>
      <c r="J9" s="12">
        <f>Assumption!$B$23</f>
        <v>80000</v>
      </c>
      <c r="K9" s="12">
        <f>Assumption!$B$23</f>
        <v>80000</v>
      </c>
      <c r="L9" s="12">
        <f>Assumption!$B$23</f>
        <v>80000</v>
      </c>
      <c r="M9" s="12">
        <f>Assumption!$B$23</f>
        <v>80000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4" t="s">
        <v>41</v>
      </c>
      <c r="B10" s="12">
        <f>Assumption!$B$24</f>
        <v>20000</v>
      </c>
      <c r="C10" s="12">
        <f>Assumption!$B$24</f>
        <v>20000</v>
      </c>
      <c r="D10" s="12">
        <f>Assumption!$B$24</f>
        <v>20000</v>
      </c>
      <c r="E10" s="12">
        <f>Assumption!$B$24</f>
        <v>20000</v>
      </c>
      <c r="F10" s="12">
        <f>Assumption!$B$24</f>
        <v>20000</v>
      </c>
      <c r="G10" s="12">
        <f>Assumption!$B$24</f>
        <v>20000</v>
      </c>
      <c r="H10" s="12">
        <f>Assumption!$B$24</f>
        <v>20000</v>
      </c>
      <c r="I10" s="12">
        <f>Assumption!$B$24</f>
        <v>20000</v>
      </c>
      <c r="J10" s="12">
        <f>Assumption!$B$24</f>
        <v>20000</v>
      </c>
      <c r="K10" s="12">
        <f>Assumption!$B$24</f>
        <v>20000</v>
      </c>
      <c r="L10" s="12">
        <f>Assumption!$B$24</f>
        <v>20000</v>
      </c>
      <c r="M10" s="12">
        <f>Assumption!$B$24</f>
        <v>20000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 t="s">
        <v>78</v>
      </c>
      <c r="B11" s="12">
        <f>Assumption!$B$27</f>
        <v>50000</v>
      </c>
      <c r="C11" s="12">
        <f>Assumption!$B$27</f>
        <v>50000</v>
      </c>
      <c r="D11" s="27">
        <f>C11*(1+Assumption!$C$27)</f>
        <v>52500</v>
      </c>
      <c r="E11" s="27">
        <f>D11*(1+Assumption!$C$27)</f>
        <v>55125</v>
      </c>
      <c r="F11" s="27">
        <f>E11*(1+Assumption!$C$27)</f>
        <v>57881.25</v>
      </c>
      <c r="G11" s="27">
        <f>F11*(1+Assumption!$C$27)</f>
        <v>60775.3125</v>
      </c>
      <c r="H11" s="27">
        <f>G11*(1+Assumption!$C$27)</f>
        <v>63814.07813</v>
      </c>
      <c r="I11" s="27">
        <f>H11*(1+Assumption!$C$27)</f>
        <v>67004.78203</v>
      </c>
      <c r="J11" s="27">
        <f>I11*(1+Assumption!$C$27)</f>
        <v>70355.02113</v>
      </c>
      <c r="K11" s="27">
        <f>J11*(1+Assumption!$C$27)</f>
        <v>73872.77219</v>
      </c>
      <c r="L11" s="27">
        <f>K11*(1+Assumption!$C$27)</f>
        <v>77566.4108</v>
      </c>
      <c r="M11" s="27">
        <f>L11*(1+Assumption!$C$27)</f>
        <v>81444.73134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33" t="s">
        <v>79</v>
      </c>
      <c r="B12" s="36">
        <f t="shared" ref="B12:M12" si="1">SUM(B9:B11)</f>
        <v>150000</v>
      </c>
      <c r="C12" s="36">
        <f t="shared" si="1"/>
        <v>150000</v>
      </c>
      <c r="D12" s="36">
        <f t="shared" si="1"/>
        <v>152500</v>
      </c>
      <c r="E12" s="36">
        <f t="shared" si="1"/>
        <v>155125</v>
      </c>
      <c r="F12" s="36">
        <f t="shared" si="1"/>
        <v>157881.25</v>
      </c>
      <c r="G12" s="36">
        <f t="shared" si="1"/>
        <v>160775.3125</v>
      </c>
      <c r="H12" s="36">
        <f t="shared" si="1"/>
        <v>163814.0781</v>
      </c>
      <c r="I12" s="36">
        <f t="shared" si="1"/>
        <v>167004.782</v>
      </c>
      <c r="J12" s="36">
        <f t="shared" si="1"/>
        <v>170355.0211</v>
      </c>
      <c r="K12" s="36">
        <f t="shared" si="1"/>
        <v>173872.7722</v>
      </c>
      <c r="L12" s="36">
        <f t="shared" si="1"/>
        <v>177566.4108</v>
      </c>
      <c r="M12" s="36">
        <f t="shared" si="1"/>
        <v>181444.7313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3" t="s">
        <v>80</v>
      </c>
      <c r="B14" s="36">
        <f t="shared" ref="B14:M14" si="2">B6-B12</f>
        <v>-61890</v>
      </c>
      <c r="C14" s="36">
        <f t="shared" si="2"/>
        <v>-61890</v>
      </c>
      <c r="D14" s="36">
        <f t="shared" si="2"/>
        <v>-51173.5</v>
      </c>
      <c r="E14" s="36">
        <f t="shared" si="2"/>
        <v>-38579.5</v>
      </c>
      <c r="F14" s="36">
        <f t="shared" si="2"/>
        <v>-23847.25</v>
      </c>
      <c r="G14" s="36">
        <f t="shared" si="2"/>
        <v>-6636.2125</v>
      </c>
      <c r="H14" s="36">
        <f t="shared" si="2"/>
        <v>13447.22188</v>
      </c>
      <c r="I14" s="36">
        <f t="shared" si="2"/>
        <v>36849.71797</v>
      </c>
      <c r="J14" s="36">
        <f t="shared" si="2"/>
        <v>64097.67887</v>
      </c>
      <c r="K14" s="36">
        <f t="shared" si="2"/>
        <v>95770.52781</v>
      </c>
      <c r="L14" s="36">
        <f t="shared" si="2"/>
        <v>132527.3892</v>
      </c>
      <c r="M14" s="36">
        <f t="shared" si="2"/>
        <v>175187.1687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3" max="13" width="7.5"/>
  </cols>
  <sheetData>
    <row r="1">
      <c r="A1" s="37" t="s">
        <v>81</v>
      </c>
    </row>
  </sheetData>
  <mergeCells count="1">
    <mergeCell ref="A1:M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13" max="13" width="16.88"/>
  </cols>
  <sheetData>
    <row r="1">
      <c r="A1" s="38"/>
      <c r="B1" s="39" t="s">
        <v>82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>
        <v>1.0</v>
      </c>
      <c r="B2" s="24" t="s">
        <v>83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>
        <v>2.0</v>
      </c>
      <c r="B3" s="24" t="s">
        <v>84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B1:M1"/>
    <mergeCell ref="B2:M2"/>
    <mergeCell ref="B3:M3"/>
  </mergeCells>
  <drawing r:id="rId1"/>
</worksheet>
</file>